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cuments\class\Excel_analysis\"/>
    </mc:Choice>
  </mc:AlternateContent>
  <bookViews>
    <workbookView xWindow="0" yWindow="0" windowWidth="25125" windowHeight="12915" activeTab="2"/>
  </bookViews>
  <sheets>
    <sheet name="EDITED DATA" sheetId="1" r:id="rId1"/>
    <sheet name="PIVOT TABLES" sheetId="2" r:id="rId2"/>
    <sheet name="DASHBOARD" sheetId="3" r:id="rId3"/>
  </sheets>
  <definedNames>
    <definedName name="_xlnm._FilterDatabase" localSheetId="0" hidden="1">'EDITED DATA'!$A$1:$G$113</definedName>
    <definedName name="Slicer_Discount_Percentage">#N/A</definedName>
    <definedName name="Slicer_Qualitative_Rating">#N/A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 i="1" l="1"/>
  <c r="N65" i="1" l="1"/>
  <c r="N64" i="1"/>
  <c r="J21" i="1" l="1"/>
  <c r="J23" i="1"/>
  <c r="M18" i="1"/>
  <c r="M15" i="1"/>
  <c r="J18" i="1"/>
  <c r="J15" i="1"/>
  <c r="J12" i="1"/>
  <c r="J9" i="1"/>
  <c r="J6" i="1"/>
  <c r="I38" i="1"/>
  <c r="I28" i="1"/>
  <c r="I43" i="1"/>
  <c r="I48" i="1"/>
  <c r="I51" i="1"/>
  <c r="I23" i="1"/>
  <c r="I40" i="1"/>
  <c r="I25" i="1"/>
  <c r="I50" i="1"/>
  <c r="I22" i="1"/>
  <c r="I29" i="1"/>
  <c r="I45" i="1"/>
  <c r="I49" i="1"/>
  <c r="I37" i="1"/>
  <c r="I30" i="1"/>
  <c r="I54" i="1"/>
  <c r="I55" i="1"/>
  <c r="I52" i="1"/>
  <c r="I44" i="1"/>
  <c r="I42" i="1"/>
  <c r="I19" i="1"/>
  <c r="I86" i="1"/>
  <c r="I24" i="1"/>
  <c r="I35" i="1"/>
  <c r="I34" i="1"/>
  <c r="I41" i="1"/>
  <c r="I21" i="1"/>
  <c r="I20" i="1"/>
  <c r="I27" i="1"/>
  <c r="I82" i="1"/>
  <c r="I32" i="1"/>
  <c r="I47" i="1"/>
  <c r="I33" i="1"/>
  <c r="I46" i="1"/>
  <c r="I36" i="1"/>
  <c r="I57" i="1"/>
  <c r="I53" i="1"/>
  <c r="I31" i="1"/>
  <c r="I39" i="1"/>
  <c r="I91" i="1"/>
  <c r="I67" i="1"/>
  <c r="I62" i="1"/>
  <c r="I87" i="1"/>
  <c r="I107" i="1"/>
  <c r="I63" i="1"/>
  <c r="I96" i="1"/>
  <c r="I68" i="1"/>
  <c r="I92" i="1"/>
  <c r="I60" i="1"/>
  <c r="I64" i="1"/>
  <c r="I108" i="1"/>
  <c r="I99" i="1"/>
  <c r="I106" i="1"/>
  <c r="I89" i="1"/>
  <c r="I83" i="1"/>
  <c r="I76" i="1"/>
  <c r="I69" i="1"/>
  <c r="I97" i="1"/>
  <c r="I61" i="1"/>
  <c r="I9" i="1"/>
  <c r="I14" i="1"/>
  <c r="I3" i="1"/>
  <c r="I12" i="1"/>
  <c r="I11" i="1"/>
  <c r="I13" i="1"/>
  <c r="I6" i="1"/>
  <c r="I7" i="1"/>
  <c r="I16" i="1"/>
  <c r="I10" i="1"/>
  <c r="I17" i="1"/>
  <c r="I8" i="1"/>
  <c r="I15" i="1"/>
  <c r="I5" i="1"/>
  <c r="I4" i="1"/>
  <c r="I79" i="1"/>
  <c r="I84" i="1"/>
  <c r="I104" i="1"/>
  <c r="I70" i="1"/>
  <c r="I18" i="1"/>
  <c r="I56" i="1"/>
  <c r="I93" i="1"/>
  <c r="I109" i="1"/>
  <c r="I26" i="1"/>
  <c r="I71" i="1"/>
  <c r="I100" i="1"/>
  <c r="I72" i="1"/>
  <c r="I102" i="1"/>
  <c r="I73" i="1"/>
  <c r="I101" i="1"/>
  <c r="I85" i="1"/>
  <c r="I65" i="1"/>
  <c r="I77" i="1"/>
  <c r="I78" i="1"/>
  <c r="I80" i="1"/>
  <c r="I66" i="1"/>
  <c r="I103" i="1"/>
  <c r="I110" i="1"/>
  <c r="I74" i="1"/>
  <c r="I105" i="1"/>
  <c r="I75" i="1"/>
  <c r="I88" i="1"/>
  <c r="I58" i="1"/>
  <c r="I90" i="1"/>
  <c r="I113" i="1"/>
  <c r="I98" i="1"/>
  <c r="I94" i="1"/>
  <c r="I95" i="1"/>
  <c r="I111" i="1"/>
  <c r="I112" i="1"/>
  <c r="I59" i="1"/>
  <c r="I2" i="1"/>
  <c r="I81" i="1"/>
  <c r="H38" i="1"/>
  <c r="H28" i="1"/>
  <c r="H43" i="1"/>
  <c r="H48" i="1"/>
  <c r="H51" i="1"/>
  <c r="H23" i="1"/>
  <c r="H40" i="1"/>
  <c r="H25" i="1"/>
  <c r="H50" i="1"/>
  <c r="H22" i="1"/>
  <c r="H29" i="1"/>
  <c r="H45" i="1"/>
  <c r="H49" i="1"/>
  <c r="H37" i="1"/>
  <c r="H30" i="1"/>
  <c r="H54" i="1"/>
  <c r="H55" i="1"/>
  <c r="H52" i="1"/>
  <c r="H44" i="1"/>
  <c r="H42" i="1"/>
  <c r="H19" i="1"/>
  <c r="H86" i="1"/>
  <c r="H24" i="1"/>
  <c r="H35" i="1"/>
  <c r="H34" i="1"/>
  <c r="H41" i="1"/>
  <c r="H21" i="1"/>
  <c r="H20" i="1"/>
  <c r="H27" i="1"/>
  <c r="H82" i="1"/>
  <c r="H32" i="1"/>
  <c r="H47" i="1"/>
  <c r="H33" i="1"/>
  <c r="H46" i="1"/>
  <c r="H36" i="1"/>
  <c r="H57" i="1"/>
  <c r="H53" i="1"/>
  <c r="H31" i="1"/>
  <c r="H39" i="1"/>
  <c r="H91" i="1"/>
  <c r="H67" i="1"/>
  <c r="H62" i="1"/>
  <c r="H87" i="1"/>
  <c r="H107" i="1"/>
  <c r="H63" i="1"/>
  <c r="H96" i="1"/>
  <c r="H68" i="1"/>
  <c r="H92" i="1"/>
  <c r="H60" i="1"/>
  <c r="H64" i="1"/>
  <c r="H108" i="1"/>
  <c r="H99" i="1"/>
  <c r="H106" i="1"/>
  <c r="H89" i="1"/>
  <c r="H83" i="1"/>
  <c r="H76" i="1"/>
  <c r="H69" i="1"/>
  <c r="H97" i="1"/>
  <c r="H61" i="1"/>
  <c r="H9" i="1"/>
  <c r="H14" i="1"/>
  <c r="H3" i="1"/>
  <c r="H12" i="1"/>
  <c r="H11" i="1"/>
  <c r="H13" i="1"/>
  <c r="H6" i="1"/>
  <c r="H7" i="1"/>
  <c r="H16" i="1"/>
  <c r="H10" i="1"/>
  <c r="H17" i="1"/>
  <c r="H8" i="1"/>
  <c r="H15" i="1"/>
  <c r="H5" i="1"/>
  <c r="H4" i="1"/>
  <c r="H79" i="1"/>
  <c r="H84" i="1"/>
  <c r="H104" i="1"/>
  <c r="H70" i="1"/>
  <c r="H18" i="1"/>
  <c r="H56" i="1"/>
  <c r="H93" i="1"/>
  <c r="H109" i="1"/>
  <c r="H26" i="1"/>
  <c r="H71" i="1"/>
  <c r="H100" i="1"/>
  <c r="H72" i="1"/>
  <c r="H102" i="1"/>
  <c r="H73" i="1"/>
  <c r="H101" i="1"/>
  <c r="H85" i="1"/>
  <c r="H65" i="1"/>
  <c r="H77" i="1"/>
  <c r="H78" i="1"/>
  <c r="H80" i="1"/>
  <c r="H66" i="1"/>
  <c r="H103" i="1"/>
  <c r="H110" i="1"/>
  <c r="H74" i="1"/>
  <c r="H105" i="1"/>
  <c r="H75" i="1"/>
  <c r="H88" i="1"/>
  <c r="H58" i="1"/>
  <c r="H90" i="1"/>
  <c r="H113" i="1"/>
  <c r="H98" i="1"/>
  <c r="H94" i="1"/>
  <c r="H95" i="1"/>
  <c r="H111" i="1"/>
  <c r="H112" i="1"/>
  <c r="H59" i="1"/>
  <c r="H2" i="1"/>
  <c r="H81" i="1"/>
  <c r="E38" i="1"/>
  <c r="E28" i="1"/>
  <c r="E43" i="1"/>
  <c r="E48" i="1"/>
  <c r="E51" i="1"/>
  <c r="E23" i="1"/>
  <c r="E40" i="1"/>
  <c r="E25" i="1"/>
  <c r="E50" i="1"/>
  <c r="E22" i="1"/>
  <c r="E29" i="1"/>
  <c r="E45" i="1"/>
  <c r="E49" i="1"/>
  <c r="E37" i="1"/>
  <c r="E30" i="1"/>
  <c r="E54" i="1"/>
  <c r="E55" i="1"/>
  <c r="E52" i="1"/>
  <c r="E44" i="1"/>
  <c r="E42" i="1"/>
  <c r="E19" i="1"/>
  <c r="E86" i="1"/>
  <c r="E24" i="1"/>
  <c r="E35" i="1"/>
  <c r="E34" i="1"/>
  <c r="E41" i="1"/>
  <c r="E21" i="1"/>
  <c r="E20" i="1"/>
  <c r="E27" i="1"/>
  <c r="E82" i="1"/>
  <c r="E32" i="1"/>
  <c r="E47" i="1"/>
  <c r="E33" i="1"/>
  <c r="E46" i="1"/>
  <c r="E36" i="1"/>
  <c r="E57" i="1"/>
  <c r="E53" i="1"/>
  <c r="E31" i="1"/>
  <c r="E39" i="1"/>
  <c r="E91" i="1"/>
  <c r="E67" i="1"/>
  <c r="E62" i="1"/>
  <c r="E87" i="1"/>
  <c r="E107" i="1"/>
  <c r="E63" i="1"/>
  <c r="E96" i="1"/>
  <c r="E68" i="1"/>
  <c r="E92" i="1"/>
  <c r="E60" i="1"/>
  <c r="E64" i="1"/>
  <c r="E108" i="1"/>
  <c r="E99" i="1"/>
  <c r="E106" i="1"/>
  <c r="E89" i="1"/>
  <c r="E83" i="1"/>
  <c r="E76" i="1"/>
  <c r="E69" i="1"/>
  <c r="E97" i="1"/>
  <c r="E61" i="1"/>
  <c r="E9" i="1"/>
  <c r="E14" i="1"/>
  <c r="E3" i="1"/>
  <c r="E12" i="1"/>
  <c r="E11" i="1"/>
  <c r="E13" i="1"/>
  <c r="E6" i="1"/>
  <c r="E7" i="1"/>
  <c r="E16" i="1"/>
  <c r="E10" i="1"/>
  <c r="E17" i="1"/>
  <c r="E8" i="1"/>
  <c r="E15" i="1"/>
  <c r="E5" i="1"/>
  <c r="E4" i="1"/>
  <c r="E79" i="1"/>
  <c r="E84" i="1"/>
  <c r="E104" i="1"/>
  <c r="E70" i="1"/>
  <c r="E18" i="1"/>
  <c r="E56" i="1"/>
  <c r="E93" i="1"/>
  <c r="E109" i="1"/>
  <c r="E26" i="1"/>
  <c r="E71" i="1"/>
  <c r="E100" i="1"/>
  <c r="E72" i="1"/>
  <c r="E102" i="1"/>
  <c r="E73" i="1"/>
  <c r="E101" i="1"/>
  <c r="E85" i="1"/>
  <c r="E65" i="1"/>
  <c r="E77" i="1"/>
  <c r="E78" i="1"/>
  <c r="E80" i="1"/>
  <c r="E66" i="1"/>
  <c r="E103" i="1"/>
  <c r="E110" i="1"/>
  <c r="E74" i="1"/>
  <c r="E105" i="1"/>
  <c r="E75" i="1"/>
  <c r="E88" i="1"/>
  <c r="E58" i="1"/>
  <c r="E90" i="1"/>
  <c r="E113" i="1"/>
  <c r="E98" i="1"/>
  <c r="E94" i="1"/>
  <c r="E95" i="1"/>
  <c r="E111" i="1"/>
  <c r="E112" i="1"/>
  <c r="E59" i="1"/>
  <c r="E2" i="1"/>
  <c r="E81" i="1"/>
</calcChain>
</file>

<file path=xl/sharedStrings.xml><?xml version="1.0" encoding="utf-8"?>
<sst xmlns="http://schemas.openxmlformats.org/spreadsheetml/2006/main" count="205" uniqueCount="154">
  <si>
    <t>Product</t>
  </si>
  <si>
    <t>Current price</t>
  </si>
  <si>
    <t>old price</t>
  </si>
  <si>
    <t>Discount</t>
  </si>
  <si>
    <t>Review</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</si>
  <si>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</si>
  <si>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</si>
  <si>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</si>
  <si>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</si>
  <si>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</si>
  <si>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</si>
  <si>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</si>
  <si>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</si>
  <si>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</si>
  <si>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</si>
  <si>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</si>
  <si>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</si>
  <si>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</si>
  <si>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</si>
  <si>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</si>
  <si>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</si>
  <si>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</si>
  <si>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</si>
  <si>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</si>
  <si>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</si>
  <si>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</si>
  <si>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</si>
  <si>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</si>
  <si>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</si>
  <si>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</si>
  <si>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</si>
  <si>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</si>
  <si>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</si>
  <si>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</si>
  <si>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Bookshelf</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</si>
  <si>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</si>
  <si>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</si>
  <si>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</si>
  <si>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</si>
  <si>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</si>
  <si>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</si>
  <si>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</si>
  <si>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</si>
  <si>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</si>
  <si>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</si>
  <si>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</si>
  <si>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</si>
  <si>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</si>
  <si>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</si>
  <si>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</si>
  <si>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</si>
  <si>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</si>
  <si>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</si>
  <si>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</si>
  <si>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</si>
  <si>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</si>
  <si>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</si>
  <si>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</si>
  <si>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</si>
  <si>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</si>
  <si>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</si>
  <si>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</si>
  <si>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</si>
  <si>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</si>
  <si>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</si>
  <si>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</si>
  <si>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</si>
  <si>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</si>
  <si>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</si>
  <si>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</si>
  <si>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</si>
  <si>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</si>
  <si>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</si>
  <si>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</si>
  <si>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</si>
  <si>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</si>
  <si>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</si>
  <si>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</si>
  <si>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</si>
  <si>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</si>
  <si>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</si>
  <si>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</si>
  <si>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</si>
  <si>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</si>
  <si>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</si>
  <si>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</si>
  <si>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</si>
  <si>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</si>
  <si>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</si>
  <si>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</si>
  <si>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</si>
  <si>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</si>
  <si>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</si>
  <si>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</si>
  <si>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</si>
  <si>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</si>
  <si>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</si>
  <si>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</si>
  <si>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</si>
  <si>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</si>
  <si>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</si>
  <si>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</si>
  <si>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</si>
  <si>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</si>
  <si>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</si>
  <si>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</si>
  <si>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</si>
  <si>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</si>
  <si>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</si>
  <si>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</si>
  <si>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</si>
  <si>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</si>
  <si>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</si>
  <si>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</si>
  <si>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Ratings</t>
  </si>
  <si>
    <t xml:space="preserve"> 1,620 -  1,980</t>
  </si>
  <si>
    <t xml:space="preserve"> 2,200 -  3,200</t>
  </si>
  <si>
    <t>Absolute Discount</t>
  </si>
  <si>
    <t>Qualitative Rating</t>
  </si>
  <si>
    <t>Discount Percentage</t>
  </si>
  <si>
    <t>Average Current Price</t>
  </si>
  <si>
    <t>Average Old Price</t>
  </si>
  <si>
    <t>Average Discount%</t>
  </si>
  <si>
    <t>Average Rating</t>
  </si>
  <si>
    <t>Highest Product Price</t>
  </si>
  <si>
    <t>Least [roductive Price</t>
  </si>
  <si>
    <t>Name_Least_Product</t>
  </si>
  <si>
    <t>Name_Highest_Price</t>
  </si>
  <si>
    <t>Sum of Discount</t>
  </si>
  <si>
    <t>Row Labels</t>
  </si>
  <si>
    <t>Average</t>
  </si>
  <si>
    <t>Excellent</t>
  </si>
  <si>
    <t>Poor</t>
  </si>
  <si>
    <t>Grand Total</t>
  </si>
  <si>
    <t>Average of Discount</t>
  </si>
  <si>
    <t>Count of Ratings</t>
  </si>
  <si>
    <t>High Discount</t>
  </si>
  <si>
    <t>Low Discount</t>
  </si>
  <si>
    <t>Medium Discount</t>
  </si>
  <si>
    <t>Average of Ratings</t>
  </si>
  <si>
    <t>There is no strong Correlation</t>
  </si>
  <si>
    <t>Trend Analysis(Discount percentage and Number of Reviews)</t>
  </si>
  <si>
    <t>No strong Correlation</t>
  </si>
  <si>
    <t>Highest By Discount</t>
  </si>
  <si>
    <t>Highest By Review Product</t>
  </si>
  <si>
    <t>Highest By Rating</t>
  </si>
  <si>
    <t>Count of Review</t>
  </si>
  <si>
    <t>Lowest By Rating</t>
  </si>
  <si>
    <t>TOTAL PRODUCTS</t>
  </si>
  <si>
    <t>TOTAL REVIEWS</t>
  </si>
  <si>
    <t>Average of Current price</t>
  </si>
  <si>
    <t>Average of old price</t>
  </si>
  <si>
    <t>Sum of Current price</t>
  </si>
  <si>
    <t>Sum of old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</si>
</sst>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3">
    <xf numFmtId="0" fontId="0" fillId="0" borderId="0" xfId="0"/>
    <xf numFmtId="2" fontId="0" fillId="0" borderId="0" xfId="0" applyNumberFormat="1"/>
    <xf numFmtId="0" fontId="0" fillId="0" borderId="10" xfId="0" applyBorder="1"/>
    <xf numFmtId="2" fontId="0" fillId="0" borderId="10" xfId="0" applyNumberFormat="1" applyBorder="1"/>
    <xf numFmtId="9" fontId="0" fillId="0" borderId="10" xfId="0" applyNumberFormat="1" applyBorder="1"/>
    <xf numFmtId="0" fontId="0" fillId="0" borderId="11" xfId="0" applyBorder="1"/>
    <xf numFmtId="2" fontId="0" fillId="0" borderId="12" xfId="0" applyNumberForma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164" fontId="0" fillId="0" borderId="0" xfId="0" applyNumberFormat="1"/>
    <xf numFmtId="0" fontId="0" fillId="0" borderId="0" xfId="0" applyBorder="1"/>
    <xf numFmtId="0" fontId="0" fillId="0" borderId="0" xfId="0" pivotButton="1"/>
    <xf numFmtId="0" fontId="0" fillId="0" borderId="0" xfId="0" applyAlignment="1">
      <alignment horizontal="left"/>
    </xf>
    <xf numFmtId="0" fontId="16" fillId="0" borderId="0" xfId="0" applyFont="1"/>
    <xf numFmtId="0" fontId="0" fillId="0" borderId="0" xfId="0" applyFont="1" applyFill="1" applyBorder="1"/>
    <xf numFmtId="2" fontId="0" fillId="0" borderId="16" xfId="0" applyNumberFormat="1" applyBorder="1"/>
    <xf numFmtId="2" fontId="0" fillId="0" borderId="19" xfId="0" applyNumberFormat="1" applyBorder="1"/>
    <xf numFmtId="10" fontId="0" fillId="0" borderId="19" xfId="0" applyNumberFormat="1" applyBorder="1"/>
    <xf numFmtId="0" fontId="16" fillId="0" borderId="0" xfId="0" applyFont="1" applyBorder="1"/>
    <xf numFmtId="0" fontId="16" fillId="0" borderId="15" xfId="0" applyFont="1" applyBorder="1"/>
    <xf numFmtId="0" fontId="16" fillId="0" borderId="16" xfId="0" applyFont="1" applyBorder="1"/>
    <xf numFmtId="0" fontId="0" fillId="0" borderId="17" xfId="0" applyFont="1" applyBorder="1"/>
    <xf numFmtId="0" fontId="16" fillId="0" borderId="17" xfId="0" applyFont="1" applyFill="1" applyBorder="1"/>
    <xf numFmtId="0" fontId="0" fillId="0" borderId="13" xfId="0" applyFont="1" applyBorder="1"/>
    <xf numFmtId="0" fontId="0" fillId="0" borderId="0" xfId="0" applyNumberFormat="1"/>
    <xf numFmtId="0" fontId="0" fillId="33" borderId="0" xfId="0" applyFont="1" applyFill="1" applyBorder="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70" formatCode="0.00000000"/>
    </dxf>
    <dxf>
      <numFmt numFmtId="164" formatCode="0.0"/>
    </dxf>
    <dxf>
      <numFmt numFmtId="1" formatCode="0"/>
    </dxf>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70" formatCode="0.00000000"/>
    </dxf>
    <dxf>
      <numFmt numFmtId="2" formatCode="0.00"/>
    </dxf>
    <dxf>
      <numFmt numFmtId="164" formatCode="0.0"/>
    </dxf>
    <dxf>
      <numFmt numFmtId="1" formatCode="0"/>
    </dxf>
    <dxf>
      <numFmt numFmtId="164" formatCode="0.0"/>
    </dxf>
    <dxf>
      <numFmt numFmtId="2" formatCode="0.00"/>
    </dxf>
    <dxf>
      <numFmt numFmtId="165" formatCode="0.000"/>
    </dxf>
    <dxf>
      <numFmt numFmtId="166" formatCode="0.0000"/>
    </dxf>
    <dxf>
      <numFmt numFmtId="167" formatCode="0.00000"/>
    </dxf>
    <dxf>
      <numFmt numFmtId="164" formatCode="0.0"/>
    </dxf>
    <dxf>
      <numFmt numFmtId="2" formatCode="0.00"/>
    </dxf>
    <dxf>
      <numFmt numFmtId="164" formatCode="0.0"/>
    </dxf>
    <dxf>
      <numFmt numFmtId="0" formatCode="General"/>
    </dxf>
    <dxf>
      <numFmt numFmtId="2" formatCode="0.00"/>
    </dxf>
    <dxf>
      <numFmt numFmtId="13" formatCode="0%"/>
    </dxf>
    <dxf>
      <numFmt numFmtId="171" formatCode="0.0%"/>
    </dxf>
    <dxf>
      <numFmt numFmtId="14" formatCode="0.00%"/>
    </dxf>
    <dxf>
      <numFmt numFmtId="14" formatCode="0.0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Sum of Ratings and  Average</a:t>
            </a:r>
            <a:r>
              <a:rPr lang="en-GB" b="1" baseline="0">
                <a:solidFill>
                  <a:srgbClr val="FF0000"/>
                </a:solidFill>
              </a:rPr>
              <a:t> Discount</a:t>
            </a:r>
            <a:endParaRPr lang="en-GB"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TABLES'!$B$1</c:f>
              <c:strCache>
                <c:ptCount val="1"/>
                <c:pt idx="0">
                  <c:v>Count of Ratings</c:v>
                </c:pt>
              </c:strCache>
            </c:strRef>
          </c:tx>
          <c:spPr>
            <a:solidFill>
              <a:schemeClr val="accent1"/>
            </a:solidFill>
            <a:ln>
              <a:noFill/>
            </a:ln>
            <a:effectLst/>
          </c:spPr>
          <c:invertIfNegative val="0"/>
          <c:cat>
            <c:strRef>
              <c:f>'PIVOT TABLES'!$A$2:$A$5</c:f>
              <c:strCache>
                <c:ptCount val="3"/>
                <c:pt idx="0">
                  <c:v>Average</c:v>
                </c:pt>
                <c:pt idx="1">
                  <c:v>Excellent</c:v>
                </c:pt>
                <c:pt idx="2">
                  <c:v>Poor</c:v>
                </c:pt>
              </c:strCache>
            </c:strRef>
          </c:cat>
          <c:val>
            <c:numRef>
              <c:f>'PIVOT TABLES'!$B$2:$B$5</c:f>
              <c:numCache>
                <c:formatCode>0.0</c:formatCode>
                <c:ptCount val="3"/>
                <c:pt idx="0">
                  <c:v>13</c:v>
                </c:pt>
                <c:pt idx="1">
                  <c:v>32</c:v>
                </c:pt>
                <c:pt idx="2">
                  <c:v>12</c:v>
                </c:pt>
              </c:numCache>
            </c:numRef>
          </c:val>
          <c:extLst>
            <c:ext xmlns:c16="http://schemas.microsoft.com/office/drawing/2014/chart" uri="{C3380CC4-5D6E-409C-BE32-E72D297353CC}">
              <c16:uniqueId val="{00000000-6355-4342-8357-B28A355417B8}"/>
            </c:ext>
          </c:extLst>
        </c:ser>
        <c:ser>
          <c:idx val="1"/>
          <c:order val="1"/>
          <c:tx>
            <c:strRef>
              <c:f>'PIVOT TABLES'!$C$1</c:f>
              <c:strCache>
                <c:ptCount val="1"/>
                <c:pt idx="0">
                  <c:v>Average of Discount</c:v>
                </c:pt>
              </c:strCache>
            </c:strRef>
          </c:tx>
          <c:spPr>
            <a:solidFill>
              <a:schemeClr val="accent2"/>
            </a:solidFill>
            <a:ln>
              <a:noFill/>
            </a:ln>
            <a:effectLst/>
          </c:spPr>
          <c:invertIfNegative val="0"/>
          <c:cat>
            <c:strRef>
              <c:f>'PIVOT TABLES'!$A$2:$A$5</c:f>
              <c:strCache>
                <c:ptCount val="3"/>
                <c:pt idx="0">
                  <c:v>Average</c:v>
                </c:pt>
                <c:pt idx="1">
                  <c:v>Excellent</c:v>
                </c:pt>
                <c:pt idx="2">
                  <c:v>Poor</c:v>
                </c:pt>
              </c:strCache>
            </c:strRef>
          </c:cat>
          <c:val>
            <c:numRef>
              <c:f>'PIVOT TABLES'!$C$2:$C$5</c:f>
              <c:numCache>
                <c:formatCode>0.0</c:formatCode>
                <c:ptCount val="3"/>
                <c:pt idx="0">
                  <c:v>0.37615384615384617</c:v>
                </c:pt>
                <c:pt idx="1">
                  <c:v>0.37937500000000007</c:v>
                </c:pt>
                <c:pt idx="2">
                  <c:v>0.36059701492537305</c:v>
                </c:pt>
              </c:numCache>
            </c:numRef>
          </c:val>
          <c:extLst>
            <c:ext xmlns:c16="http://schemas.microsoft.com/office/drawing/2014/chart" uri="{C3380CC4-5D6E-409C-BE32-E72D297353CC}">
              <c16:uniqueId val="{00000001-6355-4342-8357-B28A355417B8}"/>
            </c:ext>
          </c:extLst>
        </c:ser>
        <c:dLbls>
          <c:showLegendKey val="0"/>
          <c:showVal val="0"/>
          <c:showCatName val="0"/>
          <c:showSerName val="0"/>
          <c:showPercent val="0"/>
          <c:showBubbleSize val="0"/>
        </c:dLbls>
        <c:gapWidth val="219"/>
        <c:overlap val="-27"/>
        <c:axId val="86723344"/>
        <c:axId val="86720432"/>
      </c:barChart>
      <c:catAx>
        <c:axId val="8672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Qualitative 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0432"/>
        <c:crosses val="autoZero"/>
        <c:auto val="1"/>
        <c:lblAlgn val="ctr"/>
        <c:lblOffset val="100"/>
        <c:noMultiLvlLbl val="0"/>
      </c:catAx>
      <c:valAx>
        <c:axId val="86720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Ratings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Sum of Reviews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 TABLES'!$B$8</c:f>
              <c:strCache>
                <c:ptCount val="1"/>
                <c:pt idx="0">
                  <c:v>Average of Ratings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TABLES'!$A$9:$A$12</c:f>
              <c:strCache>
                <c:ptCount val="3"/>
                <c:pt idx="0">
                  <c:v>High Discount</c:v>
                </c:pt>
                <c:pt idx="1">
                  <c:v>Low Discount</c:v>
                </c:pt>
                <c:pt idx="2">
                  <c:v>Medium Discount</c:v>
                </c:pt>
              </c:strCache>
            </c:strRef>
          </c:cat>
          <c:val>
            <c:numRef>
              <c:f>'PIVOT TABLES'!$B$9:$B$12</c:f>
              <c:numCache>
                <c:formatCode>0.0</c:formatCode>
                <c:ptCount val="3"/>
                <c:pt idx="0">
                  <c:v>3.6133333333333324</c:v>
                </c:pt>
                <c:pt idx="1">
                  <c:v>3.7249999999999996</c:v>
                </c:pt>
                <c:pt idx="2">
                  <c:v>4.2782608695652184</c:v>
                </c:pt>
              </c:numCache>
            </c:numRef>
          </c:val>
          <c:smooth val="0"/>
          <c:extLst>
            <c:ext xmlns:c16="http://schemas.microsoft.com/office/drawing/2014/chart" uri="{C3380CC4-5D6E-409C-BE32-E72D297353CC}">
              <c16:uniqueId val="{00000000-87A3-4381-8A2E-314B1677CF48}"/>
            </c:ext>
          </c:extLst>
        </c:ser>
        <c:ser>
          <c:idx val="1"/>
          <c:order val="1"/>
          <c:tx>
            <c:strRef>
              <c:f>'PIVOT TABLES'!$C$8</c:f>
              <c:strCache>
                <c:ptCount val="1"/>
                <c:pt idx="0">
                  <c:v>Sum of Discount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TABLES'!$A$9:$A$12</c:f>
              <c:strCache>
                <c:ptCount val="3"/>
                <c:pt idx="0">
                  <c:v>High Discount</c:v>
                </c:pt>
                <c:pt idx="1">
                  <c:v>Low Discount</c:v>
                </c:pt>
                <c:pt idx="2">
                  <c:v>Medium Discount</c:v>
                </c:pt>
              </c:strCache>
            </c:strRef>
          </c:cat>
          <c:val>
            <c:numRef>
              <c:f>'PIVOT TABLES'!$C$9:$C$12</c:f>
              <c:numCache>
                <c:formatCode>0.0</c:formatCode>
                <c:ptCount val="3"/>
                <c:pt idx="0">
                  <c:v>29.969999999999988</c:v>
                </c:pt>
                <c:pt idx="1">
                  <c:v>1.3000000000000003</c:v>
                </c:pt>
                <c:pt idx="2">
                  <c:v>9.9199999999999982</c:v>
                </c:pt>
              </c:numCache>
            </c:numRef>
          </c:val>
          <c:smooth val="0"/>
          <c:extLst>
            <c:ext xmlns:c16="http://schemas.microsoft.com/office/drawing/2014/chart" uri="{C3380CC4-5D6E-409C-BE32-E72D297353CC}">
              <c16:uniqueId val="{00000001-87A3-4381-8A2E-314B1677CF48}"/>
            </c:ext>
          </c:extLst>
        </c:ser>
        <c:ser>
          <c:idx val="2"/>
          <c:order val="2"/>
          <c:tx>
            <c:strRef>
              <c:f>'PIVOT TABLES'!$D$8</c:f>
              <c:strCache>
                <c:ptCount val="1"/>
                <c:pt idx="0">
                  <c:v>Count of Review</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TABLES'!$A$9:$A$12</c:f>
              <c:strCache>
                <c:ptCount val="3"/>
                <c:pt idx="0">
                  <c:v>High Discount</c:v>
                </c:pt>
                <c:pt idx="1">
                  <c:v>Low Discount</c:v>
                </c:pt>
                <c:pt idx="2">
                  <c:v>Medium Discount</c:v>
                </c:pt>
              </c:strCache>
            </c:strRef>
          </c:cat>
          <c:val>
            <c:numRef>
              <c:f>'PIVOT TABLES'!$D$9:$D$12</c:f>
              <c:numCache>
                <c:formatCode>0.0</c:formatCode>
                <c:ptCount val="3"/>
                <c:pt idx="0">
                  <c:v>30</c:v>
                </c:pt>
                <c:pt idx="1">
                  <c:v>4</c:v>
                </c:pt>
                <c:pt idx="2">
                  <c:v>23</c:v>
                </c:pt>
              </c:numCache>
            </c:numRef>
          </c:val>
          <c:smooth val="0"/>
          <c:extLst>
            <c:ext xmlns:c16="http://schemas.microsoft.com/office/drawing/2014/chart" uri="{C3380CC4-5D6E-409C-BE32-E72D297353CC}">
              <c16:uniqueId val="{00000002-87A3-4381-8A2E-314B1677CF48}"/>
            </c:ext>
          </c:extLst>
        </c:ser>
        <c:dLbls>
          <c:showLegendKey val="0"/>
          <c:showVal val="0"/>
          <c:showCatName val="0"/>
          <c:showSerName val="0"/>
          <c:showPercent val="0"/>
          <c:showBubbleSize val="0"/>
        </c:dLbls>
        <c:marker val="1"/>
        <c:smooth val="0"/>
        <c:axId val="731147151"/>
        <c:axId val="731146735"/>
      </c:lineChart>
      <c:catAx>
        <c:axId val="73114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Qualitative Rating</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146735"/>
        <c:crosses val="autoZero"/>
        <c:auto val="1"/>
        <c:lblAlgn val="ctr"/>
        <c:lblOffset val="100"/>
        <c:noMultiLvlLbl val="0"/>
      </c:catAx>
      <c:valAx>
        <c:axId val="73114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Reviews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1471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Average Current Price vs Old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TABLES'!$B$31</c:f>
              <c:strCache>
                <c:ptCount val="1"/>
                <c:pt idx="0">
                  <c:v>Average of Current price</c:v>
                </c:pt>
              </c:strCache>
            </c:strRef>
          </c:tx>
          <c:spPr>
            <a:solidFill>
              <a:schemeClr val="accent1"/>
            </a:solidFill>
            <a:ln>
              <a:noFill/>
            </a:ln>
            <a:effectLst/>
          </c:spPr>
          <c:invertIfNegative val="0"/>
          <c:cat>
            <c:strRef>
              <c:f>'PIVOT TABLES'!$A$32:$A$35</c:f>
              <c:strCache>
                <c:ptCount val="3"/>
                <c:pt idx="0">
                  <c:v>Average</c:v>
                </c:pt>
                <c:pt idx="1">
                  <c:v>Excellent</c:v>
                </c:pt>
                <c:pt idx="2">
                  <c:v>Poor</c:v>
                </c:pt>
              </c:strCache>
            </c:strRef>
          </c:cat>
          <c:val>
            <c:numRef>
              <c:f>'PIVOT TABLES'!$B$32:$B$35</c:f>
              <c:numCache>
                <c:formatCode>0.00</c:formatCode>
                <c:ptCount val="3"/>
                <c:pt idx="0">
                  <c:v>1482.3846153846155</c:v>
                </c:pt>
                <c:pt idx="1">
                  <c:v>1330.3225806451612</c:v>
                </c:pt>
                <c:pt idx="2">
                  <c:v>1054.044776119403</c:v>
                </c:pt>
              </c:numCache>
            </c:numRef>
          </c:val>
          <c:extLst>
            <c:ext xmlns:c16="http://schemas.microsoft.com/office/drawing/2014/chart" uri="{C3380CC4-5D6E-409C-BE32-E72D297353CC}">
              <c16:uniqueId val="{00000000-256B-4BE3-8F4A-FF7E9176CC91}"/>
            </c:ext>
          </c:extLst>
        </c:ser>
        <c:ser>
          <c:idx val="1"/>
          <c:order val="1"/>
          <c:tx>
            <c:strRef>
              <c:f>'PIVOT TABLES'!$C$31</c:f>
              <c:strCache>
                <c:ptCount val="1"/>
                <c:pt idx="0">
                  <c:v>Average of old price</c:v>
                </c:pt>
              </c:strCache>
            </c:strRef>
          </c:tx>
          <c:spPr>
            <a:solidFill>
              <a:schemeClr val="accent2"/>
            </a:solidFill>
            <a:ln>
              <a:noFill/>
            </a:ln>
            <a:effectLst/>
          </c:spPr>
          <c:invertIfNegative val="0"/>
          <c:cat>
            <c:strRef>
              <c:f>'PIVOT TABLES'!$A$32:$A$35</c:f>
              <c:strCache>
                <c:ptCount val="3"/>
                <c:pt idx="0">
                  <c:v>Average</c:v>
                </c:pt>
                <c:pt idx="1">
                  <c:v>Excellent</c:v>
                </c:pt>
                <c:pt idx="2">
                  <c:v>Poor</c:v>
                </c:pt>
              </c:strCache>
            </c:strRef>
          </c:cat>
          <c:val>
            <c:numRef>
              <c:f>'PIVOT TABLES'!$C$32:$C$35</c:f>
              <c:numCache>
                <c:formatCode>0.00</c:formatCode>
                <c:ptCount val="3"/>
                <c:pt idx="0">
                  <c:v>2219.4615384615386</c:v>
                </c:pt>
                <c:pt idx="1">
                  <c:v>2078.3225806451615</c:v>
                </c:pt>
                <c:pt idx="2">
                  <c:v>1594.9701492537313</c:v>
                </c:pt>
              </c:numCache>
            </c:numRef>
          </c:val>
          <c:extLst>
            <c:ext xmlns:c16="http://schemas.microsoft.com/office/drawing/2014/chart" uri="{C3380CC4-5D6E-409C-BE32-E72D297353CC}">
              <c16:uniqueId val="{00000001-256B-4BE3-8F4A-FF7E9176CC91}"/>
            </c:ext>
          </c:extLst>
        </c:ser>
        <c:dLbls>
          <c:showLegendKey val="0"/>
          <c:showVal val="0"/>
          <c:showCatName val="0"/>
          <c:showSerName val="0"/>
          <c:showPercent val="0"/>
          <c:showBubbleSize val="0"/>
        </c:dLbls>
        <c:gapWidth val="219"/>
        <c:overlap val="-27"/>
        <c:axId val="835559711"/>
        <c:axId val="835551807"/>
      </c:barChart>
      <c:catAx>
        <c:axId val="83555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Qualitative Rating</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51807"/>
        <c:crosses val="autoZero"/>
        <c:auto val="1"/>
        <c:lblAlgn val="ctr"/>
        <c:lblOffset val="100"/>
        <c:noMultiLvlLbl val="0"/>
      </c:catAx>
      <c:valAx>
        <c:axId val="83555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597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Sum of Current Price vs Old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TABLES'!$B$39</c:f>
              <c:strCache>
                <c:ptCount val="1"/>
                <c:pt idx="0">
                  <c:v>Sum of Current price</c:v>
                </c:pt>
              </c:strCache>
            </c:strRef>
          </c:tx>
          <c:spPr>
            <a:solidFill>
              <a:schemeClr val="accent1"/>
            </a:solidFill>
            <a:ln>
              <a:noFill/>
            </a:ln>
            <a:effectLst/>
          </c:spPr>
          <c:invertIfNegative val="0"/>
          <c:cat>
            <c:strRef>
              <c:f>'PIVOT TABLES'!$A$40:$A$43</c:f>
              <c:strCache>
                <c:ptCount val="3"/>
                <c:pt idx="0">
                  <c:v>High Discount</c:v>
                </c:pt>
                <c:pt idx="1">
                  <c:v>Low Discount</c:v>
                </c:pt>
                <c:pt idx="2">
                  <c:v>Medium Discount</c:v>
                </c:pt>
              </c:strCache>
            </c:strRef>
          </c:cat>
          <c:val>
            <c:numRef>
              <c:f>'PIVOT TABLES'!$B$40:$B$43</c:f>
              <c:numCache>
                <c:formatCode>General</c:formatCode>
                <c:ptCount val="3"/>
                <c:pt idx="0">
                  <c:v>46898</c:v>
                </c:pt>
                <c:pt idx="1">
                  <c:v>35265</c:v>
                </c:pt>
                <c:pt idx="2">
                  <c:v>48969</c:v>
                </c:pt>
              </c:numCache>
            </c:numRef>
          </c:val>
          <c:extLst>
            <c:ext xmlns:c16="http://schemas.microsoft.com/office/drawing/2014/chart" uri="{C3380CC4-5D6E-409C-BE32-E72D297353CC}">
              <c16:uniqueId val="{00000000-A669-4ABD-AAFE-86200B54708C}"/>
            </c:ext>
          </c:extLst>
        </c:ser>
        <c:ser>
          <c:idx val="1"/>
          <c:order val="1"/>
          <c:tx>
            <c:strRef>
              <c:f>'PIVOT TABLES'!$C$39</c:f>
              <c:strCache>
                <c:ptCount val="1"/>
                <c:pt idx="0">
                  <c:v>Sum of old price</c:v>
                </c:pt>
              </c:strCache>
            </c:strRef>
          </c:tx>
          <c:spPr>
            <a:solidFill>
              <a:schemeClr val="accent2"/>
            </a:solidFill>
            <a:ln>
              <a:noFill/>
            </a:ln>
            <a:effectLst/>
          </c:spPr>
          <c:invertIfNegative val="0"/>
          <c:cat>
            <c:strRef>
              <c:f>'PIVOT TABLES'!$A$40:$A$43</c:f>
              <c:strCache>
                <c:ptCount val="3"/>
                <c:pt idx="0">
                  <c:v>High Discount</c:v>
                </c:pt>
                <c:pt idx="1">
                  <c:v>Low Discount</c:v>
                </c:pt>
                <c:pt idx="2">
                  <c:v>Medium Discount</c:v>
                </c:pt>
              </c:strCache>
            </c:strRef>
          </c:cat>
          <c:val>
            <c:numRef>
              <c:f>'PIVOT TABLES'!$C$40:$C$43</c:f>
              <c:numCache>
                <c:formatCode>General</c:formatCode>
                <c:ptCount val="3"/>
                <c:pt idx="0">
                  <c:v>90616</c:v>
                </c:pt>
                <c:pt idx="1">
                  <c:v>38427</c:v>
                </c:pt>
                <c:pt idx="2">
                  <c:v>71101</c:v>
                </c:pt>
              </c:numCache>
            </c:numRef>
          </c:val>
          <c:extLst>
            <c:ext xmlns:c16="http://schemas.microsoft.com/office/drawing/2014/chart" uri="{C3380CC4-5D6E-409C-BE32-E72D297353CC}">
              <c16:uniqueId val="{00000001-A669-4ABD-AAFE-86200B54708C}"/>
            </c:ext>
          </c:extLst>
        </c:ser>
        <c:dLbls>
          <c:showLegendKey val="0"/>
          <c:showVal val="0"/>
          <c:showCatName val="0"/>
          <c:showSerName val="0"/>
          <c:showPercent val="0"/>
          <c:showBubbleSize val="0"/>
        </c:dLbls>
        <c:gapWidth val="219"/>
        <c:overlap val="-27"/>
        <c:axId val="828797551"/>
        <c:axId val="828802959"/>
      </c:barChart>
      <c:catAx>
        <c:axId val="82879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Discount Percentage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802959"/>
        <c:crosses val="autoZero"/>
        <c:auto val="1"/>
        <c:lblAlgn val="ctr"/>
        <c:lblOffset val="100"/>
        <c:noMultiLvlLbl val="0"/>
      </c:catAx>
      <c:valAx>
        <c:axId val="82880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Sum of 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7975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Average of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TABLES'!$B$8</c:f>
              <c:strCache>
                <c:ptCount val="1"/>
                <c:pt idx="0">
                  <c:v>Average of Ratings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C2-4ACB-8A58-13D31A9389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C2-4ACB-8A58-13D31A9389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C2-4ACB-8A58-13D31A9389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TABLES'!$A$9:$A$12</c:f>
              <c:strCache>
                <c:ptCount val="3"/>
                <c:pt idx="0">
                  <c:v>High Discount</c:v>
                </c:pt>
                <c:pt idx="1">
                  <c:v>Low Discount</c:v>
                </c:pt>
                <c:pt idx="2">
                  <c:v>Medium Discount</c:v>
                </c:pt>
              </c:strCache>
            </c:strRef>
          </c:cat>
          <c:val>
            <c:numRef>
              <c:f>'PIVOT TABLES'!$B$9:$B$12</c:f>
              <c:numCache>
                <c:formatCode>0.0</c:formatCode>
                <c:ptCount val="3"/>
                <c:pt idx="0">
                  <c:v>3.6133333333333324</c:v>
                </c:pt>
                <c:pt idx="1">
                  <c:v>3.7249999999999996</c:v>
                </c:pt>
                <c:pt idx="2">
                  <c:v>4.2782608695652184</c:v>
                </c:pt>
              </c:numCache>
            </c:numRef>
          </c:val>
          <c:extLst>
            <c:ext xmlns:c16="http://schemas.microsoft.com/office/drawing/2014/chart" uri="{C3380CC4-5D6E-409C-BE32-E72D297353CC}">
              <c16:uniqueId val="{00000000-CEB8-4198-AC49-48613C210B97}"/>
            </c:ext>
          </c:extLst>
        </c:ser>
        <c:ser>
          <c:idx val="1"/>
          <c:order val="1"/>
          <c:tx>
            <c:strRef>
              <c:f>'PIVOT TABLES'!$C$8</c:f>
              <c:strCache>
                <c:ptCount val="1"/>
                <c:pt idx="0">
                  <c:v>Sum of Discount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BFC2-4ACB-8A58-13D31A9389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BFC2-4ACB-8A58-13D31A9389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BFC2-4ACB-8A58-13D31A9389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TABLES'!$A$9:$A$12</c:f>
              <c:strCache>
                <c:ptCount val="3"/>
                <c:pt idx="0">
                  <c:v>High Discount</c:v>
                </c:pt>
                <c:pt idx="1">
                  <c:v>Low Discount</c:v>
                </c:pt>
                <c:pt idx="2">
                  <c:v>Medium Discount</c:v>
                </c:pt>
              </c:strCache>
            </c:strRef>
          </c:cat>
          <c:val>
            <c:numRef>
              <c:f>'PIVOT TABLES'!$C$9:$C$12</c:f>
              <c:numCache>
                <c:formatCode>0.0</c:formatCode>
                <c:ptCount val="3"/>
                <c:pt idx="0">
                  <c:v>29.969999999999988</c:v>
                </c:pt>
                <c:pt idx="1">
                  <c:v>1.3000000000000003</c:v>
                </c:pt>
                <c:pt idx="2">
                  <c:v>9.9199999999999982</c:v>
                </c:pt>
              </c:numCache>
            </c:numRef>
          </c:val>
          <c:extLst>
            <c:ext xmlns:c16="http://schemas.microsoft.com/office/drawing/2014/chart" uri="{C3380CC4-5D6E-409C-BE32-E72D297353CC}">
              <c16:uniqueId val="{00000001-CEB8-4198-AC49-48613C210B97}"/>
            </c:ext>
          </c:extLst>
        </c:ser>
        <c:ser>
          <c:idx val="2"/>
          <c:order val="2"/>
          <c:tx>
            <c:strRef>
              <c:f>'PIVOT TABLES'!$D$8</c:f>
              <c:strCache>
                <c:ptCount val="1"/>
                <c:pt idx="0">
                  <c:v>Count of Review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BFC2-4ACB-8A58-13D31A9389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BFC2-4ACB-8A58-13D31A9389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BFC2-4ACB-8A58-13D31A9389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TABLES'!$A$9:$A$12</c:f>
              <c:strCache>
                <c:ptCount val="3"/>
                <c:pt idx="0">
                  <c:v>High Discount</c:v>
                </c:pt>
                <c:pt idx="1">
                  <c:v>Low Discount</c:v>
                </c:pt>
                <c:pt idx="2">
                  <c:v>Medium Discount</c:v>
                </c:pt>
              </c:strCache>
            </c:strRef>
          </c:cat>
          <c:val>
            <c:numRef>
              <c:f>'PIVOT TABLES'!$D$9:$D$12</c:f>
              <c:numCache>
                <c:formatCode>0.0</c:formatCode>
                <c:ptCount val="3"/>
                <c:pt idx="0">
                  <c:v>30</c:v>
                </c:pt>
                <c:pt idx="1">
                  <c:v>4</c:v>
                </c:pt>
                <c:pt idx="2">
                  <c:v>23</c:v>
                </c:pt>
              </c:numCache>
            </c:numRef>
          </c:val>
          <c:extLst>
            <c:ext xmlns:c16="http://schemas.microsoft.com/office/drawing/2014/chart" uri="{C3380CC4-5D6E-409C-BE32-E72D297353CC}">
              <c16:uniqueId val="{00000002-CEB8-4198-AC49-48613C210B9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Total Average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TABLES'!$B$15</c:f>
              <c:strCache>
                <c:ptCount val="1"/>
                <c:pt idx="0">
                  <c:v>Total</c:v>
                </c:pt>
              </c:strCache>
            </c:strRef>
          </c:tx>
          <c:spPr>
            <a:solidFill>
              <a:schemeClr val="accent1"/>
            </a:solidFill>
            <a:ln>
              <a:noFill/>
            </a:ln>
            <a:effectLst/>
          </c:spPr>
          <c:invertIfNegative val="0"/>
          <c:cat>
            <c:strRef>
              <c:f>'PIVOT TABLES'!$A$16:$A$19</c:f>
              <c:strCache>
                <c:ptCount val="3"/>
                <c:pt idx="0">
                  <c:v>High Discount</c:v>
                </c:pt>
                <c:pt idx="1">
                  <c:v>Low Discount</c:v>
                </c:pt>
                <c:pt idx="2">
                  <c:v>Medium Discount</c:v>
                </c:pt>
              </c:strCache>
            </c:strRef>
          </c:cat>
          <c:val>
            <c:numRef>
              <c:f>'PIVOT TABLES'!$B$16:$B$19</c:f>
              <c:numCache>
                <c:formatCode>0.00</c:formatCode>
                <c:ptCount val="3"/>
                <c:pt idx="0">
                  <c:v>3.6133333333333324</c:v>
                </c:pt>
                <c:pt idx="1">
                  <c:v>3.7249999999999996</c:v>
                </c:pt>
                <c:pt idx="2">
                  <c:v>4.2782608695652184</c:v>
                </c:pt>
              </c:numCache>
            </c:numRef>
          </c:val>
          <c:extLst>
            <c:ext xmlns:c16="http://schemas.microsoft.com/office/drawing/2014/chart" uri="{C3380CC4-5D6E-409C-BE32-E72D297353CC}">
              <c16:uniqueId val="{00000000-1128-4177-8AB9-8507574A31C9}"/>
            </c:ext>
          </c:extLst>
        </c:ser>
        <c:dLbls>
          <c:showLegendKey val="0"/>
          <c:showVal val="0"/>
          <c:showCatName val="0"/>
          <c:showSerName val="0"/>
          <c:showPercent val="0"/>
          <c:showBubbleSize val="0"/>
        </c:dLbls>
        <c:gapWidth val="219"/>
        <c:overlap val="-27"/>
        <c:axId val="96746912"/>
        <c:axId val="96756896"/>
      </c:barChart>
      <c:catAx>
        <c:axId val="9674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56896"/>
        <c:crosses val="autoZero"/>
        <c:auto val="1"/>
        <c:lblAlgn val="ctr"/>
        <c:lblOffset val="100"/>
        <c:noMultiLvlLbl val="0"/>
      </c:catAx>
      <c:valAx>
        <c:axId val="967568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4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Sum of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 TABLES'!$B$8</c:f>
              <c:strCache>
                <c:ptCount val="1"/>
                <c:pt idx="0">
                  <c:v>Average of Ratings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TABLES'!$A$9:$A$12</c:f>
              <c:strCache>
                <c:ptCount val="3"/>
                <c:pt idx="0">
                  <c:v>High Discount</c:v>
                </c:pt>
                <c:pt idx="1">
                  <c:v>Low Discount</c:v>
                </c:pt>
                <c:pt idx="2">
                  <c:v>Medium Discount</c:v>
                </c:pt>
              </c:strCache>
            </c:strRef>
          </c:cat>
          <c:val>
            <c:numRef>
              <c:f>'PIVOT TABLES'!$B$9:$B$12</c:f>
              <c:numCache>
                <c:formatCode>0.0</c:formatCode>
                <c:ptCount val="3"/>
                <c:pt idx="0">
                  <c:v>3.6133333333333324</c:v>
                </c:pt>
                <c:pt idx="1">
                  <c:v>3.7249999999999996</c:v>
                </c:pt>
                <c:pt idx="2">
                  <c:v>4.2782608695652184</c:v>
                </c:pt>
              </c:numCache>
            </c:numRef>
          </c:val>
          <c:smooth val="0"/>
          <c:extLst>
            <c:ext xmlns:c16="http://schemas.microsoft.com/office/drawing/2014/chart" uri="{C3380CC4-5D6E-409C-BE32-E72D297353CC}">
              <c16:uniqueId val="{00000000-2D2C-444B-8568-D91BD8FE425C}"/>
            </c:ext>
          </c:extLst>
        </c:ser>
        <c:ser>
          <c:idx val="1"/>
          <c:order val="1"/>
          <c:tx>
            <c:strRef>
              <c:f>'PIVOT TABLES'!$C$8</c:f>
              <c:strCache>
                <c:ptCount val="1"/>
                <c:pt idx="0">
                  <c:v>Sum of Discount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TABLES'!$A$9:$A$12</c:f>
              <c:strCache>
                <c:ptCount val="3"/>
                <c:pt idx="0">
                  <c:v>High Discount</c:v>
                </c:pt>
                <c:pt idx="1">
                  <c:v>Low Discount</c:v>
                </c:pt>
                <c:pt idx="2">
                  <c:v>Medium Discount</c:v>
                </c:pt>
              </c:strCache>
            </c:strRef>
          </c:cat>
          <c:val>
            <c:numRef>
              <c:f>'PIVOT TABLES'!$C$9:$C$12</c:f>
              <c:numCache>
                <c:formatCode>0.0</c:formatCode>
                <c:ptCount val="3"/>
                <c:pt idx="0">
                  <c:v>29.969999999999988</c:v>
                </c:pt>
                <c:pt idx="1">
                  <c:v>1.3000000000000003</c:v>
                </c:pt>
                <c:pt idx="2">
                  <c:v>9.9199999999999982</c:v>
                </c:pt>
              </c:numCache>
            </c:numRef>
          </c:val>
          <c:smooth val="0"/>
          <c:extLst>
            <c:ext xmlns:c16="http://schemas.microsoft.com/office/drawing/2014/chart" uri="{C3380CC4-5D6E-409C-BE32-E72D297353CC}">
              <c16:uniqueId val="{00000001-2D2C-444B-8568-D91BD8FE425C}"/>
            </c:ext>
          </c:extLst>
        </c:ser>
        <c:ser>
          <c:idx val="2"/>
          <c:order val="2"/>
          <c:tx>
            <c:strRef>
              <c:f>'PIVOT TABLES'!$D$8</c:f>
              <c:strCache>
                <c:ptCount val="1"/>
                <c:pt idx="0">
                  <c:v>Count of Review</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TABLES'!$A$9:$A$12</c:f>
              <c:strCache>
                <c:ptCount val="3"/>
                <c:pt idx="0">
                  <c:v>High Discount</c:v>
                </c:pt>
                <c:pt idx="1">
                  <c:v>Low Discount</c:v>
                </c:pt>
                <c:pt idx="2">
                  <c:v>Medium Discount</c:v>
                </c:pt>
              </c:strCache>
            </c:strRef>
          </c:cat>
          <c:val>
            <c:numRef>
              <c:f>'PIVOT TABLES'!$D$9:$D$12</c:f>
              <c:numCache>
                <c:formatCode>0.0</c:formatCode>
                <c:ptCount val="3"/>
                <c:pt idx="0">
                  <c:v>30</c:v>
                </c:pt>
                <c:pt idx="1">
                  <c:v>4</c:v>
                </c:pt>
                <c:pt idx="2">
                  <c:v>23</c:v>
                </c:pt>
              </c:numCache>
            </c:numRef>
          </c:val>
          <c:smooth val="0"/>
          <c:extLst>
            <c:ext xmlns:c16="http://schemas.microsoft.com/office/drawing/2014/chart" uri="{C3380CC4-5D6E-409C-BE32-E72D297353CC}">
              <c16:uniqueId val="{00000002-2D2C-444B-8568-D91BD8FE425C}"/>
            </c:ext>
          </c:extLst>
        </c:ser>
        <c:dLbls>
          <c:showLegendKey val="0"/>
          <c:showVal val="0"/>
          <c:showCatName val="0"/>
          <c:showSerName val="0"/>
          <c:showPercent val="0"/>
          <c:showBubbleSize val="0"/>
        </c:dLbls>
        <c:marker val="1"/>
        <c:smooth val="0"/>
        <c:axId val="731147151"/>
        <c:axId val="731146735"/>
      </c:lineChart>
      <c:catAx>
        <c:axId val="73114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Qualitative 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146735"/>
        <c:crosses val="autoZero"/>
        <c:auto val="1"/>
        <c:lblAlgn val="ctr"/>
        <c:lblOffset val="100"/>
        <c:noMultiLvlLbl val="0"/>
      </c:catAx>
      <c:valAx>
        <c:axId val="73114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Reviews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14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Average Current Price vs Old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TABLES'!$B$31</c:f>
              <c:strCache>
                <c:ptCount val="1"/>
                <c:pt idx="0">
                  <c:v>Average of Current price</c:v>
                </c:pt>
              </c:strCache>
            </c:strRef>
          </c:tx>
          <c:spPr>
            <a:solidFill>
              <a:schemeClr val="accent1"/>
            </a:solidFill>
            <a:ln>
              <a:noFill/>
            </a:ln>
            <a:effectLst/>
          </c:spPr>
          <c:invertIfNegative val="0"/>
          <c:cat>
            <c:strRef>
              <c:f>'PIVOT TABLES'!$A$32:$A$35</c:f>
              <c:strCache>
                <c:ptCount val="3"/>
                <c:pt idx="0">
                  <c:v>Average</c:v>
                </c:pt>
                <c:pt idx="1">
                  <c:v>Excellent</c:v>
                </c:pt>
                <c:pt idx="2">
                  <c:v>Poor</c:v>
                </c:pt>
              </c:strCache>
            </c:strRef>
          </c:cat>
          <c:val>
            <c:numRef>
              <c:f>'PIVOT TABLES'!$B$32:$B$35</c:f>
              <c:numCache>
                <c:formatCode>0.00</c:formatCode>
                <c:ptCount val="3"/>
                <c:pt idx="0">
                  <c:v>1482.3846153846155</c:v>
                </c:pt>
                <c:pt idx="1">
                  <c:v>1330.3225806451612</c:v>
                </c:pt>
                <c:pt idx="2">
                  <c:v>1054.044776119403</c:v>
                </c:pt>
              </c:numCache>
            </c:numRef>
          </c:val>
          <c:extLst>
            <c:ext xmlns:c16="http://schemas.microsoft.com/office/drawing/2014/chart" uri="{C3380CC4-5D6E-409C-BE32-E72D297353CC}">
              <c16:uniqueId val="{00000000-C93A-4CE4-B5BC-DB78596225D4}"/>
            </c:ext>
          </c:extLst>
        </c:ser>
        <c:ser>
          <c:idx val="1"/>
          <c:order val="1"/>
          <c:tx>
            <c:strRef>
              <c:f>'PIVOT TABLES'!$C$31</c:f>
              <c:strCache>
                <c:ptCount val="1"/>
                <c:pt idx="0">
                  <c:v>Average of old price</c:v>
                </c:pt>
              </c:strCache>
            </c:strRef>
          </c:tx>
          <c:spPr>
            <a:solidFill>
              <a:schemeClr val="accent2"/>
            </a:solidFill>
            <a:ln>
              <a:noFill/>
            </a:ln>
            <a:effectLst/>
          </c:spPr>
          <c:invertIfNegative val="0"/>
          <c:cat>
            <c:strRef>
              <c:f>'PIVOT TABLES'!$A$32:$A$35</c:f>
              <c:strCache>
                <c:ptCount val="3"/>
                <c:pt idx="0">
                  <c:v>Average</c:v>
                </c:pt>
                <c:pt idx="1">
                  <c:v>Excellent</c:v>
                </c:pt>
                <c:pt idx="2">
                  <c:v>Poor</c:v>
                </c:pt>
              </c:strCache>
            </c:strRef>
          </c:cat>
          <c:val>
            <c:numRef>
              <c:f>'PIVOT TABLES'!$C$32:$C$35</c:f>
              <c:numCache>
                <c:formatCode>0.00</c:formatCode>
                <c:ptCount val="3"/>
                <c:pt idx="0">
                  <c:v>2219.4615384615386</c:v>
                </c:pt>
                <c:pt idx="1">
                  <c:v>2078.3225806451615</c:v>
                </c:pt>
                <c:pt idx="2">
                  <c:v>1594.9701492537313</c:v>
                </c:pt>
              </c:numCache>
            </c:numRef>
          </c:val>
          <c:extLst>
            <c:ext xmlns:c16="http://schemas.microsoft.com/office/drawing/2014/chart" uri="{C3380CC4-5D6E-409C-BE32-E72D297353CC}">
              <c16:uniqueId val="{00000001-C93A-4CE4-B5BC-DB78596225D4}"/>
            </c:ext>
          </c:extLst>
        </c:ser>
        <c:dLbls>
          <c:showLegendKey val="0"/>
          <c:showVal val="0"/>
          <c:showCatName val="0"/>
          <c:showSerName val="0"/>
          <c:showPercent val="0"/>
          <c:showBubbleSize val="0"/>
        </c:dLbls>
        <c:gapWidth val="219"/>
        <c:overlap val="-27"/>
        <c:axId val="835559711"/>
        <c:axId val="835551807"/>
      </c:barChart>
      <c:catAx>
        <c:axId val="83555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Qualitative 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51807"/>
        <c:crosses val="autoZero"/>
        <c:auto val="1"/>
        <c:lblAlgn val="ctr"/>
        <c:lblOffset val="100"/>
        <c:noMultiLvlLbl val="0"/>
      </c:catAx>
      <c:valAx>
        <c:axId val="83555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5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Sum of Current Price vs Old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TABLES'!$B$39</c:f>
              <c:strCache>
                <c:ptCount val="1"/>
                <c:pt idx="0">
                  <c:v>Sum of Current price</c:v>
                </c:pt>
              </c:strCache>
            </c:strRef>
          </c:tx>
          <c:spPr>
            <a:solidFill>
              <a:schemeClr val="accent1"/>
            </a:solidFill>
            <a:ln>
              <a:noFill/>
            </a:ln>
            <a:effectLst/>
          </c:spPr>
          <c:invertIfNegative val="0"/>
          <c:cat>
            <c:strRef>
              <c:f>'PIVOT TABLES'!$A$40:$A$43</c:f>
              <c:strCache>
                <c:ptCount val="3"/>
                <c:pt idx="0">
                  <c:v>High Discount</c:v>
                </c:pt>
                <c:pt idx="1">
                  <c:v>Low Discount</c:v>
                </c:pt>
                <c:pt idx="2">
                  <c:v>Medium Discount</c:v>
                </c:pt>
              </c:strCache>
            </c:strRef>
          </c:cat>
          <c:val>
            <c:numRef>
              <c:f>'PIVOT TABLES'!$B$40:$B$43</c:f>
              <c:numCache>
                <c:formatCode>General</c:formatCode>
                <c:ptCount val="3"/>
                <c:pt idx="0">
                  <c:v>46898</c:v>
                </c:pt>
                <c:pt idx="1">
                  <c:v>35265</c:v>
                </c:pt>
                <c:pt idx="2">
                  <c:v>48969</c:v>
                </c:pt>
              </c:numCache>
            </c:numRef>
          </c:val>
          <c:extLst>
            <c:ext xmlns:c16="http://schemas.microsoft.com/office/drawing/2014/chart" uri="{C3380CC4-5D6E-409C-BE32-E72D297353CC}">
              <c16:uniqueId val="{00000000-7DDF-48D1-81AD-96A45055DE4E}"/>
            </c:ext>
          </c:extLst>
        </c:ser>
        <c:ser>
          <c:idx val="1"/>
          <c:order val="1"/>
          <c:tx>
            <c:strRef>
              <c:f>'PIVOT TABLES'!$C$39</c:f>
              <c:strCache>
                <c:ptCount val="1"/>
                <c:pt idx="0">
                  <c:v>Sum of old price</c:v>
                </c:pt>
              </c:strCache>
            </c:strRef>
          </c:tx>
          <c:spPr>
            <a:solidFill>
              <a:schemeClr val="accent2"/>
            </a:solidFill>
            <a:ln>
              <a:noFill/>
            </a:ln>
            <a:effectLst/>
          </c:spPr>
          <c:invertIfNegative val="0"/>
          <c:cat>
            <c:strRef>
              <c:f>'PIVOT TABLES'!$A$40:$A$43</c:f>
              <c:strCache>
                <c:ptCount val="3"/>
                <c:pt idx="0">
                  <c:v>High Discount</c:v>
                </c:pt>
                <c:pt idx="1">
                  <c:v>Low Discount</c:v>
                </c:pt>
                <c:pt idx="2">
                  <c:v>Medium Discount</c:v>
                </c:pt>
              </c:strCache>
            </c:strRef>
          </c:cat>
          <c:val>
            <c:numRef>
              <c:f>'PIVOT TABLES'!$C$40:$C$43</c:f>
              <c:numCache>
                <c:formatCode>General</c:formatCode>
                <c:ptCount val="3"/>
                <c:pt idx="0">
                  <c:v>90616</c:v>
                </c:pt>
                <c:pt idx="1">
                  <c:v>38427</c:v>
                </c:pt>
                <c:pt idx="2">
                  <c:v>71101</c:v>
                </c:pt>
              </c:numCache>
            </c:numRef>
          </c:val>
          <c:extLst>
            <c:ext xmlns:c16="http://schemas.microsoft.com/office/drawing/2014/chart" uri="{C3380CC4-5D6E-409C-BE32-E72D297353CC}">
              <c16:uniqueId val="{00000001-7DDF-48D1-81AD-96A45055DE4E}"/>
            </c:ext>
          </c:extLst>
        </c:ser>
        <c:dLbls>
          <c:showLegendKey val="0"/>
          <c:showVal val="0"/>
          <c:showCatName val="0"/>
          <c:showSerName val="0"/>
          <c:showPercent val="0"/>
          <c:showBubbleSize val="0"/>
        </c:dLbls>
        <c:gapWidth val="219"/>
        <c:overlap val="-27"/>
        <c:axId val="828797551"/>
        <c:axId val="828802959"/>
      </c:barChart>
      <c:catAx>
        <c:axId val="82879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Discount Percentage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802959"/>
        <c:crosses val="autoZero"/>
        <c:auto val="1"/>
        <c:lblAlgn val="ctr"/>
        <c:lblOffset val="100"/>
        <c:noMultiLvlLbl val="0"/>
      </c:catAx>
      <c:valAx>
        <c:axId val="82880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Sum of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79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Sum of Ratings and  Average</a:t>
            </a:r>
            <a:r>
              <a:rPr lang="en-GB" b="1" baseline="0">
                <a:solidFill>
                  <a:srgbClr val="FF0000"/>
                </a:solidFill>
              </a:rPr>
              <a:t> Discount</a:t>
            </a:r>
            <a:endParaRPr lang="en-GB" b="1">
              <a:solidFill>
                <a:srgbClr val="FF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TABLES'!$B$1</c:f>
              <c:strCache>
                <c:ptCount val="1"/>
                <c:pt idx="0">
                  <c:v>Count of Ratings</c:v>
                </c:pt>
              </c:strCache>
            </c:strRef>
          </c:tx>
          <c:spPr>
            <a:solidFill>
              <a:schemeClr val="accent1"/>
            </a:solidFill>
            <a:ln>
              <a:noFill/>
            </a:ln>
            <a:effectLst/>
          </c:spPr>
          <c:invertIfNegative val="0"/>
          <c:cat>
            <c:strRef>
              <c:f>'PIVOT TABLES'!$A$2:$A$5</c:f>
              <c:strCache>
                <c:ptCount val="3"/>
                <c:pt idx="0">
                  <c:v>Average</c:v>
                </c:pt>
                <c:pt idx="1">
                  <c:v>Excellent</c:v>
                </c:pt>
                <c:pt idx="2">
                  <c:v>Poor</c:v>
                </c:pt>
              </c:strCache>
            </c:strRef>
          </c:cat>
          <c:val>
            <c:numRef>
              <c:f>'PIVOT TABLES'!$B$2:$B$5</c:f>
              <c:numCache>
                <c:formatCode>0.0</c:formatCode>
                <c:ptCount val="3"/>
                <c:pt idx="0">
                  <c:v>13</c:v>
                </c:pt>
                <c:pt idx="1">
                  <c:v>32</c:v>
                </c:pt>
                <c:pt idx="2">
                  <c:v>12</c:v>
                </c:pt>
              </c:numCache>
            </c:numRef>
          </c:val>
          <c:extLst>
            <c:ext xmlns:c16="http://schemas.microsoft.com/office/drawing/2014/chart" uri="{C3380CC4-5D6E-409C-BE32-E72D297353CC}">
              <c16:uniqueId val="{00000000-DA41-4AB7-942F-961310DE956C}"/>
            </c:ext>
          </c:extLst>
        </c:ser>
        <c:ser>
          <c:idx val="1"/>
          <c:order val="1"/>
          <c:tx>
            <c:strRef>
              <c:f>'PIVOT TABLES'!$C$1</c:f>
              <c:strCache>
                <c:ptCount val="1"/>
                <c:pt idx="0">
                  <c:v>Average of Discount</c:v>
                </c:pt>
              </c:strCache>
            </c:strRef>
          </c:tx>
          <c:spPr>
            <a:solidFill>
              <a:schemeClr val="accent2"/>
            </a:solidFill>
            <a:ln>
              <a:noFill/>
            </a:ln>
            <a:effectLst/>
          </c:spPr>
          <c:invertIfNegative val="0"/>
          <c:cat>
            <c:strRef>
              <c:f>'PIVOT TABLES'!$A$2:$A$5</c:f>
              <c:strCache>
                <c:ptCount val="3"/>
                <c:pt idx="0">
                  <c:v>Average</c:v>
                </c:pt>
                <c:pt idx="1">
                  <c:v>Excellent</c:v>
                </c:pt>
                <c:pt idx="2">
                  <c:v>Poor</c:v>
                </c:pt>
              </c:strCache>
            </c:strRef>
          </c:cat>
          <c:val>
            <c:numRef>
              <c:f>'PIVOT TABLES'!$C$2:$C$5</c:f>
              <c:numCache>
                <c:formatCode>0.0</c:formatCode>
                <c:ptCount val="3"/>
                <c:pt idx="0">
                  <c:v>0.37615384615384617</c:v>
                </c:pt>
                <c:pt idx="1">
                  <c:v>0.37937500000000007</c:v>
                </c:pt>
                <c:pt idx="2">
                  <c:v>0.36059701492537305</c:v>
                </c:pt>
              </c:numCache>
            </c:numRef>
          </c:val>
          <c:extLst>
            <c:ext xmlns:c16="http://schemas.microsoft.com/office/drawing/2014/chart" uri="{C3380CC4-5D6E-409C-BE32-E72D297353CC}">
              <c16:uniqueId val="{00000001-DA41-4AB7-942F-961310DE956C}"/>
            </c:ext>
          </c:extLst>
        </c:ser>
        <c:dLbls>
          <c:showLegendKey val="0"/>
          <c:showVal val="0"/>
          <c:showCatName val="0"/>
          <c:showSerName val="0"/>
          <c:showPercent val="0"/>
          <c:showBubbleSize val="0"/>
        </c:dLbls>
        <c:gapWidth val="219"/>
        <c:overlap val="-27"/>
        <c:axId val="86723344"/>
        <c:axId val="86720432"/>
      </c:barChart>
      <c:catAx>
        <c:axId val="8672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Qualitative Rating</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0432"/>
        <c:crosses val="autoZero"/>
        <c:auto val="1"/>
        <c:lblAlgn val="ctr"/>
        <c:lblOffset val="100"/>
        <c:noMultiLvlLbl val="0"/>
      </c:catAx>
      <c:valAx>
        <c:axId val="86720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Ratings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3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Average of Ratings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pieChart>
        <c:varyColors val="1"/>
        <c:ser>
          <c:idx val="0"/>
          <c:order val="0"/>
          <c:tx>
            <c:strRef>
              <c:f>'PIVOT TABLES'!$B$8</c:f>
              <c:strCache>
                <c:ptCount val="1"/>
                <c:pt idx="0">
                  <c:v>Average of Ratings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5B-4A40-9288-C852C1B291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5B-4A40-9288-C852C1B291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5B-4A40-9288-C852C1B291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TABLES'!$A$9:$A$12</c:f>
              <c:strCache>
                <c:ptCount val="3"/>
                <c:pt idx="0">
                  <c:v>High Discount</c:v>
                </c:pt>
                <c:pt idx="1">
                  <c:v>Low Discount</c:v>
                </c:pt>
                <c:pt idx="2">
                  <c:v>Medium Discount</c:v>
                </c:pt>
              </c:strCache>
            </c:strRef>
          </c:cat>
          <c:val>
            <c:numRef>
              <c:f>'PIVOT TABLES'!$B$9:$B$12</c:f>
              <c:numCache>
                <c:formatCode>0.0</c:formatCode>
                <c:ptCount val="3"/>
                <c:pt idx="0">
                  <c:v>3.6133333333333324</c:v>
                </c:pt>
                <c:pt idx="1">
                  <c:v>3.7249999999999996</c:v>
                </c:pt>
                <c:pt idx="2">
                  <c:v>4.2782608695652184</c:v>
                </c:pt>
              </c:numCache>
            </c:numRef>
          </c:val>
          <c:extLst>
            <c:ext xmlns:c16="http://schemas.microsoft.com/office/drawing/2014/chart" uri="{C3380CC4-5D6E-409C-BE32-E72D297353CC}">
              <c16:uniqueId val="{00000006-255B-4A40-9288-C852C1B29157}"/>
            </c:ext>
          </c:extLst>
        </c:ser>
        <c:ser>
          <c:idx val="1"/>
          <c:order val="1"/>
          <c:tx>
            <c:strRef>
              <c:f>'PIVOT TABLES'!$C$8</c:f>
              <c:strCache>
                <c:ptCount val="1"/>
                <c:pt idx="0">
                  <c:v>Sum of Discount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255B-4A40-9288-C852C1B291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255B-4A40-9288-C852C1B291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255B-4A40-9288-C852C1B291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TABLES'!$A$9:$A$12</c:f>
              <c:strCache>
                <c:ptCount val="3"/>
                <c:pt idx="0">
                  <c:v>High Discount</c:v>
                </c:pt>
                <c:pt idx="1">
                  <c:v>Low Discount</c:v>
                </c:pt>
                <c:pt idx="2">
                  <c:v>Medium Discount</c:v>
                </c:pt>
              </c:strCache>
            </c:strRef>
          </c:cat>
          <c:val>
            <c:numRef>
              <c:f>'PIVOT TABLES'!$C$9:$C$12</c:f>
              <c:numCache>
                <c:formatCode>0.0</c:formatCode>
                <c:ptCount val="3"/>
                <c:pt idx="0">
                  <c:v>29.969999999999988</c:v>
                </c:pt>
                <c:pt idx="1">
                  <c:v>1.3000000000000003</c:v>
                </c:pt>
                <c:pt idx="2">
                  <c:v>9.9199999999999982</c:v>
                </c:pt>
              </c:numCache>
            </c:numRef>
          </c:val>
          <c:extLst>
            <c:ext xmlns:c16="http://schemas.microsoft.com/office/drawing/2014/chart" uri="{C3380CC4-5D6E-409C-BE32-E72D297353CC}">
              <c16:uniqueId val="{0000000D-255B-4A40-9288-C852C1B29157}"/>
            </c:ext>
          </c:extLst>
        </c:ser>
        <c:ser>
          <c:idx val="2"/>
          <c:order val="2"/>
          <c:tx>
            <c:strRef>
              <c:f>'PIVOT TABLES'!$D$8</c:f>
              <c:strCache>
                <c:ptCount val="1"/>
                <c:pt idx="0">
                  <c:v>Count of Review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255B-4A40-9288-C852C1B291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255B-4A40-9288-C852C1B291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255B-4A40-9288-C852C1B291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TABLES'!$A$9:$A$12</c:f>
              <c:strCache>
                <c:ptCount val="3"/>
                <c:pt idx="0">
                  <c:v>High Discount</c:v>
                </c:pt>
                <c:pt idx="1">
                  <c:v>Low Discount</c:v>
                </c:pt>
                <c:pt idx="2">
                  <c:v>Medium Discount</c:v>
                </c:pt>
              </c:strCache>
            </c:strRef>
          </c:cat>
          <c:val>
            <c:numRef>
              <c:f>'PIVOT TABLES'!$D$9:$D$12</c:f>
              <c:numCache>
                <c:formatCode>0.0</c:formatCode>
                <c:ptCount val="3"/>
                <c:pt idx="0">
                  <c:v>30</c:v>
                </c:pt>
                <c:pt idx="1">
                  <c:v>4</c:v>
                </c:pt>
                <c:pt idx="2">
                  <c:v>23</c:v>
                </c:pt>
              </c:numCache>
            </c:numRef>
          </c:val>
          <c:extLst>
            <c:ext xmlns:c16="http://schemas.microsoft.com/office/drawing/2014/chart" uri="{C3380CC4-5D6E-409C-BE32-E72D297353CC}">
              <c16:uniqueId val="{00000014-255B-4A40-9288-C852C1B2915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[Derrick_Lux_Excel.xlsx]PIVOT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Total Average Ratings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TABLES'!$B$15</c:f>
              <c:strCache>
                <c:ptCount val="1"/>
                <c:pt idx="0">
                  <c:v>Total</c:v>
                </c:pt>
              </c:strCache>
            </c:strRef>
          </c:tx>
          <c:spPr>
            <a:solidFill>
              <a:schemeClr val="accent1"/>
            </a:solidFill>
            <a:ln>
              <a:noFill/>
            </a:ln>
            <a:effectLst/>
          </c:spPr>
          <c:invertIfNegative val="0"/>
          <c:cat>
            <c:strRef>
              <c:f>'PIVOT TABLES'!$A$16:$A$19</c:f>
              <c:strCache>
                <c:ptCount val="3"/>
                <c:pt idx="0">
                  <c:v>High Discount</c:v>
                </c:pt>
                <c:pt idx="1">
                  <c:v>Low Discount</c:v>
                </c:pt>
                <c:pt idx="2">
                  <c:v>Medium Discount</c:v>
                </c:pt>
              </c:strCache>
            </c:strRef>
          </c:cat>
          <c:val>
            <c:numRef>
              <c:f>'PIVOT TABLES'!$B$16:$B$19</c:f>
              <c:numCache>
                <c:formatCode>0.00</c:formatCode>
                <c:ptCount val="3"/>
                <c:pt idx="0">
                  <c:v>3.6133333333333324</c:v>
                </c:pt>
                <c:pt idx="1">
                  <c:v>3.7249999999999996</c:v>
                </c:pt>
                <c:pt idx="2">
                  <c:v>4.2782608695652184</c:v>
                </c:pt>
              </c:numCache>
            </c:numRef>
          </c:val>
          <c:extLst>
            <c:ext xmlns:c16="http://schemas.microsoft.com/office/drawing/2014/chart" uri="{C3380CC4-5D6E-409C-BE32-E72D297353CC}">
              <c16:uniqueId val="{00000000-10A7-403D-9AA5-27D98BE87C6B}"/>
            </c:ext>
          </c:extLst>
        </c:ser>
        <c:dLbls>
          <c:showLegendKey val="0"/>
          <c:showVal val="0"/>
          <c:showCatName val="0"/>
          <c:showSerName val="0"/>
          <c:showPercent val="0"/>
          <c:showBubbleSize val="0"/>
        </c:dLbls>
        <c:gapWidth val="219"/>
        <c:overlap val="-27"/>
        <c:axId val="96746912"/>
        <c:axId val="96756896"/>
      </c:barChart>
      <c:catAx>
        <c:axId val="9674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56896"/>
        <c:crosses val="autoZero"/>
        <c:auto val="1"/>
        <c:lblAlgn val="ctr"/>
        <c:lblOffset val="100"/>
        <c:noMultiLvlLbl val="0"/>
      </c:catAx>
      <c:valAx>
        <c:axId val="967568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46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306159</xdr:colOff>
      <xdr:row>0</xdr:row>
      <xdr:rowOff>63953</xdr:rowOff>
    </xdr:from>
    <xdr:to>
      <xdr:col>12</xdr:col>
      <xdr:colOff>591909</xdr:colOff>
      <xdr:row>14</xdr:row>
      <xdr:rowOff>140153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306159</xdr:colOff>
      <xdr:row>44</xdr:row>
      <xdr:rowOff>118381</xdr:rowOff>
    </xdr:from>
    <xdr:to>
      <xdr:col>12</xdr:col>
      <xdr:colOff>591908</xdr:colOff>
      <xdr:row>59</xdr:row>
      <xdr:rowOff>4081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333375</xdr:colOff>
      <xdr:row>29</xdr:row>
      <xdr:rowOff>91167</xdr:rowOff>
    </xdr:from>
    <xdr:to>
      <xdr:col>13</xdr:col>
      <xdr:colOff>6804</xdr:colOff>
      <xdr:row>43</xdr:row>
      <xdr:rowOff>167367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326571</xdr:colOff>
      <xdr:row>15</xdr:row>
      <xdr:rowOff>9524</xdr:rowOff>
    </xdr:from>
    <xdr:to>
      <xdr:col>12</xdr:col>
      <xdr:colOff>612320</xdr:colOff>
      <xdr:row>29</xdr:row>
      <xdr:rowOff>85724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278945</xdr:colOff>
      <xdr:row>59</xdr:row>
      <xdr:rowOff>9524</xdr:rowOff>
    </xdr:from>
    <xdr:to>
      <xdr:col>12</xdr:col>
      <xdr:colOff>564695</xdr:colOff>
      <xdr:row>75</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319767</xdr:colOff>
      <xdr:row>75</xdr:row>
      <xdr:rowOff>104774</xdr:rowOff>
    </xdr:from>
    <xdr:to>
      <xdr:col>12</xdr:col>
      <xdr:colOff>605517</xdr:colOff>
      <xdr:row>89</xdr:row>
      <xdr:rowOff>180974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29936</xdr:rowOff>
    </xdr:from>
    <xdr:to>
      <xdr:col>26</xdr:col>
      <xdr:colOff>231913</xdr:colOff>
      <xdr:row>3</xdr:row>
      <xdr:rowOff>39461</xdr:rowOff>
    </xdr:to>
    <xdr:sp macro="" textlink="">
      <xdr:nvSpPr>
        <xdr:cNvPr id="2" name="Rectangle 1"/>
        <xdr:cNvSpPr/>
      </xdr:nvSpPr>
      <xdr:spPr>
        <a:xfrm>
          <a:off x="0" y="29936"/>
          <a:ext cx="16167652" cy="58102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b="1"/>
            <a:t>JUMIA PRODUCTS PERFORMANCE DASHBOARD</a:t>
          </a:r>
        </a:p>
      </xdr:txBody>
    </xdr:sp>
    <xdr:clientData/>
  </xdr:twoCellAnchor>
  <xdr:twoCellAnchor>
    <xdr:from>
      <xdr:col>11</xdr:col>
      <xdr:colOff>199984</xdr:colOff>
      <xdr:row>8</xdr:row>
      <xdr:rowOff>44789</xdr:rowOff>
    </xdr:from>
    <xdr:to>
      <xdr:col>18</xdr:col>
      <xdr:colOff>496989</xdr:colOff>
      <xdr:row>22</xdr:row>
      <xdr:rowOff>120989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477451</xdr:colOff>
      <xdr:row>22</xdr:row>
      <xdr:rowOff>145363</xdr:rowOff>
    </xdr:from>
    <xdr:to>
      <xdr:col>11</xdr:col>
      <xdr:colOff>169928</xdr:colOff>
      <xdr:row>37</xdr:row>
      <xdr:rowOff>31063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469171</xdr:colOff>
      <xdr:row>8</xdr:row>
      <xdr:rowOff>36506</xdr:rowOff>
    </xdr:from>
    <xdr:to>
      <xdr:col>11</xdr:col>
      <xdr:colOff>161650</xdr:colOff>
      <xdr:row>22</xdr:row>
      <xdr:rowOff>112706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204422</xdr:colOff>
      <xdr:row>22</xdr:row>
      <xdr:rowOff>140038</xdr:rowOff>
    </xdr:from>
    <xdr:to>
      <xdr:col>18</xdr:col>
      <xdr:colOff>501426</xdr:colOff>
      <xdr:row>37</xdr:row>
      <xdr:rowOff>25738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25612</xdr:colOff>
      <xdr:row>3</xdr:row>
      <xdr:rowOff>51228</xdr:rowOff>
    </xdr:from>
    <xdr:to>
      <xdr:col>15</xdr:col>
      <xdr:colOff>294553</xdr:colOff>
      <xdr:row>8</xdr:row>
      <xdr:rowOff>7030</xdr:rowOff>
    </xdr:to>
    <xdr:sp macro="" textlink="">
      <xdr:nvSpPr>
        <xdr:cNvPr id="11" name="Rectangle 10"/>
        <xdr:cNvSpPr/>
      </xdr:nvSpPr>
      <xdr:spPr>
        <a:xfrm>
          <a:off x="7985791" y="622728"/>
          <a:ext cx="1493583" cy="908302"/>
        </a:xfrm>
        <a:prstGeom prst="rect">
          <a:avLst/>
        </a:prstGeom>
        <a:solidFill>
          <a:schemeClr val="accent6">
            <a:lumMod val="60000"/>
            <a:lumOff val="40000"/>
            <a:alpha val="7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TOTAL PRODUCTS</a:t>
          </a:r>
        </a:p>
        <a:p>
          <a:pPr algn="l"/>
          <a:r>
            <a:rPr lang="en-GB" sz="1400" b="0"/>
            <a:t>113</a:t>
          </a:r>
        </a:p>
      </xdr:txBody>
    </xdr:sp>
    <xdr:clientData/>
  </xdr:twoCellAnchor>
  <xdr:twoCellAnchor>
    <xdr:from>
      <xdr:col>18</xdr:col>
      <xdr:colOff>48025</xdr:colOff>
      <xdr:row>3</xdr:row>
      <xdr:rowOff>51228</xdr:rowOff>
    </xdr:from>
    <xdr:to>
      <xdr:col>20</xdr:col>
      <xdr:colOff>324170</xdr:colOff>
      <xdr:row>8</xdr:row>
      <xdr:rowOff>33618</xdr:rowOff>
    </xdr:to>
    <xdr:sp macro="" textlink="">
      <xdr:nvSpPr>
        <xdr:cNvPr id="12" name="Rectangle 11"/>
        <xdr:cNvSpPr/>
      </xdr:nvSpPr>
      <xdr:spPr>
        <a:xfrm>
          <a:off x="10940143" y="622728"/>
          <a:ext cx="1486380" cy="934890"/>
        </a:xfrm>
        <a:prstGeom prst="rect">
          <a:avLst/>
        </a:prstGeom>
        <a:solidFill>
          <a:schemeClr val="accent6">
            <a:lumMod val="60000"/>
            <a:lumOff val="40000"/>
            <a:alpha val="7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TOTAL REVIEWS</a:t>
          </a:r>
        </a:p>
        <a:p>
          <a:pPr algn="l"/>
          <a:r>
            <a:rPr lang="en-GB" sz="1400" b="0"/>
            <a:t>728</a:t>
          </a:r>
        </a:p>
      </xdr:txBody>
    </xdr:sp>
    <xdr:clientData/>
  </xdr:twoCellAnchor>
  <xdr:twoCellAnchor>
    <xdr:from>
      <xdr:col>23</xdr:col>
      <xdr:colOff>260935</xdr:colOff>
      <xdr:row>3</xdr:row>
      <xdr:rowOff>62432</xdr:rowOff>
    </xdr:from>
    <xdr:to>
      <xdr:col>26</xdr:col>
      <xdr:colOff>231913</xdr:colOff>
      <xdr:row>8</xdr:row>
      <xdr:rowOff>28575</xdr:rowOff>
    </xdr:to>
    <xdr:sp macro="" textlink="">
      <xdr:nvSpPr>
        <xdr:cNvPr id="13" name="Rectangle 12"/>
        <xdr:cNvSpPr/>
      </xdr:nvSpPr>
      <xdr:spPr>
        <a:xfrm>
          <a:off x="14357935" y="633932"/>
          <a:ext cx="1809717" cy="918643"/>
        </a:xfrm>
        <a:prstGeom prst="rect">
          <a:avLst/>
        </a:prstGeom>
        <a:solidFill>
          <a:schemeClr val="accent6">
            <a:lumMod val="60000"/>
            <a:lumOff val="40000"/>
            <a:alpha val="7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AVERAGE OLD PRICE</a:t>
          </a:r>
        </a:p>
        <a:p>
          <a:pPr algn="l"/>
          <a:r>
            <a:rPr lang="en-GB" sz="1400" b="0" i="0" u="none" strike="noStrike">
              <a:solidFill>
                <a:schemeClr val="lt1"/>
              </a:solidFill>
              <a:effectLst/>
              <a:latin typeface="+mn-lt"/>
              <a:ea typeface="+mn-ea"/>
              <a:cs typeface="+mn-cs"/>
            </a:rPr>
            <a:t>KSH 1,181.37</a:t>
          </a:r>
          <a:r>
            <a:rPr lang="en-GB" sz="1400" b="0"/>
            <a:t> </a:t>
          </a:r>
        </a:p>
      </xdr:txBody>
    </xdr:sp>
    <xdr:clientData/>
  </xdr:twoCellAnchor>
  <xdr:twoCellAnchor>
    <xdr:from>
      <xdr:col>20</xdr:col>
      <xdr:colOff>357787</xdr:colOff>
      <xdr:row>3</xdr:row>
      <xdr:rowOff>51228</xdr:rowOff>
    </xdr:from>
    <xdr:to>
      <xdr:col>23</xdr:col>
      <xdr:colOff>227318</xdr:colOff>
      <xdr:row>8</xdr:row>
      <xdr:rowOff>18428</xdr:rowOff>
    </xdr:to>
    <xdr:sp macro="" textlink="">
      <xdr:nvSpPr>
        <xdr:cNvPr id="14" name="Rectangle 13"/>
        <xdr:cNvSpPr/>
      </xdr:nvSpPr>
      <xdr:spPr>
        <a:xfrm>
          <a:off x="12604216" y="622728"/>
          <a:ext cx="1706495" cy="919700"/>
        </a:xfrm>
        <a:prstGeom prst="rect">
          <a:avLst/>
        </a:prstGeom>
        <a:solidFill>
          <a:schemeClr val="accent6">
            <a:lumMod val="60000"/>
            <a:lumOff val="40000"/>
            <a:alpha val="7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a:solidFill>
                <a:schemeClr val="lt1"/>
              </a:solidFill>
              <a:effectLst/>
              <a:latin typeface="+mn-lt"/>
              <a:ea typeface="+mn-ea"/>
              <a:cs typeface="+mn-cs"/>
            </a:rPr>
            <a:t>AVERAGE CURRENT PRICE</a:t>
          </a:r>
          <a:endParaRPr lang="en-GB" sz="1400" b="1">
            <a:effectLst/>
          </a:endParaRPr>
        </a:p>
        <a:p>
          <a:pPr algn="l"/>
          <a:r>
            <a:rPr lang="en-GB" sz="1400" b="0"/>
            <a:t>KSH 1,803.10</a:t>
          </a:r>
        </a:p>
      </xdr:txBody>
    </xdr:sp>
    <xdr:clientData/>
  </xdr:twoCellAnchor>
  <xdr:twoCellAnchor>
    <xdr:from>
      <xdr:col>15</xdr:col>
      <xdr:colOff>335375</xdr:colOff>
      <xdr:row>3</xdr:row>
      <xdr:rowOff>40022</xdr:rowOff>
    </xdr:from>
    <xdr:to>
      <xdr:col>17</xdr:col>
      <xdr:colOff>604316</xdr:colOff>
      <xdr:row>8</xdr:row>
      <xdr:rowOff>7327</xdr:rowOff>
    </xdr:to>
    <xdr:sp macro="" textlink="">
      <xdr:nvSpPr>
        <xdr:cNvPr id="15" name="Rectangle 14"/>
        <xdr:cNvSpPr/>
      </xdr:nvSpPr>
      <xdr:spPr>
        <a:xfrm>
          <a:off x="9457394" y="611522"/>
          <a:ext cx="1485210" cy="919805"/>
        </a:xfrm>
        <a:prstGeom prst="rect">
          <a:avLst/>
        </a:prstGeom>
        <a:solidFill>
          <a:schemeClr val="accent6">
            <a:lumMod val="60000"/>
            <a:lumOff val="40000"/>
            <a:alpha val="7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AVERAGE RATING</a:t>
          </a:r>
        </a:p>
        <a:p>
          <a:pPr algn="l"/>
          <a:r>
            <a:rPr lang="en-GB" sz="1400" b="0"/>
            <a:t>3.8</a:t>
          </a:r>
        </a:p>
      </xdr:txBody>
    </xdr:sp>
    <xdr:clientData/>
  </xdr:twoCellAnchor>
  <xdr:twoCellAnchor editAs="oneCell">
    <xdr:from>
      <xdr:col>0</xdr:col>
      <xdr:colOff>62142</xdr:colOff>
      <xdr:row>8</xdr:row>
      <xdr:rowOff>69222</xdr:rowOff>
    </xdr:from>
    <xdr:to>
      <xdr:col>3</xdr:col>
      <xdr:colOff>424961</xdr:colOff>
      <xdr:row>22</xdr:row>
      <xdr:rowOff>102577</xdr:rowOff>
    </xdr:to>
    <mc:AlternateContent xmlns:mc="http://schemas.openxmlformats.org/markup-compatibility/2006" xmlns:a14="http://schemas.microsoft.com/office/drawing/2010/main">
      <mc:Choice Requires="a14">
        <xdr:graphicFrame macro="">
          <xdr:nvGraphicFramePr>
            <xdr:cNvPr id="18" name="Qualitative Rating"/>
            <xdr:cNvGraphicFramePr/>
          </xdr:nvGraphicFramePr>
          <xdr:xfrm>
            <a:off x="0" y="0"/>
            <a:ext cx="0" cy="0"/>
          </xdr:xfrm>
          <a:graphic>
            <a:graphicData uri="http://schemas.microsoft.com/office/drawing/2010/slicer">
              <sle:slicer xmlns:sle="http://schemas.microsoft.com/office/drawing/2010/slicer" name="Qualitative Rating"/>
            </a:graphicData>
          </a:graphic>
        </xdr:graphicFrame>
      </mc:Choice>
      <mc:Fallback xmlns="">
        <xdr:sp macro="" textlink="">
          <xdr:nvSpPr>
            <xdr:cNvPr id="0" name=""/>
            <xdr:cNvSpPr>
              <a:spLocks noTextEdit="1"/>
            </xdr:cNvSpPr>
          </xdr:nvSpPr>
          <xdr:spPr>
            <a:xfrm>
              <a:off x="62142" y="1593222"/>
              <a:ext cx="2181228" cy="27003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24566</xdr:colOff>
      <xdr:row>22</xdr:row>
      <xdr:rowOff>165934</xdr:rowOff>
    </xdr:from>
    <xdr:to>
      <xdr:col>3</xdr:col>
      <xdr:colOff>439615</xdr:colOff>
      <xdr:row>37</xdr:row>
      <xdr:rowOff>21982</xdr:rowOff>
    </xdr:to>
    <mc:AlternateContent xmlns:mc="http://schemas.openxmlformats.org/markup-compatibility/2006" xmlns:a14="http://schemas.microsoft.com/office/drawing/2010/main">
      <mc:Choice Requires="a14">
        <xdr:graphicFrame macro="">
          <xdr:nvGraphicFramePr>
            <xdr:cNvPr id="19" name="Discount Percentage"/>
            <xdr:cNvGraphicFramePr/>
          </xdr:nvGraphicFramePr>
          <xdr:xfrm>
            <a:off x="0" y="0"/>
            <a:ext cx="0" cy="0"/>
          </xdr:xfrm>
          <a:graphic>
            <a:graphicData uri="http://schemas.microsoft.com/office/drawing/2010/slicer">
              <sle:slicer xmlns:sle="http://schemas.microsoft.com/office/drawing/2010/slicer" name="Discount Percentage"/>
            </a:graphicData>
          </a:graphic>
        </xdr:graphicFrame>
      </mc:Choice>
      <mc:Fallback xmlns="">
        <xdr:sp macro="" textlink="">
          <xdr:nvSpPr>
            <xdr:cNvPr id="0" name=""/>
            <xdr:cNvSpPr>
              <a:spLocks noTextEdit="1"/>
            </xdr:cNvSpPr>
          </xdr:nvSpPr>
          <xdr:spPr>
            <a:xfrm>
              <a:off x="24566" y="4356934"/>
              <a:ext cx="2233458" cy="27135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395654</xdr:colOff>
      <xdr:row>3</xdr:row>
      <xdr:rowOff>56460</xdr:rowOff>
    </xdr:from>
    <xdr:to>
      <xdr:col>12</xdr:col>
      <xdr:colOff>590895</xdr:colOff>
      <xdr:row>7</xdr:row>
      <xdr:rowOff>183173</xdr:rowOff>
    </xdr:to>
    <xdr:sp macro="" textlink="">
      <xdr:nvSpPr>
        <xdr:cNvPr id="20" name="Rectangle 19"/>
        <xdr:cNvSpPr/>
      </xdr:nvSpPr>
      <xdr:spPr>
        <a:xfrm>
          <a:off x="4044462" y="627960"/>
          <a:ext cx="3844048" cy="888713"/>
        </a:xfrm>
        <a:prstGeom prst="rect">
          <a:avLst/>
        </a:prstGeom>
        <a:solidFill>
          <a:schemeClr val="accent6">
            <a:lumMod val="60000"/>
            <a:lumOff val="40000"/>
            <a:alpha val="7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MOST REVIEWED </a:t>
          </a:r>
          <a:r>
            <a:rPr lang="en-GB" sz="1400" b="1" baseline="0"/>
            <a:t>PRODUCT</a:t>
          </a:r>
        </a:p>
        <a:p>
          <a:pPr algn="l"/>
          <a:r>
            <a:rPr lang="en-GB" sz="1200"/>
            <a:t>120W Cordless Vacuum Cleaners Handheld Electric Vacuum Cleaner</a:t>
          </a:r>
        </a:p>
      </xdr:txBody>
    </xdr:sp>
    <xdr:clientData/>
  </xdr:twoCellAnchor>
  <xdr:twoCellAnchor>
    <xdr:from>
      <xdr:col>0</xdr:col>
      <xdr:colOff>21980</xdr:colOff>
      <xdr:row>3</xdr:row>
      <xdr:rowOff>58616</xdr:rowOff>
    </xdr:from>
    <xdr:to>
      <xdr:col>6</xdr:col>
      <xdr:colOff>366345</xdr:colOff>
      <xdr:row>7</xdr:row>
      <xdr:rowOff>153866</xdr:rowOff>
    </xdr:to>
    <xdr:sp macro="" textlink="">
      <xdr:nvSpPr>
        <xdr:cNvPr id="21" name="Rectangle 20"/>
        <xdr:cNvSpPr/>
      </xdr:nvSpPr>
      <xdr:spPr>
        <a:xfrm>
          <a:off x="21980" y="630116"/>
          <a:ext cx="3993173" cy="857250"/>
        </a:xfrm>
        <a:prstGeom prst="rect">
          <a:avLst/>
        </a:prstGeom>
        <a:solidFill>
          <a:schemeClr val="accent6">
            <a:lumMod val="60000"/>
            <a:lumOff val="40000"/>
            <a:alpha val="7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HIGHEST</a:t>
          </a:r>
          <a:r>
            <a:rPr lang="en-GB" sz="1400" b="1" baseline="0"/>
            <a:t> RATED PRODUCT</a:t>
          </a:r>
        </a:p>
        <a:p>
          <a:pPr algn="l"/>
          <a:r>
            <a:rPr lang="en-GB" sz="1200"/>
            <a:t>LASA Aluminum Folding Truck Hand Cart - 68kg Max</a:t>
          </a:r>
        </a:p>
      </xdr:txBody>
    </xdr:sp>
    <xdr:clientData/>
  </xdr:twoCellAnchor>
  <xdr:twoCellAnchor>
    <xdr:from>
      <xdr:col>18</xdr:col>
      <xdr:colOff>527826</xdr:colOff>
      <xdr:row>8</xdr:row>
      <xdr:rowOff>61742</xdr:rowOff>
    </xdr:from>
    <xdr:to>
      <xdr:col>26</xdr:col>
      <xdr:colOff>250736</xdr:colOff>
      <xdr:row>22</xdr:row>
      <xdr:rowOff>113697</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530087</xdr:colOff>
      <xdr:row>22</xdr:row>
      <xdr:rowOff>140803</xdr:rowOff>
    </xdr:from>
    <xdr:to>
      <xdr:col>26</xdr:col>
      <xdr:colOff>246220</xdr:colOff>
      <xdr:row>37</xdr:row>
      <xdr:rowOff>26503</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821.89574537037" createdVersion="6" refreshedVersion="6" minRefreshableVersion="3" recordCount="112">
  <cacheSource type="worksheet">
    <worksheetSource name="Table1"/>
  </cacheSource>
  <cacheFields count="9">
    <cacheField name="Product" numFmtId="0">
      <sharedItems count="109">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kshelf"/>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2">
      <sharedItems containsMixedTypes="1" containsNumber="1" containsInteger="1" minValue="38" maxValue="3750" count="103">
        <n v="950"/>
        <n v="527"/>
        <n v="2199"/>
        <n v="1580"/>
        <n v="1740"/>
        <n v="2999"/>
        <n v="2319"/>
        <n v="988"/>
        <n v="1274"/>
        <n v="1600"/>
        <n v="799"/>
        <n v="990"/>
        <n v="552"/>
        <n v="501"/>
        <n v="1680"/>
        <n v="332"/>
        <n v="195"/>
        <n v="2025"/>
        <n v="998"/>
        <n v="38"/>
        <n v="1860"/>
        <n v="880"/>
        <n v="1650"/>
        <n v="2048"/>
        <n v="420"/>
        <n v="2880"/>
        <n v="1350"/>
        <n v="1758"/>
        <n v="2200"/>
        <n v="185"/>
        <n v="980"/>
        <n v="1820"/>
        <n v="1940"/>
        <n v="1980"/>
        <n v="1620"/>
        <n v="171"/>
        <n v="389"/>
        <s v=" 1,620 -  1,980"/>
        <n v="2750"/>
        <n v="475"/>
        <n v="238"/>
        <n v="610"/>
        <n v="2132"/>
        <n v="999"/>
        <n v="1190"/>
        <n v="671"/>
        <n v="1200"/>
        <n v="199"/>
        <n v="299"/>
        <n v="1660"/>
        <n v="1459"/>
        <n v="499"/>
        <n v="699"/>
        <n v="2799"/>
        <n v="399"/>
        <n v="2170"/>
        <n v="458"/>
        <n v="2115"/>
        <n v="445"/>
        <n v="325"/>
        <n v="1220"/>
        <n v="1000"/>
        <n v="3750"/>
        <n v="382"/>
        <n v="2300"/>
        <n v="345"/>
        <n v="509"/>
        <n v="968"/>
        <n v="1570"/>
        <n v="790"/>
        <n v="690"/>
        <n v="1732"/>
        <n v="230"/>
        <n v="1189"/>
        <n v="979"/>
        <n v="1460"/>
        <n v="1666"/>
        <n v="330"/>
        <n v="176"/>
        <n v="1466"/>
        <n v="274"/>
        <n v="657"/>
        <n v="1468"/>
        <n v="630"/>
        <n v="850"/>
        <n v="1300"/>
        <n v="105"/>
        <n v="899"/>
        <n v="1526"/>
        <n v="1462"/>
        <n v="248"/>
        <n v="3546"/>
        <n v="525"/>
        <n v="1080"/>
        <n v="3640"/>
        <n v="1420"/>
        <n v="1875"/>
        <n v="198"/>
        <n v="1150"/>
        <n v="1658"/>
        <n v="1768"/>
        <n v="450"/>
        <n v="169"/>
      </sharedItems>
    </cacheField>
    <cacheField name="old price" numFmtId="2">
      <sharedItems containsMixedTypes="1" containsNumber="1" containsInteger="1" minValue="80" maxValue="6143" count="93">
        <n v="1525"/>
        <n v="999"/>
        <n v="2923"/>
        <n v="2499"/>
        <n v="2356"/>
        <n v="3290"/>
        <n v="3032"/>
        <n v="1580"/>
        <n v="2800"/>
        <n v="2929"/>
        <n v="1500"/>
        <n v="1035"/>
        <n v="860"/>
        <n v="684"/>
        <n v="360"/>
        <n v="3971"/>
        <n v="3699"/>
        <n v="1966"/>
        <n v="80"/>
        <n v="3220"/>
        <n v="1350"/>
        <n v="2150"/>
        <n v="4500"/>
        <n v="647"/>
        <n v="3520"/>
        <n v="1990"/>
        <n v="4080"/>
        <n v="382"/>
        <n v="1490"/>
        <n v="3490"/>
        <n v="2650"/>
        <n v="2699"/>
        <n v="2690"/>
        <n v="656"/>
        <s v=" 2,200 -  3,200"/>
        <n v="4471"/>
        <n v="931"/>
        <n v="476"/>
        <n v="1060"/>
        <n v="2169"/>
        <n v="2000"/>
        <n v="1785"/>
        <n v="1316"/>
        <n v="1950"/>
        <n v="504"/>
        <n v="600"/>
        <n v="1699"/>
        <n v="384"/>
        <n v="1499"/>
        <n v="1343"/>
        <n v="900"/>
        <n v="1567"/>
        <n v="3810"/>
        <n v="896"/>
        <n v="2500"/>
        <n v="986"/>
        <n v="4700"/>
        <n v="873"/>
        <n v="680"/>
        <n v="1555"/>
        <n v="1814"/>
        <n v="6143"/>
        <n v="700"/>
        <n v="3240"/>
        <n v="602"/>
        <n v="899"/>
        <n v="2988"/>
        <n v="1485"/>
        <n v="1200"/>
        <n v="1799"/>
        <n v="450"/>
        <n v="2199"/>
        <n v="1920"/>
        <n v="2290"/>
        <n v="345"/>
        <n v="537"/>
        <n v="1288"/>
        <n v="1100"/>
        <n v="1700"/>
        <n v="200"/>
        <n v="2400"/>
        <n v="1660"/>
        <n v="486"/>
        <n v="1029"/>
        <n v="1874"/>
        <n v="4588"/>
        <n v="2420"/>
        <n v="1899"/>
        <n v="260"/>
        <n v="1737"/>
        <n v="1810"/>
        <n v="553"/>
        <n v="320"/>
      </sharedItems>
    </cacheField>
    <cacheField name="Discount" numFmtId="9">
      <sharedItems containsSemiMixedTypes="0" containsString="0" containsNumber="1" minValue="0.01" maxValue="0.64" count="46">
        <n v="0.38"/>
        <n v="0.47"/>
        <n v="0.25"/>
        <n v="0.37"/>
        <n v="0.26"/>
        <n v="0.09"/>
        <n v="0.24"/>
        <n v="0.55000000000000004"/>
        <n v="0.45"/>
        <n v="0.2"/>
        <n v="0.34"/>
        <n v="0.42"/>
        <n v="0.33"/>
        <n v="0.51"/>
        <n v="0.46"/>
        <n v="0.49"/>
        <n v="0.19"/>
        <n v="0.53"/>
        <n v="0.35"/>
        <n v="0.23"/>
        <n v="0.54"/>
        <n v="0.18"/>
        <n v="0.32"/>
        <n v="0.3"/>
        <n v="0.52"/>
        <n v="0.48"/>
        <n v="0.27"/>
        <n v="0.4"/>
        <n v="0.41"/>
        <n v="0.5"/>
        <n v="0.02"/>
        <n v="0.61"/>
        <n v="0.22"/>
        <n v="0.03"/>
        <n v="0.13"/>
        <n v="0.39"/>
        <n v="0.28999999999999998"/>
        <n v="0.43"/>
        <n v="0.04"/>
        <n v="0.36"/>
        <n v="0.14000000000000001"/>
        <n v="0.11"/>
        <n v="0.08"/>
        <n v="0.21"/>
        <n v="0.01"/>
        <n v="0.64"/>
      </sharedItems>
    </cacheField>
    <cacheField name="Absolute Discount" numFmtId="2">
      <sharedItems containsMixedTypes="1" containsNumber="1" containsInteger="1" minValue="24" maxValue="2585"/>
    </cacheField>
    <cacheField name="Review" numFmtId="0">
      <sharedItems containsString="0" containsBlank="1" containsNumber="1" containsInteger="1" minValue="-69" maxValue="-1" count="24">
        <n v="-2"/>
        <n v="-14"/>
        <n v="-24"/>
        <n v="-7"/>
        <n v="-5"/>
        <n v="-15"/>
        <n v="-55"/>
        <n v="-12"/>
        <n v="-39"/>
        <n v="-6"/>
        <n v="-9"/>
        <n v="-3"/>
        <n v="-44"/>
        <n v="-13"/>
        <m/>
        <n v="-49"/>
        <n v="-20"/>
        <n v="-32"/>
        <n v="-1"/>
        <n v="-36"/>
        <n v="-10"/>
        <n v="-69"/>
        <n v="-16"/>
        <n v="-17"/>
      </sharedItems>
    </cacheField>
    <cacheField name="Ratings" numFmtId="0">
      <sharedItems containsString="0" containsBlank="1" containsNumber="1" minValue="2" maxValue="5"/>
    </cacheField>
    <cacheField name="Qualitative Rating" numFmtId="0">
      <sharedItems count="3">
        <s v="Excellent"/>
        <s v="Average"/>
        <s v="Poor"/>
      </sharedItems>
    </cacheField>
    <cacheField name="Discount Percentage" numFmtId="0">
      <sharedItems count="3">
        <s v="Medium Discount"/>
        <s v="High Discount"/>
        <s v="Low Discoun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2">
  <r>
    <x v="0"/>
    <x v="0"/>
    <x v="0"/>
    <x v="0"/>
    <n v="575"/>
    <x v="0"/>
    <n v="4.5"/>
    <x v="0"/>
    <x v="0"/>
  </r>
  <r>
    <x v="1"/>
    <x v="1"/>
    <x v="1"/>
    <x v="1"/>
    <n v="472"/>
    <x v="1"/>
    <n v="4.0999999999999996"/>
    <x v="0"/>
    <x v="1"/>
  </r>
  <r>
    <x v="2"/>
    <x v="2"/>
    <x v="2"/>
    <x v="2"/>
    <n v="724"/>
    <x v="2"/>
    <n v="4.5999999999999996"/>
    <x v="0"/>
    <x v="0"/>
  </r>
  <r>
    <x v="3"/>
    <x v="3"/>
    <x v="3"/>
    <x v="3"/>
    <n v="919"/>
    <x v="3"/>
    <n v="4.7"/>
    <x v="0"/>
    <x v="0"/>
  </r>
  <r>
    <x v="4"/>
    <x v="4"/>
    <x v="4"/>
    <x v="4"/>
    <n v="616"/>
    <x v="4"/>
    <n v="4.8"/>
    <x v="0"/>
    <x v="0"/>
  </r>
  <r>
    <x v="5"/>
    <x v="5"/>
    <x v="5"/>
    <x v="5"/>
    <n v="291"/>
    <x v="5"/>
    <n v="4"/>
    <x v="1"/>
    <x v="2"/>
  </r>
  <r>
    <x v="6"/>
    <x v="6"/>
    <x v="6"/>
    <x v="6"/>
    <n v="713"/>
    <x v="6"/>
    <n v="4.5999999999999996"/>
    <x v="0"/>
    <x v="0"/>
  </r>
  <r>
    <x v="7"/>
    <x v="7"/>
    <x v="7"/>
    <x v="3"/>
    <n v="592"/>
    <x v="0"/>
    <n v="4"/>
    <x v="1"/>
    <x v="0"/>
  </r>
  <r>
    <x v="8"/>
    <x v="8"/>
    <x v="8"/>
    <x v="7"/>
    <n v="1526"/>
    <x v="4"/>
    <n v="4.8"/>
    <x v="0"/>
    <x v="1"/>
  </r>
  <r>
    <x v="9"/>
    <x v="9"/>
    <x v="9"/>
    <x v="8"/>
    <n v="1329"/>
    <x v="4"/>
    <n v="3.8"/>
    <x v="1"/>
    <x v="1"/>
  </r>
  <r>
    <x v="10"/>
    <x v="10"/>
    <x v="1"/>
    <x v="9"/>
    <n v="200"/>
    <x v="7"/>
    <n v="4.0999999999999996"/>
    <x v="0"/>
    <x v="0"/>
  </r>
  <r>
    <x v="11"/>
    <x v="11"/>
    <x v="10"/>
    <x v="10"/>
    <n v="510"/>
    <x v="8"/>
    <n v="4.7"/>
    <x v="0"/>
    <x v="0"/>
  </r>
  <r>
    <x v="12"/>
    <x v="12"/>
    <x v="11"/>
    <x v="1"/>
    <n v="483"/>
    <x v="7"/>
    <n v="4.8"/>
    <x v="0"/>
    <x v="1"/>
  </r>
  <r>
    <x v="13"/>
    <x v="13"/>
    <x v="12"/>
    <x v="11"/>
    <n v="359"/>
    <x v="9"/>
    <n v="4.5"/>
    <x v="0"/>
    <x v="1"/>
  </r>
  <r>
    <x v="14"/>
    <x v="14"/>
    <x v="3"/>
    <x v="12"/>
    <n v="819"/>
    <x v="10"/>
    <n v="4.2"/>
    <x v="0"/>
    <x v="0"/>
  </r>
  <r>
    <x v="15"/>
    <x v="15"/>
    <x v="13"/>
    <x v="13"/>
    <n v="352"/>
    <x v="0"/>
    <n v="5"/>
    <x v="0"/>
    <x v="1"/>
  </r>
  <r>
    <x v="16"/>
    <x v="16"/>
    <x v="14"/>
    <x v="14"/>
    <n v="165"/>
    <x v="0"/>
    <n v="5"/>
    <x v="0"/>
    <x v="1"/>
  </r>
  <r>
    <x v="17"/>
    <x v="17"/>
    <x v="15"/>
    <x v="15"/>
    <n v="1946"/>
    <x v="11"/>
    <n v="5"/>
    <x v="0"/>
    <x v="1"/>
  </r>
  <r>
    <x v="18"/>
    <x v="5"/>
    <x v="16"/>
    <x v="16"/>
    <n v="700"/>
    <x v="4"/>
    <n v="4.5999999999999996"/>
    <x v="0"/>
    <x v="2"/>
  </r>
  <r>
    <x v="19"/>
    <x v="18"/>
    <x v="17"/>
    <x v="15"/>
    <n v="968"/>
    <x v="12"/>
    <n v="4.5999999999999996"/>
    <x v="0"/>
    <x v="1"/>
  </r>
  <r>
    <x v="20"/>
    <x v="19"/>
    <x v="18"/>
    <x v="17"/>
    <n v="42"/>
    <x v="13"/>
    <n v="3.3"/>
    <x v="1"/>
    <x v="1"/>
  </r>
  <r>
    <x v="21"/>
    <x v="20"/>
    <x v="19"/>
    <x v="11"/>
    <n v="1360"/>
    <x v="14"/>
    <m/>
    <x v="2"/>
    <x v="1"/>
  </r>
  <r>
    <x v="22"/>
    <x v="21"/>
    <x v="20"/>
    <x v="18"/>
    <n v="470"/>
    <x v="9"/>
    <n v="4"/>
    <x v="1"/>
    <x v="0"/>
  </r>
  <r>
    <x v="23"/>
    <x v="22"/>
    <x v="21"/>
    <x v="19"/>
    <n v="500"/>
    <x v="1"/>
    <n v="4.4000000000000004"/>
    <x v="0"/>
    <x v="0"/>
  </r>
  <r>
    <x v="24"/>
    <x v="23"/>
    <x v="22"/>
    <x v="20"/>
    <n v="2452"/>
    <x v="3"/>
    <n v="4.3"/>
    <x v="0"/>
    <x v="1"/>
  </r>
  <r>
    <x v="25"/>
    <x v="24"/>
    <x v="23"/>
    <x v="18"/>
    <n v="227"/>
    <x v="15"/>
    <n v="4.5999999999999996"/>
    <x v="0"/>
    <x v="0"/>
  </r>
  <r>
    <x v="26"/>
    <x v="25"/>
    <x v="24"/>
    <x v="21"/>
    <n v="640"/>
    <x v="7"/>
    <n v="3.8"/>
    <x v="1"/>
    <x v="2"/>
  </r>
  <r>
    <x v="27"/>
    <x v="26"/>
    <x v="25"/>
    <x v="22"/>
    <n v="640"/>
    <x v="13"/>
    <n v="3.8"/>
    <x v="1"/>
    <x v="0"/>
  </r>
  <r>
    <x v="28"/>
    <x v="27"/>
    <x v="3"/>
    <x v="23"/>
    <n v="741"/>
    <x v="16"/>
    <n v="4.0999999999999996"/>
    <x v="0"/>
    <x v="0"/>
  </r>
  <r>
    <x v="29"/>
    <x v="28"/>
    <x v="26"/>
    <x v="14"/>
    <n v="1880"/>
    <x v="14"/>
    <m/>
    <x v="2"/>
    <x v="1"/>
  </r>
  <r>
    <x v="30"/>
    <x v="29"/>
    <x v="27"/>
    <x v="24"/>
    <n v="197"/>
    <x v="10"/>
    <n v="4.3"/>
    <x v="0"/>
    <x v="1"/>
  </r>
  <r>
    <x v="31"/>
    <x v="30"/>
    <x v="28"/>
    <x v="10"/>
    <n v="510"/>
    <x v="7"/>
    <n v="4.7"/>
    <x v="0"/>
    <x v="0"/>
  </r>
  <r>
    <x v="32"/>
    <x v="31"/>
    <x v="29"/>
    <x v="25"/>
    <n v="1670"/>
    <x v="10"/>
    <n v="4.3"/>
    <x v="0"/>
    <x v="1"/>
  </r>
  <r>
    <x v="33"/>
    <x v="32"/>
    <x v="30"/>
    <x v="26"/>
    <n v="710"/>
    <x v="16"/>
    <n v="4.7"/>
    <x v="0"/>
    <x v="0"/>
  </r>
  <r>
    <x v="34"/>
    <x v="33"/>
    <x v="31"/>
    <x v="26"/>
    <n v="719"/>
    <x v="17"/>
    <n v="4.5"/>
    <x v="0"/>
    <x v="0"/>
  </r>
  <r>
    <x v="35"/>
    <x v="34"/>
    <x v="32"/>
    <x v="27"/>
    <n v="1070"/>
    <x v="18"/>
    <n v="5"/>
    <x v="0"/>
    <x v="0"/>
  </r>
  <r>
    <x v="36"/>
    <x v="35"/>
    <x v="14"/>
    <x v="17"/>
    <n v="189"/>
    <x v="0"/>
    <n v="5"/>
    <x v="0"/>
    <x v="1"/>
  </r>
  <r>
    <x v="37"/>
    <x v="36"/>
    <x v="33"/>
    <x v="28"/>
    <n v="267"/>
    <x v="19"/>
    <n v="4.3"/>
    <x v="0"/>
    <x v="1"/>
  </r>
  <r>
    <x v="38"/>
    <x v="37"/>
    <x v="34"/>
    <x v="0"/>
    <e v="#VALUE!"/>
    <x v="0"/>
    <n v="4.5"/>
    <x v="0"/>
    <x v="0"/>
  </r>
  <r>
    <x v="39"/>
    <x v="38"/>
    <x v="35"/>
    <x v="0"/>
    <n v="1721"/>
    <x v="14"/>
    <m/>
    <x v="2"/>
    <x v="0"/>
  </r>
  <r>
    <x v="40"/>
    <x v="39"/>
    <x v="36"/>
    <x v="15"/>
    <n v="456"/>
    <x v="14"/>
    <m/>
    <x v="2"/>
    <x v="1"/>
  </r>
  <r>
    <x v="41"/>
    <x v="40"/>
    <x v="37"/>
    <x v="29"/>
    <n v="238"/>
    <x v="14"/>
    <m/>
    <x v="2"/>
    <x v="1"/>
  </r>
  <r>
    <x v="42"/>
    <x v="41"/>
    <x v="38"/>
    <x v="11"/>
    <n v="450"/>
    <x v="14"/>
    <m/>
    <x v="2"/>
    <x v="1"/>
  </r>
  <r>
    <x v="43"/>
    <x v="42"/>
    <x v="39"/>
    <x v="30"/>
    <n v="37"/>
    <x v="14"/>
    <m/>
    <x v="2"/>
    <x v="2"/>
  </r>
  <r>
    <x v="44"/>
    <x v="43"/>
    <x v="40"/>
    <x v="29"/>
    <n v="1001"/>
    <x v="14"/>
    <m/>
    <x v="2"/>
    <x v="1"/>
  </r>
  <r>
    <x v="45"/>
    <x v="44"/>
    <x v="41"/>
    <x v="12"/>
    <n v="595"/>
    <x v="14"/>
    <m/>
    <x v="2"/>
    <x v="0"/>
  </r>
  <r>
    <x v="46"/>
    <x v="45"/>
    <x v="42"/>
    <x v="15"/>
    <n v="645"/>
    <x v="14"/>
    <m/>
    <x v="2"/>
    <x v="1"/>
  </r>
  <r>
    <x v="47"/>
    <x v="46"/>
    <x v="43"/>
    <x v="0"/>
    <n v="750"/>
    <x v="14"/>
    <m/>
    <x v="2"/>
    <x v="0"/>
  </r>
  <r>
    <x v="48"/>
    <x v="47"/>
    <x v="44"/>
    <x v="31"/>
    <n v="305"/>
    <x v="14"/>
    <m/>
    <x v="2"/>
    <x v="1"/>
  </r>
  <r>
    <x v="49"/>
    <x v="48"/>
    <x v="45"/>
    <x v="29"/>
    <n v="301"/>
    <x v="14"/>
    <m/>
    <x v="2"/>
    <x v="1"/>
  </r>
  <r>
    <x v="50"/>
    <x v="49"/>
    <x v="46"/>
    <x v="30"/>
    <n v="39"/>
    <x v="14"/>
    <m/>
    <x v="2"/>
    <x v="2"/>
  </r>
  <r>
    <x v="51"/>
    <x v="48"/>
    <x v="47"/>
    <x v="32"/>
    <n v="85"/>
    <x v="14"/>
    <m/>
    <x v="2"/>
    <x v="0"/>
  </r>
  <r>
    <x v="52"/>
    <x v="50"/>
    <x v="48"/>
    <x v="33"/>
    <n v="40"/>
    <x v="14"/>
    <m/>
    <x v="2"/>
    <x v="2"/>
  </r>
  <r>
    <x v="53"/>
    <x v="10"/>
    <x v="49"/>
    <x v="28"/>
    <n v="544"/>
    <x v="14"/>
    <m/>
    <x v="2"/>
    <x v="1"/>
  </r>
  <r>
    <x v="54"/>
    <x v="51"/>
    <x v="50"/>
    <x v="8"/>
    <n v="401"/>
    <x v="14"/>
    <m/>
    <x v="2"/>
    <x v="1"/>
  </r>
  <r>
    <x v="55"/>
    <x v="52"/>
    <x v="49"/>
    <x v="25"/>
    <n v="644"/>
    <x v="14"/>
    <m/>
    <x v="2"/>
    <x v="1"/>
  </r>
  <r>
    <x v="56"/>
    <x v="10"/>
    <x v="51"/>
    <x v="15"/>
    <n v="768"/>
    <x v="14"/>
    <m/>
    <x v="2"/>
    <x v="1"/>
  </r>
  <r>
    <x v="57"/>
    <x v="53"/>
    <x v="52"/>
    <x v="26"/>
    <n v="1011"/>
    <x v="14"/>
    <m/>
    <x v="2"/>
    <x v="0"/>
  </r>
  <r>
    <x v="54"/>
    <x v="54"/>
    <x v="53"/>
    <x v="7"/>
    <n v="497"/>
    <x v="14"/>
    <m/>
    <x v="2"/>
    <x v="1"/>
  </r>
  <r>
    <x v="58"/>
    <x v="55"/>
    <x v="54"/>
    <x v="34"/>
    <n v="330"/>
    <x v="9"/>
    <n v="2.5"/>
    <x v="2"/>
    <x v="2"/>
  </r>
  <r>
    <x v="59"/>
    <x v="56"/>
    <x v="55"/>
    <x v="20"/>
    <n v="528"/>
    <x v="20"/>
    <n v="3"/>
    <x v="1"/>
    <x v="1"/>
  </r>
  <r>
    <x v="60"/>
    <x v="57"/>
    <x v="56"/>
    <x v="7"/>
    <n v="2585"/>
    <x v="13"/>
    <n v="2.1"/>
    <x v="2"/>
    <x v="1"/>
  </r>
  <r>
    <x v="61"/>
    <x v="58"/>
    <x v="57"/>
    <x v="15"/>
    <n v="428"/>
    <x v="21"/>
    <n v="2.8"/>
    <x v="2"/>
    <x v="1"/>
  </r>
  <r>
    <x v="62"/>
    <x v="59"/>
    <x v="58"/>
    <x v="24"/>
    <n v="355"/>
    <x v="5"/>
    <n v="2.7"/>
    <x v="2"/>
    <x v="1"/>
  </r>
  <r>
    <x v="63"/>
    <x v="60"/>
    <x v="59"/>
    <x v="32"/>
    <n v="335"/>
    <x v="22"/>
    <n v="2.9"/>
    <x v="2"/>
    <x v="0"/>
  </r>
  <r>
    <x v="64"/>
    <x v="11"/>
    <x v="60"/>
    <x v="8"/>
    <n v="824"/>
    <x v="9"/>
    <n v="2.2000000000000002"/>
    <x v="2"/>
    <x v="1"/>
  </r>
  <r>
    <x v="65"/>
    <x v="61"/>
    <x v="40"/>
    <x v="29"/>
    <n v="1000"/>
    <x v="3"/>
    <n v="2.2999999999999998"/>
    <x v="2"/>
    <x v="1"/>
  </r>
  <r>
    <x v="66"/>
    <x v="62"/>
    <x v="61"/>
    <x v="35"/>
    <n v="2393"/>
    <x v="4"/>
    <n v="3"/>
    <x v="1"/>
    <x v="0"/>
  </r>
  <r>
    <x v="67"/>
    <x v="63"/>
    <x v="62"/>
    <x v="8"/>
    <n v="318"/>
    <x v="23"/>
    <n v="2.6"/>
    <x v="2"/>
    <x v="1"/>
  </r>
  <r>
    <x v="68"/>
    <x v="64"/>
    <x v="63"/>
    <x v="36"/>
    <n v="940"/>
    <x v="4"/>
    <n v="3"/>
    <x v="1"/>
    <x v="0"/>
  </r>
  <r>
    <x v="69"/>
    <x v="65"/>
    <x v="64"/>
    <x v="37"/>
    <n v="257"/>
    <x v="9"/>
    <n v="2.2999999999999998"/>
    <x v="2"/>
    <x v="1"/>
  </r>
  <r>
    <x v="70"/>
    <x v="66"/>
    <x v="65"/>
    <x v="37"/>
    <n v="390"/>
    <x v="4"/>
    <n v="3"/>
    <x v="1"/>
    <x v="1"/>
  </r>
  <r>
    <x v="71"/>
    <x v="67"/>
    <x v="60"/>
    <x v="1"/>
    <n v="846"/>
    <x v="9"/>
    <n v="2.2000000000000002"/>
    <x v="2"/>
    <x v="1"/>
  </r>
  <r>
    <x v="72"/>
    <x v="68"/>
    <x v="66"/>
    <x v="1"/>
    <n v="1418"/>
    <x v="3"/>
    <n v="2.1"/>
    <x v="2"/>
    <x v="1"/>
  </r>
  <r>
    <x v="73"/>
    <x v="69"/>
    <x v="67"/>
    <x v="1"/>
    <n v="695"/>
    <x v="14"/>
    <m/>
    <x v="2"/>
    <x v="1"/>
  </r>
  <r>
    <x v="74"/>
    <x v="70"/>
    <x v="68"/>
    <x v="37"/>
    <n v="510"/>
    <x v="14"/>
    <m/>
    <x v="2"/>
    <x v="1"/>
  </r>
  <r>
    <x v="75"/>
    <x v="71"/>
    <x v="69"/>
    <x v="38"/>
    <n v="67"/>
    <x v="14"/>
    <m/>
    <x v="2"/>
    <x v="2"/>
  </r>
  <r>
    <x v="76"/>
    <x v="72"/>
    <x v="70"/>
    <x v="15"/>
    <n v="220"/>
    <x v="14"/>
    <m/>
    <x v="2"/>
    <x v="1"/>
  </r>
  <r>
    <x v="77"/>
    <x v="73"/>
    <x v="71"/>
    <x v="14"/>
    <n v="1010"/>
    <x v="18"/>
    <n v="3"/>
    <x v="1"/>
    <x v="1"/>
  </r>
  <r>
    <x v="78"/>
    <x v="74"/>
    <x v="72"/>
    <x v="15"/>
    <n v="941"/>
    <x v="18"/>
    <n v="5"/>
    <x v="0"/>
    <x v="1"/>
  </r>
  <r>
    <x v="79"/>
    <x v="75"/>
    <x v="73"/>
    <x v="39"/>
    <n v="830"/>
    <x v="14"/>
    <m/>
    <x v="2"/>
    <x v="0"/>
  </r>
  <r>
    <x v="80"/>
    <x v="76"/>
    <x v="46"/>
    <x v="30"/>
    <n v="33"/>
    <x v="14"/>
    <m/>
    <x v="2"/>
    <x v="2"/>
  </r>
  <r>
    <x v="81"/>
    <x v="77"/>
    <x v="23"/>
    <x v="15"/>
    <n v="317"/>
    <x v="18"/>
    <n v="4"/>
    <x v="1"/>
    <x v="1"/>
  </r>
  <r>
    <x v="48"/>
    <x v="78"/>
    <x v="74"/>
    <x v="15"/>
    <n v="169"/>
    <x v="14"/>
    <m/>
    <x v="2"/>
    <x v="1"/>
  </r>
  <r>
    <x v="82"/>
    <x v="79"/>
    <x v="46"/>
    <x v="40"/>
    <n v="233"/>
    <x v="14"/>
    <m/>
    <x v="2"/>
    <x v="2"/>
  </r>
  <r>
    <x v="83"/>
    <x v="80"/>
    <x v="75"/>
    <x v="15"/>
    <n v="263"/>
    <x v="14"/>
    <m/>
    <x v="2"/>
    <x v="1"/>
  </r>
  <r>
    <x v="84"/>
    <x v="10"/>
    <x v="50"/>
    <x v="41"/>
    <n v="101"/>
    <x v="14"/>
    <m/>
    <x v="2"/>
    <x v="2"/>
  </r>
  <r>
    <x v="56"/>
    <x v="81"/>
    <x v="76"/>
    <x v="15"/>
    <n v="631"/>
    <x v="14"/>
    <m/>
    <x v="2"/>
    <x v="1"/>
  </r>
  <r>
    <x v="85"/>
    <x v="82"/>
    <x v="46"/>
    <x v="40"/>
    <n v="231"/>
    <x v="14"/>
    <m/>
    <x v="2"/>
    <x v="2"/>
  </r>
  <r>
    <x v="86"/>
    <x v="83"/>
    <x v="77"/>
    <x v="37"/>
    <n v="470"/>
    <x v="14"/>
    <m/>
    <x v="2"/>
    <x v="1"/>
  </r>
  <r>
    <x v="87"/>
    <x v="84"/>
    <x v="78"/>
    <x v="29"/>
    <n v="850"/>
    <x v="14"/>
    <m/>
    <x v="2"/>
    <x v="1"/>
  </r>
  <r>
    <x v="88"/>
    <x v="85"/>
    <x v="54"/>
    <x v="25"/>
    <n v="1200"/>
    <x v="14"/>
    <m/>
    <x v="2"/>
    <x v="1"/>
  </r>
  <r>
    <x v="89"/>
    <x v="86"/>
    <x v="79"/>
    <x v="25"/>
    <n v="95"/>
    <x v="14"/>
    <m/>
    <x v="2"/>
    <x v="1"/>
  </r>
  <r>
    <x v="90"/>
    <x v="87"/>
    <x v="46"/>
    <x v="1"/>
    <n v="800"/>
    <x v="14"/>
    <m/>
    <x v="2"/>
    <x v="1"/>
  </r>
  <r>
    <x v="91"/>
    <x v="46"/>
    <x v="80"/>
    <x v="29"/>
    <n v="1200"/>
    <x v="14"/>
    <m/>
    <x v="2"/>
    <x v="1"/>
  </r>
  <r>
    <x v="92"/>
    <x v="88"/>
    <x v="81"/>
    <x v="42"/>
    <n v="134"/>
    <x v="14"/>
    <m/>
    <x v="2"/>
    <x v="2"/>
  </r>
  <r>
    <x v="93"/>
    <x v="89"/>
    <x v="48"/>
    <x v="30"/>
    <n v="37"/>
    <x v="14"/>
    <m/>
    <x v="2"/>
    <x v="2"/>
  </r>
  <r>
    <x v="94"/>
    <x v="90"/>
    <x v="82"/>
    <x v="15"/>
    <n v="238"/>
    <x v="14"/>
    <m/>
    <x v="2"/>
    <x v="1"/>
  </r>
  <r>
    <x v="95"/>
    <x v="91"/>
    <x v="16"/>
    <x v="38"/>
    <n v="153"/>
    <x v="14"/>
    <m/>
    <x v="2"/>
    <x v="2"/>
  </r>
  <r>
    <x v="96"/>
    <x v="92"/>
    <x v="83"/>
    <x v="15"/>
    <n v="504"/>
    <x v="14"/>
    <m/>
    <x v="2"/>
    <x v="1"/>
  </r>
  <r>
    <x v="97"/>
    <x v="93"/>
    <x v="84"/>
    <x v="11"/>
    <n v="794"/>
    <x v="14"/>
    <m/>
    <x v="2"/>
    <x v="1"/>
  </r>
  <r>
    <x v="98"/>
    <x v="94"/>
    <x v="85"/>
    <x v="43"/>
    <n v="948"/>
    <x v="18"/>
    <n v="5"/>
    <x v="0"/>
    <x v="0"/>
  </r>
  <r>
    <x v="99"/>
    <x v="95"/>
    <x v="86"/>
    <x v="28"/>
    <n v="1000"/>
    <x v="14"/>
    <m/>
    <x v="2"/>
    <x v="1"/>
  </r>
  <r>
    <x v="100"/>
    <x v="96"/>
    <x v="87"/>
    <x v="44"/>
    <n v="24"/>
    <x v="14"/>
    <m/>
    <x v="2"/>
    <x v="2"/>
  </r>
  <r>
    <x v="101"/>
    <x v="97"/>
    <x v="88"/>
    <x v="6"/>
    <n v="62"/>
    <x v="14"/>
    <m/>
    <x v="2"/>
    <x v="0"/>
  </r>
  <r>
    <x v="102"/>
    <x v="98"/>
    <x v="89"/>
    <x v="10"/>
    <n v="587"/>
    <x v="14"/>
    <m/>
    <x v="2"/>
    <x v="0"/>
  </r>
  <r>
    <x v="103"/>
    <x v="44"/>
    <x v="90"/>
    <x v="10"/>
    <n v="620"/>
    <x v="14"/>
    <m/>
    <x v="2"/>
    <x v="0"/>
  </r>
  <r>
    <x v="104"/>
    <x v="99"/>
    <x v="46"/>
    <x v="30"/>
    <n v="41"/>
    <x v="14"/>
    <m/>
    <x v="2"/>
    <x v="2"/>
  </r>
  <r>
    <x v="105"/>
    <x v="100"/>
    <x v="69"/>
    <x v="30"/>
    <n v="31"/>
    <x v="14"/>
    <m/>
    <x v="2"/>
    <x v="2"/>
  </r>
  <r>
    <x v="106"/>
    <x v="47"/>
    <x v="91"/>
    <x v="45"/>
    <n v="354"/>
    <x v="14"/>
    <m/>
    <x v="2"/>
    <x v="1"/>
  </r>
  <r>
    <x v="107"/>
    <x v="101"/>
    <x v="50"/>
    <x v="29"/>
    <n v="450"/>
    <x v="18"/>
    <n v="2"/>
    <x v="2"/>
    <x v="1"/>
  </r>
  <r>
    <x v="108"/>
    <x v="102"/>
    <x v="92"/>
    <x v="1"/>
    <n v="151"/>
    <x v="14"/>
    <m/>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15:B19" firstHeaderRow="1" firstDataRow="1" firstDataCol="1"/>
  <pivotFields count="9">
    <pivotField showAll="0">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showAll="0">
      <items count="104">
        <item x="19"/>
        <item x="86"/>
        <item x="102"/>
        <item x="35"/>
        <item x="78"/>
        <item x="29"/>
        <item x="16"/>
        <item x="97"/>
        <item x="47"/>
        <item x="72"/>
        <item x="40"/>
        <item x="90"/>
        <item x="80"/>
        <item x="48"/>
        <item x="59"/>
        <item x="77"/>
        <item x="15"/>
        <item x="65"/>
        <item x="63"/>
        <item x="36"/>
        <item x="54"/>
        <item x="24"/>
        <item x="58"/>
        <item x="101"/>
        <item x="56"/>
        <item x="39"/>
        <item x="51"/>
        <item x="13"/>
        <item x="66"/>
        <item x="92"/>
        <item x="1"/>
        <item x="12"/>
        <item x="41"/>
        <item x="83"/>
        <item x="81"/>
        <item x="45"/>
        <item x="70"/>
        <item x="52"/>
        <item x="69"/>
        <item x="10"/>
        <item x="84"/>
        <item x="21"/>
        <item x="87"/>
        <item x="0"/>
        <item x="67"/>
        <item x="74"/>
        <item x="30"/>
        <item x="7"/>
        <item x="11"/>
        <item x="18"/>
        <item x="43"/>
        <item x="61"/>
        <item x="93"/>
        <item x="98"/>
        <item x="73"/>
        <item x="44"/>
        <item x="46"/>
        <item x="60"/>
        <item x="8"/>
        <item x="85"/>
        <item x="26"/>
        <item x="95"/>
        <item x="50"/>
        <item x="75"/>
        <item x="89"/>
        <item x="79"/>
        <item x="82"/>
        <item x="88"/>
        <item x="68"/>
        <item x="3"/>
        <item x="9"/>
        <item x="34"/>
        <item x="22"/>
        <item x="99"/>
        <item x="49"/>
        <item x="76"/>
        <item x="14"/>
        <item x="71"/>
        <item x="4"/>
        <item x="27"/>
        <item x="100"/>
        <item x="31"/>
        <item x="20"/>
        <item x="96"/>
        <item x="32"/>
        <item x="33"/>
        <item x="17"/>
        <item x="23"/>
        <item x="57"/>
        <item x="42"/>
        <item x="55"/>
        <item x="2"/>
        <item x="28"/>
        <item x="64"/>
        <item x="6"/>
        <item x="38"/>
        <item x="53"/>
        <item x="25"/>
        <item x="5"/>
        <item x="91"/>
        <item x="94"/>
        <item x="62"/>
        <item x="37"/>
        <item t="default"/>
      </items>
    </pivotField>
    <pivotField showAll="0">
      <items count="94">
        <item x="18"/>
        <item x="79"/>
        <item x="88"/>
        <item x="92"/>
        <item x="74"/>
        <item x="14"/>
        <item x="27"/>
        <item x="47"/>
        <item x="70"/>
        <item x="37"/>
        <item x="82"/>
        <item x="44"/>
        <item x="75"/>
        <item x="91"/>
        <item x="45"/>
        <item x="64"/>
        <item x="23"/>
        <item x="33"/>
        <item x="58"/>
        <item x="13"/>
        <item x="62"/>
        <item x="12"/>
        <item x="57"/>
        <item x="53"/>
        <item x="65"/>
        <item x="50"/>
        <item x="36"/>
        <item x="55"/>
        <item x="1"/>
        <item x="83"/>
        <item x="11"/>
        <item x="38"/>
        <item x="77"/>
        <item x="68"/>
        <item x="76"/>
        <item x="42"/>
        <item x="49"/>
        <item x="20"/>
        <item x="67"/>
        <item x="28"/>
        <item x="48"/>
        <item x="10"/>
        <item x="0"/>
        <item x="59"/>
        <item x="51"/>
        <item x="7"/>
        <item x="81"/>
        <item x="46"/>
        <item x="78"/>
        <item x="89"/>
        <item x="41"/>
        <item x="69"/>
        <item x="90"/>
        <item x="60"/>
        <item x="84"/>
        <item x="87"/>
        <item x="72"/>
        <item x="43"/>
        <item x="17"/>
        <item x="25"/>
        <item x="40"/>
        <item x="21"/>
        <item x="39"/>
        <item x="71"/>
        <item x="73"/>
        <item x="4"/>
        <item x="80"/>
        <item x="86"/>
        <item x="3"/>
        <item x="54"/>
        <item x="30"/>
        <item x="32"/>
        <item x="31"/>
        <item x="8"/>
        <item x="2"/>
        <item x="9"/>
        <item x="66"/>
        <item x="6"/>
        <item x="19"/>
        <item x="63"/>
        <item x="5"/>
        <item x="29"/>
        <item x="24"/>
        <item x="16"/>
        <item x="52"/>
        <item x="15"/>
        <item x="26"/>
        <item x="35"/>
        <item x="22"/>
        <item x="85"/>
        <item x="56"/>
        <item x="61"/>
        <item x="34"/>
        <item t="default"/>
      </items>
    </pivotField>
    <pivotField numFmtId="9"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showAll="0"/>
    <pivotField showAll="0">
      <items count="25">
        <item x="21"/>
        <item x="6"/>
        <item x="15"/>
        <item x="12"/>
        <item x="8"/>
        <item x="19"/>
        <item x="17"/>
        <item x="2"/>
        <item x="16"/>
        <item x="23"/>
        <item x="22"/>
        <item x="5"/>
        <item x="1"/>
        <item x="13"/>
        <item x="7"/>
        <item x="20"/>
        <item x="10"/>
        <item x="3"/>
        <item x="9"/>
        <item x="4"/>
        <item x="11"/>
        <item x="0"/>
        <item x="18"/>
        <item x="14"/>
        <item t="default"/>
      </items>
    </pivotField>
    <pivotField dataField="1" showAll="0"/>
    <pivotField showAll="0">
      <items count="4">
        <item x="1"/>
        <item x="0"/>
        <item x="2"/>
        <item t="default"/>
      </items>
    </pivotField>
    <pivotField axis="axisRow" showAll="0">
      <items count="4">
        <item x="1"/>
        <item x="2"/>
        <item x="0"/>
        <item t="default"/>
      </items>
    </pivotField>
  </pivotFields>
  <rowFields count="1">
    <field x="8"/>
  </rowFields>
  <rowItems count="4">
    <i>
      <x/>
    </i>
    <i>
      <x v="1"/>
    </i>
    <i>
      <x v="2"/>
    </i>
    <i t="grand">
      <x/>
    </i>
  </rowItems>
  <colItems count="1">
    <i/>
  </colItems>
  <dataFields count="1">
    <dataField name="Average of Ratings" fld="6" subtotal="average" baseField="7" baseItem="0" numFmtId="2"/>
  </dataFields>
  <formats count="7">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8:D12" firstHeaderRow="0" firstDataRow="1" firstDataCol="1"/>
  <pivotFields count="9">
    <pivotField showAll="0"/>
    <pivotField showAll="0"/>
    <pivotField showAll="0"/>
    <pivotField dataField="1" numFmtId="9" showAll="0"/>
    <pivotField showAll="0"/>
    <pivotField dataField="1" showAll="0"/>
    <pivotField dataField="1" showAll="0"/>
    <pivotField showAll="0">
      <items count="4">
        <item x="1"/>
        <item x="0"/>
        <item x="2"/>
        <item t="default"/>
      </items>
    </pivotField>
    <pivotField axis="axisRow" showAll="0">
      <items count="4">
        <item x="1"/>
        <item x="2"/>
        <item x="0"/>
        <item t="default"/>
      </items>
    </pivotField>
  </pivotFields>
  <rowFields count="1">
    <field x="8"/>
  </rowFields>
  <rowItems count="4">
    <i>
      <x/>
    </i>
    <i>
      <x v="1"/>
    </i>
    <i>
      <x v="2"/>
    </i>
    <i t="grand">
      <x/>
    </i>
  </rowItems>
  <colFields count="1">
    <field x="-2"/>
  </colFields>
  <colItems count="3">
    <i>
      <x/>
    </i>
    <i i="1">
      <x v="1"/>
    </i>
    <i i="2">
      <x v="2"/>
    </i>
  </colItems>
  <dataFields count="3">
    <dataField name="Average of Ratings" fld="6" subtotal="average" baseField="8" baseItem="0" numFmtId="164"/>
    <dataField name="Sum of Discount" fld="3" baseField="0" baseItem="0"/>
    <dataField name="Count of Review" fld="5" subtotal="count" baseField="0" baseItem="0"/>
  </dataFields>
  <formats count="10">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s>
  <chartFormats count="3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8"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 chart="0" format="6">
      <pivotArea type="data" outline="0" fieldPosition="0">
        <references count="2">
          <reference field="4294967294" count="1" selected="0">
            <x v="1"/>
          </reference>
          <reference field="8" count="1" selected="0">
            <x v="0"/>
          </reference>
        </references>
      </pivotArea>
    </chartFormat>
    <chartFormat chart="0" format="7">
      <pivotArea type="data" outline="0" fieldPosition="0">
        <references count="2">
          <reference field="4294967294" count="1" selected="0">
            <x v="1"/>
          </reference>
          <reference field="8" count="1" selected="0">
            <x v="1"/>
          </reference>
        </references>
      </pivotArea>
    </chartFormat>
    <chartFormat chart="0" format="8">
      <pivotArea type="data" outline="0" fieldPosition="0">
        <references count="2">
          <reference field="4294967294" count="1" selected="0">
            <x v="1"/>
          </reference>
          <reference field="8" count="1" selected="0">
            <x v="2"/>
          </reference>
        </references>
      </pivotArea>
    </chartFormat>
    <chartFormat chart="0" format="9">
      <pivotArea type="data" outline="0" fieldPosition="0">
        <references count="2">
          <reference field="4294967294" count="1" selected="0">
            <x v="2"/>
          </reference>
          <reference field="8" count="1" selected="0">
            <x v="0"/>
          </reference>
        </references>
      </pivotArea>
    </chartFormat>
    <chartFormat chart="0" format="10">
      <pivotArea type="data" outline="0" fieldPosition="0">
        <references count="2">
          <reference field="4294967294" count="1" selected="0">
            <x v="2"/>
          </reference>
          <reference field="8" count="1" selected="0">
            <x v="1"/>
          </reference>
        </references>
      </pivotArea>
    </chartFormat>
    <chartFormat chart="0" format="11">
      <pivotArea type="data" outline="0" fieldPosition="0">
        <references count="2">
          <reference field="4294967294" count="1" selected="0">
            <x v="2"/>
          </reference>
          <reference field="8"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8" count="1" selected="0">
            <x v="0"/>
          </reference>
        </references>
      </pivotArea>
    </chartFormat>
    <chartFormat chart="4" format="26">
      <pivotArea type="data" outline="0" fieldPosition="0">
        <references count="2">
          <reference field="4294967294" count="1" selected="0">
            <x v="0"/>
          </reference>
          <reference field="8" count="1" selected="0">
            <x v="1"/>
          </reference>
        </references>
      </pivotArea>
    </chartFormat>
    <chartFormat chart="4" format="27">
      <pivotArea type="data" outline="0" fieldPosition="0">
        <references count="2">
          <reference field="4294967294" count="1" selected="0">
            <x v="0"/>
          </reference>
          <reference field="8" count="1" selected="0">
            <x v="2"/>
          </reference>
        </references>
      </pivotArea>
    </chartFormat>
    <chartFormat chart="4" format="28" series="1">
      <pivotArea type="data" outline="0" fieldPosition="0">
        <references count="1">
          <reference field="4294967294" count="1" selected="0">
            <x v="1"/>
          </reference>
        </references>
      </pivotArea>
    </chartFormat>
    <chartFormat chart="4" format="29">
      <pivotArea type="data" outline="0" fieldPosition="0">
        <references count="2">
          <reference field="4294967294" count="1" selected="0">
            <x v="1"/>
          </reference>
          <reference field="8" count="1" selected="0">
            <x v="0"/>
          </reference>
        </references>
      </pivotArea>
    </chartFormat>
    <chartFormat chart="4" format="30">
      <pivotArea type="data" outline="0" fieldPosition="0">
        <references count="2">
          <reference field="4294967294" count="1" selected="0">
            <x v="1"/>
          </reference>
          <reference field="8" count="1" selected="0">
            <x v="1"/>
          </reference>
        </references>
      </pivotArea>
    </chartFormat>
    <chartFormat chart="4" format="31">
      <pivotArea type="data" outline="0" fieldPosition="0">
        <references count="2">
          <reference field="4294967294" count="1" selected="0">
            <x v="1"/>
          </reference>
          <reference field="8" count="1" selected="0">
            <x v="2"/>
          </reference>
        </references>
      </pivotArea>
    </chartFormat>
    <chartFormat chart="4" format="32" series="1">
      <pivotArea type="data" outline="0" fieldPosition="0">
        <references count="1">
          <reference field="4294967294" count="1" selected="0">
            <x v="2"/>
          </reference>
        </references>
      </pivotArea>
    </chartFormat>
    <chartFormat chart="4" format="33">
      <pivotArea type="data" outline="0" fieldPosition="0">
        <references count="2">
          <reference field="4294967294" count="1" selected="0">
            <x v="2"/>
          </reference>
          <reference field="8" count="1" selected="0">
            <x v="0"/>
          </reference>
        </references>
      </pivotArea>
    </chartFormat>
    <chartFormat chart="4" format="34">
      <pivotArea type="data" outline="0" fieldPosition="0">
        <references count="2">
          <reference field="4294967294" count="1" selected="0">
            <x v="2"/>
          </reference>
          <reference field="8" count="1" selected="0">
            <x v="1"/>
          </reference>
        </references>
      </pivotArea>
    </chartFormat>
    <chartFormat chart="4" format="35">
      <pivotArea type="data" outline="0" fieldPosition="0">
        <references count="2">
          <reference field="4294967294" count="1" selected="0">
            <x v="2"/>
          </reference>
          <reference field="8"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9:C43" firstHeaderRow="0" firstDataRow="1" firstDataCol="1"/>
  <pivotFields count="9">
    <pivotField showAll="0"/>
    <pivotField dataField="1" showAll="0"/>
    <pivotField dataField="1" showAll="0"/>
    <pivotField numFmtId="9" showAll="0"/>
    <pivotField showAll="0"/>
    <pivotField showAll="0"/>
    <pivotField showAll="0"/>
    <pivotField showAll="0">
      <items count="4">
        <item x="1"/>
        <item x="0"/>
        <item x="2"/>
        <item t="default"/>
      </items>
    </pivotField>
    <pivotField axis="axisRow" showAll="0">
      <items count="4">
        <item x="1"/>
        <item x="2"/>
        <item x="0"/>
        <item t="default"/>
      </items>
    </pivotField>
  </pivotFields>
  <rowFields count="1">
    <field x="8"/>
  </rowFields>
  <rowItems count="4">
    <i>
      <x/>
    </i>
    <i>
      <x v="1"/>
    </i>
    <i>
      <x v="2"/>
    </i>
    <i t="grand">
      <x/>
    </i>
  </rowItems>
  <colFields count="1">
    <field x="-2"/>
  </colFields>
  <colItems count="2">
    <i>
      <x/>
    </i>
    <i i="1">
      <x v="1"/>
    </i>
  </colItems>
  <dataFields count="2">
    <dataField name="Sum of Current price" fld="1" baseField="8" baseItem="0"/>
    <dataField name="Sum of old price" fld="2" baseField="8"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1:C35" firstHeaderRow="0" firstDataRow="1" firstDataCol="1"/>
  <pivotFields count="9">
    <pivotField showAll="0"/>
    <pivotField dataField="1" showAll="0">
      <items count="104">
        <item x="19"/>
        <item x="86"/>
        <item x="102"/>
        <item x="35"/>
        <item x="78"/>
        <item x="29"/>
        <item x="16"/>
        <item x="97"/>
        <item x="47"/>
        <item x="72"/>
        <item x="40"/>
        <item x="90"/>
        <item x="80"/>
        <item x="48"/>
        <item x="59"/>
        <item x="77"/>
        <item x="15"/>
        <item x="65"/>
        <item x="63"/>
        <item x="36"/>
        <item x="54"/>
        <item x="24"/>
        <item x="58"/>
        <item x="101"/>
        <item x="56"/>
        <item x="39"/>
        <item x="51"/>
        <item x="13"/>
        <item x="66"/>
        <item x="92"/>
        <item x="1"/>
        <item x="12"/>
        <item x="41"/>
        <item x="83"/>
        <item x="81"/>
        <item x="45"/>
        <item x="70"/>
        <item x="52"/>
        <item x="69"/>
        <item x="10"/>
        <item x="84"/>
        <item x="21"/>
        <item x="87"/>
        <item x="0"/>
        <item x="67"/>
        <item x="74"/>
        <item x="30"/>
        <item x="7"/>
        <item x="11"/>
        <item x="18"/>
        <item x="43"/>
        <item x="61"/>
        <item x="93"/>
        <item x="98"/>
        <item x="73"/>
        <item x="44"/>
        <item x="46"/>
        <item x="60"/>
        <item x="8"/>
        <item x="85"/>
        <item x="26"/>
        <item x="95"/>
        <item x="50"/>
        <item x="75"/>
        <item x="89"/>
        <item x="79"/>
        <item x="82"/>
        <item x="88"/>
        <item x="68"/>
        <item x="3"/>
        <item x="9"/>
        <item x="34"/>
        <item x="22"/>
        <item x="99"/>
        <item x="49"/>
        <item x="76"/>
        <item x="14"/>
        <item x="71"/>
        <item x="4"/>
        <item x="27"/>
        <item x="100"/>
        <item x="31"/>
        <item x="20"/>
        <item x="96"/>
        <item x="32"/>
        <item x="33"/>
        <item x="17"/>
        <item x="23"/>
        <item x="57"/>
        <item x="42"/>
        <item x="55"/>
        <item x="2"/>
        <item x="28"/>
        <item x="64"/>
        <item x="6"/>
        <item x="38"/>
        <item x="53"/>
        <item x="25"/>
        <item x="5"/>
        <item x="91"/>
        <item x="94"/>
        <item x="62"/>
        <item x="37"/>
        <item t="default"/>
      </items>
    </pivotField>
    <pivotField dataField="1" showAll="0"/>
    <pivotField numFmtId="9" showAll="0"/>
    <pivotField showAll="0"/>
    <pivotField showAll="0"/>
    <pivotField showAll="0"/>
    <pivotField axis="axisRow" showAll="0">
      <items count="4">
        <item x="1"/>
        <item x="0"/>
        <item x="2"/>
        <item t="default"/>
      </items>
    </pivotField>
    <pivotField showAll="0">
      <items count="4">
        <item x="1"/>
        <item x="2"/>
        <item x="0"/>
        <item t="default"/>
      </items>
    </pivotField>
  </pivotFields>
  <rowFields count="1">
    <field x="7"/>
  </rowFields>
  <rowItems count="4">
    <i>
      <x/>
    </i>
    <i>
      <x v="1"/>
    </i>
    <i>
      <x v="2"/>
    </i>
    <i t="grand">
      <x/>
    </i>
  </rowItems>
  <colFields count="1">
    <field x="-2"/>
  </colFields>
  <colItems count="2">
    <i>
      <x/>
    </i>
    <i i="1">
      <x v="1"/>
    </i>
  </colItems>
  <dataFields count="2">
    <dataField name="Average of Current price" fld="1" subtotal="average" baseField="7" baseItem="0"/>
    <dataField name="Average of old price" fld="2" subtotal="average" baseField="7" baseItem="0"/>
  </dataFields>
  <formats count="8">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C5" firstHeaderRow="0" firstDataRow="1" firstDataCol="1"/>
  <pivotFields count="9">
    <pivotField showAll="0"/>
    <pivotField showAll="0"/>
    <pivotField showAll="0"/>
    <pivotField dataField="1" numFmtId="9" showAll="0"/>
    <pivotField showAll="0"/>
    <pivotField showAll="0"/>
    <pivotField dataField="1" showAll="0"/>
    <pivotField axis="axisRow" showAll="0">
      <items count="4">
        <item x="1"/>
        <item x="0"/>
        <item x="2"/>
        <item t="default"/>
      </items>
    </pivotField>
    <pivotField showAll="0">
      <items count="4">
        <item x="1"/>
        <item x="2"/>
        <item x="0"/>
        <item t="default"/>
      </items>
    </pivotField>
  </pivotFields>
  <rowFields count="1">
    <field x="7"/>
  </rowFields>
  <rowItems count="4">
    <i>
      <x/>
    </i>
    <i>
      <x v="1"/>
    </i>
    <i>
      <x v="2"/>
    </i>
    <i t="grand">
      <x/>
    </i>
  </rowItems>
  <colFields count="1">
    <field x="-2"/>
  </colFields>
  <colItems count="2">
    <i>
      <x/>
    </i>
    <i i="1">
      <x v="1"/>
    </i>
  </colItems>
  <dataFields count="2">
    <dataField name="Count of Ratings" fld="6" subtotal="count" baseField="0" baseItem="0" numFmtId="164"/>
    <dataField name="Average of Discount" fld="3" subtotal="average" baseField="7" baseItem="1"/>
  </dataFields>
  <formats count="9">
    <format dxfId="33">
      <pivotArea collapsedLevelsAreSubtotals="1" fieldPosition="0">
        <references count="1">
          <reference field="7" count="0"/>
        </references>
      </pivotArea>
    </format>
    <format dxfId="32">
      <pivotArea grandRow="1"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Qualitative_Rating" sourceName="Qualitative Rating">
  <pivotTables>
    <pivotTable tabId="2" name="PivotTable3"/>
    <pivotTable tabId="2" name="PivotTable1"/>
    <pivotTable tabId="2" name="PivotTable2"/>
    <pivotTable tabId="2" name="PivotTable4"/>
    <pivotTable tabId="2" name="PivotTable5"/>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scount_Percentage" sourceName="Discount Percentage">
  <pivotTables>
    <pivotTable tabId="2" name="PivotTable3"/>
    <pivotTable tabId="2" name="PivotTable1"/>
    <pivotTable tabId="2" name="PivotTable2"/>
    <pivotTable tabId="2" name="PivotTable4"/>
    <pivotTable tabId="2" name="PivotTable5"/>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Qualitative Rating" cache="Slicer_Qualitative_Rating" caption="Qualitative Rating" rowHeight="241300"/>
  <slicer name="Discount Percentage" cache="Slicer_Discount_Percentage" caption="Discount Percentage" rowHeight="241300"/>
</slicers>
</file>

<file path=xl/tables/table1.xml><?xml version="1.0" encoding="utf-8"?>
<table xmlns="http://schemas.openxmlformats.org/spreadsheetml/2006/main" id="1" name="Table1" displayName="Table1" ref="A1:I113" totalsRowShown="0" headerRowDxfId="46" headerRowBorderDxfId="45" tableBorderDxfId="44" totalsRowBorderDxfId="43">
  <autoFilter ref="A1:I113"/>
  <sortState ref="A2:I113">
    <sortCondition ref="G2:G113"/>
  </sortState>
  <tableColumns count="9">
    <tableColumn id="1" name="Product" dataDxfId="42"/>
    <tableColumn id="2" name="Current price" dataDxfId="41"/>
    <tableColumn id="3" name="old price" dataDxfId="40"/>
    <tableColumn id="4" name="Discount" dataDxfId="39"/>
    <tableColumn id="8" name="Absolute Discount" dataDxfId="38">
      <calculatedColumnFormula>Table1[[#This Row],[old price]]-Table1[[#This Row],[Current price]]</calculatedColumnFormula>
    </tableColumn>
    <tableColumn id="5" name="Review" dataDxfId="37"/>
    <tableColumn id="6" name="Ratings" dataDxfId="36"/>
    <tableColumn id="11" name="Qualitative Rating" dataDxfId="35">
      <calculatedColumnFormula>IF(G2&lt; 3,"Poor",IF(AND(G2&gt;=3,G2&lt;=4),"Average",IF(G2&gt;4,"Excellent","")))</calculatedColumnFormula>
    </tableColumn>
    <tableColumn id="13" name="Discount Percentage" dataDxfId="34">
      <calculatedColumnFormula>IF(D2&lt;20%, "Low Discount",IF(AND(D2&gt;=20%,D2&lt;=40%),"Medium Discount",IF(D2&gt;40%,"High Discount","")))</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T113"/>
  <sheetViews>
    <sheetView showGridLines="0" topLeftCell="C16" zoomScale="85" zoomScaleNormal="85" workbookViewId="0">
      <selection activeCell="L49" sqref="L49:Q50"/>
    </sheetView>
  </sheetViews>
  <sheetFormatPr defaultRowHeight="15" x14ac:dyDescent="0.25"/>
  <cols>
    <col min="1" max="1" width="95.7109375" bestFit="1" customWidth="1"/>
    <col min="2" max="3" width="19.42578125" style="1" bestFit="1" customWidth="1"/>
    <col min="4" max="4" width="11.28515625" customWidth="1"/>
    <col min="5" max="5" width="19.7109375" style="1" bestFit="1" customWidth="1"/>
    <col min="6" max="6" width="9.85546875" bestFit="1" customWidth="1"/>
    <col min="7" max="7" width="10.7109375" bestFit="1" customWidth="1"/>
    <col min="8" max="8" width="19.28515625" bestFit="1" customWidth="1"/>
    <col min="9" max="9" width="19.28515625" customWidth="1"/>
  </cols>
  <sheetData>
    <row r="1" spans="1:20" x14ac:dyDescent="0.25">
      <c r="A1" s="5" t="s">
        <v>0</v>
      </c>
      <c r="B1" s="6" t="s">
        <v>1</v>
      </c>
      <c r="C1" s="6" t="s">
        <v>2</v>
      </c>
      <c r="D1" s="7" t="s">
        <v>3</v>
      </c>
      <c r="E1" s="6" t="s">
        <v>117</v>
      </c>
      <c r="F1" s="7" t="s">
        <v>4</v>
      </c>
      <c r="G1" s="7" t="s">
        <v>114</v>
      </c>
      <c r="H1" s="8" t="s">
        <v>118</v>
      </c>
      <c r="I1" s="7" t="s">
        <v>119</v>
      </c>
    </row>
    <row r="2" spans="1:20" x14ac:dyDescent="0.25">
      <c r="A2" s="2" t="s">
        <v>112</v>
      </c>
      <c r="B2" s="3">
        <v>450</v>
      </c>
      <c r="C2" s="3">
        <v>900</v>
      </c>
      <c r="D2" s="4">
        <v>0.5</v>
      </c>
      <c r="E2" s="3">
        <f>Table1[[#This Row],[old price]]-Table1[[#This Row],[Current price]]</f>
        <v>450</v>
      </c>
      <c r="F2" s="2">
        <v>1</v>
      </c>
      <c r="G2" s="2">
        <v>2</v>
      </c>
      <c r="H2" s="2" t="str">
        <f t="shared" ref="H2:H33" si="0">IF(G2&lt; 3,"Poor",IF(AND(G2&gt;=3,G2&lt;=4),"Average",IF(G2&gt;4,"Excellent","")))</f>
        <v>Poor</v>
      </c>
      <c r="I2" s="2" t="str">
        <f t="shared" ref="I2:I33" si="1">IF(D2&lt;20%, "Low Discount",IF(AND(D2&gt;=20%,D2&lt;=40%),"Medium Discount",IF(D2&gt;40%,"High Discount","")))</f>
        <v>High Discount</v>
      </c>
      <c r="J2" s="21" t="s">
        <v>120</v>
      </c>
      <c r="K2" s="11"/>
      <c r="L2" s="9"/>
    </row>
    <row r="3" spans="1:20" x14ac:dyDescent="0.25">
      <c r="A3" s="2" t="s">
        <v>65</v>
      </c>
      <c r="B3" s="3">
        <v>2115</v>
      </c>
      <c r="C3" s="3">
        <v>4700</v>
      </c>
      <c r="D3" s="4">
        <v>0.55000000000000004</v>
      </c>
      <c r="E3" s="3">
        <f>Table1[[#This Row],[old price]]-Table1[[#This Row],[Current price]]</f>
        <v>2585</v>
      </c>
      <c r="F3" s="2">
        <v>13</v>
      </c>
      <c r="G3" s="2">
        <v>2.1</v>
      </c>
      <c r="H3" s="2" t="str">
        <f t="shared" si="0"/>
        <v>Poor</v>
      </c>
      <c r="I3" s="2" t="str">
        <f t="shared" si="1"/>
        <v>High Discount</v>
      </c>
      <c r="J3" s="22">
        <f>AVERAGE(B:B)</f>
        <v>1181.3693693693695</v>
      </c>
      <c r="K3" s="14"/>
      <c r="L3" s="5"/>
    </row>
    <row r="4" spans="1:20" x14ac:dyDescent="0.25">
      <c r="A4" s="2" t="s">
        <v>77</v>
      </c>
      <c r="B4" s="3">
        <v>1570</v>
      </c>
      <c r="C4" s="3">
        <v>2988</v>
      </c>
      <c r="D4" s="4">
        <v>0.47</v>
      </c>
      <c r="E4" s="3">
        <f>Table1[[#This Row],[old price]]-Table1[[#This Row],[Current price]]</f>
        <v>1418</v>
      </c>
      <c r="F4" s="2">
        <v>7</v>
      </c>
      <c r="G4" s="2">
        <v>2.1</v>
      </c>
      <c r="H4" s="2" t="str">
        <f t="shared" si="0"/>
        <v>Poor</v>
      </c>
      <c r="I4" s="2" t="str">
        <f t="shared" si="1"/>
        <v>High Discount</v>
      </c>
    </row>
    <row r="5" spans="1:20" x14ac:dyDescent="0.25">
      <c r="A5" s="2" t="s">
        <v>76</v>
      </c>
      <c r="B5" s="3">
        <v>968</v>
      </c>
      <c r="C5" s="3">
        <v>1814</v>
      </c>
      <c r="D5" s="4">
        <v>0.47</v>
      </c>
      <c r="E5" s="3">
        <f>Table1[[#This Row],[old price]]-Table1[[#This Row],[Current price]]</f>
        <v>846</v>
      </c>
      <c r="F5" s="2">
        <v>6</v>
      </c>
      <c r="G5" s="2">
        <v>2.2000000000000002</v>
      </c>
      <c r="H5" s="2" t="str">
        <f t="shared" si="0"/>
        <v>Poor</v>
      </c>
      <c r="I5" s="2" t="str">
        <f t="shared" si="1"/>
        <v>High Discount</v>
      </c>
      <c r="J5" s="11" t="s">
        <v>121</v>
      </c>
      <c r="K5" s="11"/>
      <c r="L5" s="9"/>
    </row>
    <row r="6" spans="1:20" x14ac:dyDescent="0.25">
      <c r="A6" s="2" t="s">
        <v>69</v>
      </c>
      <c r="B6" s="3">
        <v>990</v>
      </c>
      <c r="C6" s="3">
        <v>1814</v>
      </c>
      <c r="D6" s="4">
        <v>0.45</v>
      </c>
      <c r="E6" s="3">
        <f>Table1[[#This Row],[old price]]-Table1[[#This Row],[Current price]]</f>
        <v>824</v>
      </c>
      <c r="F6" s="2">
        <v>6</v>
      </c>
      <c r="G6" s="2">
        <v>2.2000000000000002</v>
      </c>
      <c r="H6" s="2" t="str">
        <f t="shared" si="0"/>
        <v>Poor</v>
      </c>
      <c r="I6" s="2" t="str">
        <f t="shared" si="1"/>
        <v>High Discount</v>
      </c>
      <c r="J6" s="22">
        <f>AVERAGE(C:C)</f>
        <v>1803.099099099099</v>
      </c>
      <c r="K6" s="14"/>
      <c r="L6" s="5"/>
    </row>
    <row r="7" spans="1:20" x14ac:dyDescent="0.25">
      <c r="A7" s="2" t="s">
        <v>70</v>
      </c>
      <c r="B7" s="3">
        <v>1000</v>
      </c>
      <c r="C7" s="3">
        <v>2000</v>
      </c>
      <c r="D7" s="4">
        <v>0.5</v>
      </c>
      <c r="E7" s="3">
        <f>Table1[[#This Row],[old price]]-Table1[[#This Row],[Current price]]</f>
        <v>1000</v>
      </c>
      <c r="F7" s="2">
        <v>7</v>
      </c>
      <c r="G7" s="2">
        <v>2.2999999999999998</v>
      </c>
      <c r="H7" s="2" t="str">
        <f t="shared" si="0"/>
        <v>Poor</v>
      </c>
      <c r="I7" s="2" t="str">
        <f t="shared" si="1"/>
        <v>High Discount</v>
      </c>
    </row>
    <row r="8" spans="1:20" x14ac:dyDescent="0.25">
      <c r="A8" s="2" t="s">
        <v>74</v>
      </c>
      <c r="B8" s="3">
        <v>345</v>
      </c>
      <c r="C8" s="3">
        <v>602</v>
      </c>
      <c r="D8" s="4">
        <v>0.43</v>
      </c>
      <c r="E8" s="3">
        <f>Table1[[#This Row],[old price]]-Table1[[#This Row],[Current price]]</f>
        <v>257</v>
      </c>
      <c r="F8" s="2">
        <v>6</v>
      </c>
      <c r="G8" s="2">
        <v>2.2999999999999998</v>
      </c>
      <c r="H8" s="2" t="str">
        <f t="shared" si="0"/>
        <v>Poor</v>
      </c>
      <c r="I8" s="2" t="str">
        <f t="shared" si="1"/>
        <v>High Discount</v>
      </c>
      <c r="J8" s="11" t="s">
        <v>122</v>
      </c>
      <c r="K8" s="11"/>
      <c r="L8" s="9"/>
    </row>
    <row r="9" spans="1:20" x14ac:dyDescent="0.25">
      <c r="A9" s="2" t="s">
        <v>63</v>
      </c>
      <c r="B9" s="3">
        <v>2170</v>
      </c>
      <c r="C9" s="3">
        <v>2500</v>
      </c>
      <c r="D9" s="4">
        <v>0.13</v>
      </c>
      <c r="E9" s="3">
        <f>Table1[[#This Row],[old price]]-Table1[[#This Row],[Current price]]</f>
        <v>330</v>
      </c>
      <c r="F9" s="2">
        <v>6</v>
      </c>
      <c r="G9" s="2">
        <v>2.5</v>
      </c>
      <c r="H9" s="2" t="str">
        <f t="shared" si="0"/>
        <v>Poor</v>
      </c>
      <c r="I9" s="2" t="str">
        <f t="shared" si="1"/>
        <v>Low Discount</v>
      </c>
      <c r="J9" s="23">
        <f>AVERAGE(D:D)</f>
        <v>0.36776785714285731</v>
      </c>
      <c r="K9" s="14"/>
      <c r="L9" s="5"/>
    </row>
    <row r="10" spans="1:20" x14ac:dyDescent="0.25">
      <c r="A10" s="2" t="s">
        <v>72</v>
      </c>
      <c r="B10" s="3">
        <v>382</v>
      </c>
      <c r="C10" s="3">
        <v>700</v>
      </c>
      <c r="D10" s="4">
        <v>0.45</v>
      </c>
      <c r="E10" s="3">
        <f>Table1[[#This Row],[old price]]-Table1[[#This Row],[Current price]]</f>
        <v>318</v>
      </c>
      <c r="F10" s="2">
        <v>17</v>
      </c>
      <c r="G10" s="2">
        <v>2.6</v>
      </c>
      <c r="H10" s="2" t="str">
        <f t="shared" si="0"/>
        <v>Poor</v>
      </c>
      <c r="I10" s="2" t="str">
        <f t="shared" si="1"/>
        <v>High Discount</v>
      </c>
    </row>
    <row r="11" spans="1:20" x14ac:dyDescent="0.25">
      <c r="A11" s="2" t="s">
        <v>67</v>
      </c>
      <c r="B11" s="3">
        <v>325</v>
      </c>
      <c r="C11" s="3">
        <v>680</v>
      </c>
      <c r="D11" s="4">
        <v>0.52</v>
      </c>
      <c r="E11" s="3">
        <f>Table1[[#This Row],[old price]]-Table1[[#This Row],[Current price]]</f>
        <v>355</v>
      </c>
      <c r="F11" s="2">
        <v>15</v>
      </c>
      <c r="G11" s="2">
        <v>2.7</v>
      </c>
      <c r="H11" s="2" t="str">
        <f t="shared" si="0"/>
        <v>Poor</v>
      </c>
      <c r="I11" s="2" t="str">
        <f t="shared" si="1"/>
        <v>High Discount</v>
      </c>
      <c r="J11" s="11" t="s">
        <v>123</v>
      </c>
      <c r="K11" s="11"/>
      <c r="L11" s="9"/>
    </row>
    <row r="12" spans="1:20" x14ac:dyDescent="0.25">
      <c r="A12" s="2" t="s">
        <v>66</v>
      </c>
      <c r="B12" s="3">
        <v>445</v>
      </c>
      <c r="C12" s="3">
        <v>873</v>
      </c>
      <c r="D12" s="4">
        <v>0.49</v>
      </c>
      <c r="E12" s="3">
        <f>Table1[[#This Row],[old price]]-Table1[[#This Row],[Current price]]</f>
        <v>428</v>
      </c>
      <c r="F12" s="2">
        <v>69</v>
      </c>
      <c r="G12" s="2">
        <v>2.8</v>
      </c>
      <c r="H12" s="2" t="str">
        <f t="shared" si="0"/>
        <v>Poor</v>
      </c>
      <c r="I12" s="2" t="str">
        <f t="shared" si="1"/>
        <v>High Discount</v>
      </c>
      <c r="J12" s="14">
        <f>AVERAGE(G:G)</f>
        <v>3.8894736842105253</v>
      </c>
      <c r="K12" s="14"/>
      <c r="L12" s="5"/>
    </row>
    <row r="13" spans="1:20" x14ac:dyDescent="0.25">
      <c r="A13" s="2" t="s">
        <v>68</v>
      </c>
      <c r="B13" s="3">
        <v>1220</v>
      </c>
      <c r="C13" s="3">
        <v>1555</v>
      </c>
      <c r="D13" s="4">
        <v>0.22</v>
      </c>
      <c r="E13" s="3">
        <f>Table1[[#This Row],[old price]]-Table1[[#This Row],[Current price]]</f>
        <v>335</v>
      </c>
      <c r="F13" s="2">
        <v>16</v>
      </c>
      <c r="G13" s="2">
        <v>2.9</v>
      </c>
      <c r="H13" s="2" t="str">
        <f t="shared" si="0"/>
        <v>Poor</v>
      </c>
      <c r="I13" s="2" t="str">
        <f t="shared" si="1"/>
        <v>Medium Discount</v>
      </c>
    </row>
    <row r="14" spans="1:20" x14ac:dyDescent="0.25">
      <c r="A14" s="2" t="s">
        <v>64</v>
      </c>
      <c r="B14" s="3">
        <v>458</v>
      </c>
      <c r="C14" s="3">
        <v>986</v>
      </c>
      <c r="D14" s="4">
        <v>0.54</v>
      </c>
      <c r="E14" s="3">
        <f>Table1[[#This Row],[old price]]-Table1[[#This Row],[Current price]]</f>
        <v>528</v>
      </c>
      <c r="F14" s="2">
        <v>10</v>
      </c>
      <c r="G14" s="2">
        <v>3</v>
      </c>
      <c r="H14" s="2" t="str">
        <f t="shared" si="0"/>
        <v>Average</v>
      </c>
      <c r="I14" s="2" t="str">
        <f t="shared" si="1"/>
        <v>High Discount</v>
      </c>
      <c r="J14" s="11" t="s">
        <v>124</v>
      </c>
      <c r="K14" s="11"/>
      <c r="L14" s="9"/>
      <c r="M14" s="10" t="s">
        <v>127</v>
      </c>
      <c r="N14" s="11"/>
      <c r="O14" s="11"/>
      <c r="P14" s="11"/>
      <c r="Q14" s="11"/>
      <c r="R14" s="11"/>
      <c r="S14" s="11"/>
      <c r="T14" s="9"/>
    </row>
    <row r="15" spans="1:20" x14ac:dyDescent="0.25">
      <c r="A15" s="2" t="s">
        <v>75</v>
      </c>
      <c r="B15" s="3">
        <v>509</v>
      </c>
      <c r="C15" s="3">
        <v>899</v>
      </c>
      <c r="D15" s="4">
        <v>0.43</v>
      </c>
      <c r="E15" s="3">
        <f>Table1[[#This Row],[old price]]-Table1[[#This Row],[Current price]]</f>
        <v>390</v>
      </c>
      <c r="F15" s="2">
        <v>5</v>
      </c>
      <c r="G15" s="2">
        <v>3</v>
      </c>
      <c r="H15" s="2" t="str">
        <f t="shared" si="0"/>
        <v>Average</v>
      </c>
      <c r="I15" s="2" t="str">
        <f t="shared" si="1"/>
        <v>High Discount</v>
      </c>
      <c r="J15" s="22">
        <f>MAX(B:B)</f>
        <v>3750</v>
      </c>
      <c r="K15" s="14"/>
      <c r="L15" s="5"/>
      <c r="M15" s="8" t="str">
        <f>INDEX(A:A,MATCH(MAX(B:B),B:B,0))</f>
        <v>32PCS Portable Cordless Drill Set With Cyclic Battery Drive -26 Variable Speed</v>
      </c>
      <c r="N15" s="14"/>
      <c r="O15" s="14"/>
      <c r="P15" s="14"/>
      <c r="Q15" s="14"/>
      <c r="R15" s="14"/>
      <c r="S15" s="14"/>
      <c r="T15" s="5"/>
    </row>
    <row r="16" spans="1:20" x14ac:dyDescent="0.25">
      <c r="A16" s="2" t="s">
        <v>71</v>
      </c>
      <c r="B16" s="3">
        <v>3750</v>
      </c>
      <c r="C16" s="3">
        <v>6143</v>
      </c>
      <c r="D16" s="4">
        <v>0.39</v>
      </c>
      <c r="E16" s="3">
        <f>Table1[[#This Row],[old price]]-Table1[[#This Row],[Current price]]</f>
        <v>2393</v>
      </c>
      <c r="F16" s="2">
        <v>5</v>
      </c>
      <c r="G16" s="2">
        <v>3</v>
      </c>
      <c r="H16" s="2" t="str">
        <f t="shared" si="0"/>
        <v>Average</v>
      </c>
      <c r="I16" s="2" t="str">
        <f t="shared" si="1"/>
        <v>Medium Discount</v>
      </c>
    </row>
    <row r="17" spans="1:20" x14ac:dyDescent="0.25">
      <c r="A17" s="2" t="s">
        <v>73</v>
      </c>
      <c r="B17" s="3">
        <v>2300</v>
      </c>
      <c r="C17" s="3">
        <v>3240</v>
      </c>
      <c r="D17" s="4">
        <v>0.28999999999999998</v>
      </c>
      <c r="E17" s="3">
        <f>Table1[[#This Row],[old price]]-Table1[[#This Row],[Current price]]</f>
        <v>940</v>
      </c>
      <c r="F17" s="2">
        <v>5</v>
      </c>
      <c r="G17" s="2">
        <v>3</v>
      </c>
      <c r="H17" s="2" t="str">
        <f t="shared" si="0"/>
        <v>Average</v>
      </c>
      <c r="I17" s="2" t="str">
        <f t="shared" si="1"/>
        <v>Medium Discount</v>
      </c>
      <c r="J17" s="11" t="s">
        <v>125</v>
      </c>
      <c r="K17" s="11"/>
      <c r="L17" s="9"/>
      <c r="M17" t="s">
        <v>126</v>
      </c>
    </row>
    <row r="18" spans="1:20" x14ac:dyDescent="0.25">
      <c r="A18" s="2" t="s">
        <v>82</v>
      </c>
      <c r="B18" s="3">
        <v>1189</v>
      </c>
      <c r="C18" s="3">
        <v>2199</v>
      </c>
      <c r="D18" s="4">
        <v>0.46</v>
      </c>
      <c r="E18" s="3">
        <f>Table1[[#This Row],[old price]]-Table1[[#This Row],[Current price]]</f>
        <v>1010</v>
      </c>
      <c r="F18" s="2">
        <v>1</v>
      </c>
      <c r="G18" s="2">
        <v>3</v>
      </c>
      <c r="H18" s="2" t="str">
        <f t="shared" si="0"/>
        <v>Average</v>
      </c>
      <c r="I18" s="2" t="str">
        <f t="shared" si="1"/>
        <v>High Discount</v>
      </c>
      <c r="J18" s="22">
        <f>MIN(B:B)</f>
        <v>38</v>
      </c>
      <c r="K18" s="14"/>
      <c r="L18" s="5"/>
      <c r="M18" t="str">
        <f>INDEX(A:A,MATCH(MIN(B:B),B:B,0))</f>
        <v>3PCS Single Head Knitting Crochet Sweater Needle Set</v>
      </c>
    </row>
    <row r="19" spans="1:20" x14ac:dyDescent="0.25">
      <c r="A19" s="2" t="s">
        <v>25</v>
      </c>
      <c r="B19" s="3">
        <v>38</v>
      </c>
      <c r="C19" s="3">
        <v>80</v>
      </c>
      <c r="D19" s="4">
        <v>0.53</v>
      </c>
      <c r="E19" s="3">
        <f>Table1[[#This Row],[old price]]-Table1[[#This Row],[Current price]]</f>
        <v>42</v>
      </c>
      <c r="F19" s="2">
        <v>13</v>
      </c>
      <c r="G19" s="2">
        <v>3.3</v>
      </c>
      <c r="H19" s="2" t="str">
        <f t="shared" si="0"/>
        <v>Average</v>
      </c>
      <c r="I19" s="2" t="str">
        <f t="shared" si="1"/>
        <v>High Discount</v>
      </c>
    </row>
    <row r="20" spans="1:20" x14ac:dyDescent="0.25">
      <c r="A20" s="2" t="s">
        <v>32</v>
      </c>
      <c r="B20" s="3">
        <v>1350</v>
      </c>
      <c r="C20" s="3">
        <v>1990</v>
      </c>
      <c r="D20" s="4">
        <v>0.32</v>
      </c>
      <c r="E20" s="3">
        <f>Table1[[#This Row],[old price]]-Table1[[#This Row],[Current price]]</f>
        <v>640</v>
      </c>
      <c r="F20" s="2">
        <v>13</v>
      </c>
      <c r="G20" s="2">
        <v>3.8</v>
      </c>
      <c r="H20" s="2" t="str">
        <f t="shared" si="0"/>
        <v>Average</v>
      </c>
      <c r="I20" s="2" t="str">
        <f t="shared" si="1"/>
        <v>Medium Discount</v>
      </c>
      <c r="K20" s="19" t="s">
        <v>141</v>
      </c>
      <c r="L20" s="19"/>
      <c r="M20" s="19"/>
      <c r="N20" s="19"/>
      <c r="O20" s="19"/>
      <c r="P20" s="19"/>
      <c r="Q20" s="19"/>
    </row>
    <row r="21" spans="1:20" x14ac:dyDescent="0.25">
      <c r="A21" s="2" t="s">
        <v>31</v>
      </c>
      <c r="B21" s="3">
        <v>2880</v>
      </c>
      <c r="C21" s="3">
        <v>3520</v>
      </c>
      <c r="D21" s="4">
        <v>0.18</v>
      </c>
      <c r="E21" s="3">
        <f>Table1[[#This Row],[old price]]-Table1[[#This Row],[Current price]]</f>
        <v>640</v>
      </c>
      <c r="F21" s="2">
        <v>12</v>
      </c>
      <c r="G21" s="2">
        <v>3.8</v>
      </c>
      <c r="H21" s="2" t="str">
        <f t="shared" si="0"/>
        <v>Average</v>
      </c>
      <c r="I21" s="2" t="str">
        <f t="shared" si="1"/>
        <v>Low Discount</v>
      </c>
      <c r="J21">
        <f>CORREL(F:F,D:D)</f>
        <v>-0.13682272428088291</v>
      </c>
      <c r="K21" t="s">
        <v>140</v>
      </c>
    </row>
    <row r="22" spans="1:20" x14ac:dyDescent="0.25">
      <c r="A22" s="2" t="s">
        <v>14</v>
      </c>
      <c r="B22" s="3">
        <v>1600</v>
      </c>
      <c r="C22" s="3">
        <v>2929</v>
      </c>
      <c r="D22" s="4">
        <v>0.45</v>
      </c>
      <c r="E22" s="3">
        <f>Table1[[#This Row],[old price]]-Table1[[#This Row],[Current price]]</f>
        <v>1329</v>
      </c>
      <c r="F22" s="2">
        <v>5</v>
      </c>
      <c r="G22" s="2">
        <v>3.8</v>
      </c>
      <c r="H22" s="2" t="str">
        <f t="shared" si="0"/>
        <v>Average</v>
      </c>
      <c r="I22" s="2" t="str">
        <f t="shared" si="1"/>
        <v>High Discount</v>
      </c>
    </row>
    <row r="23" spans="1:20" x14ac:dyDescent="0.25">
      <c r="A23" s="2" t="s">
        <v>10</v>
      </c>
      <c r="B23" s="3">
        <v>2999</v>
      </c>
      <c r="C23" s="3">
        <v>3290</v>
      </c>
      <c r="D23" s="4">
        <v>0.09</v>
      </c>
      <c r="E23" s="3">
        <f>Table1[[#This Row],[old price]]-Table1[[#This Row],[Current price]]</f>
        <v>291</v>
      </c>
      <c r="F23" s="2">
        <v>15</v>
      </c>
      <c r="G23" s="2">
        <v>4</v>
      </c>
      <c r="H23" s="2" t="str">
        <f t="shared" si="0"/>
        <v>Average</v>
      </c>
      <c r="I23" s="2" t="str">
        <f t="shared" si="1"/>
        <v>Low Discount</v>
      </c>
      <c r="J23">
        <f>CORREL(F:F,G:G)</f>
        <v>5.7209035119876454E-2</v>
      </c>
      <c r="K23" t="s">
        <v>142</v>
      </c>
    </row>
    <row r="24" spans="1:20" x14ac:dyDescent="0.25">
      <c r="A24" s="2" t="s">
        <v>27</v>
      </c>
      <c r="B24" s="3">
        <v>880</v>
      </c>
      <c r="C24" s="3">
        <v>1350</v>
      </c>
      <c r="D24" s="4">
        <v>0.35</v>
      </c>
      <c r="E24" s="3">
        <f>Table1[[#This Row],[old price]]-Table1[[#This Row],[Current price]]</f>
        <v>470</v>
      </c>
      <c r="F24" s="2">
        <v>6</v>
      </c>
      <c r="G24" s="2">
        <v>4</v>
      </c>
      <c r="H24" s="2" t="str">
        <f t="shared" si="0"/>
        <v>Average</v>
      </c>
      <c r="I24" s="2" t="str">
        <f t="shared" si="1"/>
        <v>Medium Discount</v>
      </c>
    </row>
    <row r="25" spans="1:20" x14ac:dyDescent="0.25">
      <c r="A25" s="2" t="s">
        <v>12</v>
      </c>
      <c r="B25" s="3">
        <v>988</v>
      </c>
      <c r="C25" s="3">
        <v>1580</v>
      </c>
      <c r="D25" s="4">
        <v>0.37</v>
      </c>
      <c r="E25" s="3">
        <f>Table1[[#This Row],[old price]]-Table1[[#This Row],[Current price]]</f>
        <v>592</v>
      </c>
      <c r="F25" s="2">
        <v>2</v>
      </c>
      <c r="G25" s="2">
        <v>4</v>
      </c>
      <c r="H25" s="2" t="str">
        <f t="shared" si="0"/>
        <v>Average</v>
      </c>
      <c r="I25" s="2" t="str">
        <f t="shared" si="1"/>
        <v>Medium Discount</v>
      </c>
      <c r="L25" s="25" t="s">
        <v>143</v>
      </c>
      <c r="M25" s="26"/>
      <c r="N25" s="11"/>
      <c r="O25" s="11"/>
      <c r="P25" s="11"/>
      <c r="Q25" s="11"/>
      <c r="R25" s="11"/>
      <c r="S25" s="11"/>
      <c r="T25" s="9"/>
    </row>
    <row r="26" spans="1:20" x14ac:dyDescent="0.25">
      <c r="A26" s="2" t="s">
        <v>86</v>
      </c>
      <c r="B26" s="3">
        <v>330</v>
      </c>
      <c r="C26" s="3">
        <v>647</v>
      </c>
      <c r="D26" s="4">
        <v>0.49</v>
      </c>
      <c r="E26" s="3">
        <f>Table1[[#This Row],[old price]]-Table1[[#This Row],[Current price]]</f>
        <v>317</v>
      </c>
      <c r="F26" s="2">
        <v>1</v>
      </c>
      <c r="G26" s="2">
        <v>4</v>
      </c>
      <c r="H26" s="2" t="str">
        <f t="shared" si="0"/>
        <v>Average</v>
      </c>
      <c r="I26" s="2" t="str">
        <f t="shared" si="1"/>
        <v>High Discount</v>
      </c>
      <c r="K26" s="16"/>
      <c r="L26" s="27" t="s">
        <v>111</v>
      </c>
      <c r="M26" s="16"/>
      <c r="N26" s="16"/>
      <c r="O26" s="16"/>
      <c r="P26" s="16"/>
      <c r="Q26" s="16"/>
      <c r="R26" s="16"/>
      <c r="S26" s="16"/>
      <c r="T26" s="13"/>
    </row>
    <row r="27" spans="1:20" x14ac:dyDescent="0.25">
      <c r="A27" s="2" t="s">
        <v>33</v>
      </c>
      <c r="B27" s="3">
        <v>1758</v>
      </c>
      <c r="C27" s="3">
        <v>2499</v>
      </c>
      <c r="D27" s="4">
        <v>0.3</v>
      </c>
      <c r="E27" s="3">
        <f>Table1[[#This Row],[old price]]-Table1[[#This Row],[Current price]]</f>
        <v>741</v>
      </c>
      <c r="F27" s="2">
        <v>20</v>
      </c>
      <c r="G27" s="2">
        <v>4.0999999999999996</v>
      </c>
      <c r="H27" s="2" t="str">
        <f t="shared" si="0"/>
        <v>Excellent</v>
      </c>
      <c r="I27" s="2" t="str">
        <f t="shared" si="1"/>
        <v>Medium Discount</v>
      </c>
      <c r="K27" s="16"/>
      <c r="L27" s="27" t="s">
        <v>53</v>
      </c>
      <c r="M27" s="16"/>
      <c r="N27" s="16"/>
      <c r="O27" s="16"/>
      <c r="P27" s="16"/>
      <c r="Q27" s="16"/>
      <c r="R27" s="16"/>
      <c r="S27" s="16"/>
      <c r="T27" s="13"/>
    </row>
    <row r="28" spans="1:20" x14ac:dyDescent="0.25">
      <c r="A28" s="2" t="s">
        <v>6</v>
      </c>
      <c r="B28" s="3">
        <v>527</v>
      </c>
      <c r="C28" s="3">
        <v>999</v>
      </c>
      <c r="D28" s="4">
        <v>0.47</v>
      </c>
      <c r="E28" s="3">
        <f>Table1[[#This Row],[old price]]-Table1[[#This Row],[Current price]]</f>
        <v>472</v>
      </c>
      <c r="F28" s="2">
        <v>14</v>
      </c>
      <c r="G28" s="2">
        <v>4.0999999999999996</v>
      </c>
      <c r="H28" s="2" t="str">
        <f t="shared" si="0"/>
        <v>Excellent</v>
      </c>
      <c r="I28" s="2" t="str">
        <f t="shared" si="1"/>
        <v>High Discount</v>
      </c>
      <c r="K28" s="16"/>
      <c r="L28" s="27" t="s">
        <v>13</v>
      </c>
      <c r="M28" s="16"/>
      <c r="N28" s="16"/>
      <c r="O28" s="16"/>
      <c r="P28" s="16"/>
      <c r="Q28" s="16"/>
      <c r="R28" s="16"/>
      <c r="S28" s="16"/>
      <c r="T28" s="13"/>
    </row>
    <row r="29" spans="1:20" x14ac:dyDescent="0.25">
      <c r="A29" s="2" t="s">
        <v>15</v>
      </c>
      <c r="B29" s="3">
        <v>799</v>
      </c>
      <c r="C29" s="3">
        <v>999</v>
      </c>
      <c r="D29" s="4">
        <v>0.2</v>
      </c>
      <c r="E29" s="3">
        <f>Table1[[#This Row],[old price]]-Table1[[#This Row],[Current price]]</f>
        <v>200</v>
      </c>
      <c r="F29" s="2">
        <v>12</v>
      </c>
      <c r="G29" s="2">
        <v>4.0999999999999996</v>
      </c>
      <c r="H29" s="2" t="str">
        <f t="shared" si="0"/>
        <v>Excellent</v>
      </c>
      <c r="I29" s="2" t="str">
        <f t="shared" si="1"/>
        <v>Medium Discount</v>
      </c>
      <c r="K29" s="16"/>
      <c r="L29" s="27" t="s">
        <v>59</v>
      </c>
      <c r="M29" s="16"/>
      <c r="N29" s="16"/>
      <c r="O29" s="16"/>
      <c r="P29" s="16"/>
      <c r="Q29" s="16"/>
      <c r="R29" s="16"/>
      <c r="S29" s="16"/>
      <c r="T29" s="13"/>
    </row>
    <row r="30" spans="1:20" x14ac:dyDescent="0.25">
      <c r="A30" s="2" t="s">
        <v>19</v>
      </c>
      <c r="B30" s="3">
        <v>1680</v>
      </c>
      <c r="C30" s="3">
        <v>2499</v>
      </c>
      <c r="D30" s="4">
        <v>0.33</v>
      </c>
      <c r="E30" s="3">
        <f>Table1[[#This Row],[old price]]-Table1[[#This Row],[Current price]]</f>
        <v>819</v>
      </c>
      <c r="F30" s="2">
        <v>9</v>
      </c>
      <c r="G30" s="2">
        <v>4.2</v>
      </c>
      <c r="H30" s="2" t="str">
        <f t="shared" si="0"/>
        <v>Excellent</v>
      </c>
      <c r="I30" s="2" t="str">
        <f t="shared" si="1"/>
        <v>Medium Discount</v>
      </c>
      <c r="K30" s="16"/>
      <c r="L30" s="27" t="s">
        <v>65</v>
      </c>
      <c r="M30" s="16"/>
      <c r="N30" s="16"/>
      <c r="O30" s="16"/>
      <c r="P30" s="16"/>
      <c r="Q30" s="16"/>
      <c r="R30" s="16"/>
      <c r="S30" s="16"/>
      <c r="T30" s="13"/>
    </row>
    <row r="31" spans="1:20" x14ac:dyDescent="0.25">
      <c r="A31" s="2" t="s">
        <v>42</v>
      </c>
      <c r="B31" s="3">
        <v>389</v>
      </c>
      <c r="C31" s="3">
        <v>656</v>
      </c>
      <c r="D31" s="4">
        <v>0.41</v>
      </c>
      <c r="E31" s="3">
        <f>Table1[[#This Row],[old price]]-Table1[[#This Row],[Current price]]</f>
        <v>267</v>
      </c>
      <c r="F31" s="2">
        <v>36</v>
      </c>
      <c r="G31" s="2">
        <v>4.3</v>
      </c>
      <c r="H31" s="2" t="str">
        <f t="shared" si="0"/>
        <v>Excellent</v>
      </c>
      <c r="I31" s="2" t="str">
        <f t="shared" si="1"/>
        <v>High Discount</v>
      </c>
      <c r="K31" s="16"/>
      <c r="L31" s="27" t="s">
        <v>29</v>
      </c>
      <c r="M31" s="16"/>
      <c r="N31" s="16"/>
      <c r="O31" s="16"/>
      <c r="P31" s="16"/>
      <c r="Q31" s="16"/>
      <c r="R31" s="16"/>
      <c r="S31" s="16"/>
      <c r="T31" s="13"/>
    </row>
    <row r="32" spans="1:20" x14ac:dyDescent="0.25">
      <c r="A32" s="2" t="s">
        <v>35</v>
      </c>
      <c r="B32" s="3">
        <v>185</v>
      </c>
      <c r="C32" s="3">
        <v>382</v>
      </c>
      <c r="D32" s="4">
        <v>0.52</v>
      </c>
      <c r="E32" s="3">
        <f>Table1[[#This Row],[old price]]-Table1[[#This Row],[Current price]]</f>
        <v>197</v>
      </c>
      <c r="F32" s="2">
        <v>9</v>
      </c>
      <c r="G32" s="2">
        <v>4.3</v>
      </c>
      <c r="H32" s="2" t="str">
        <f t="shared" si="0"/>
        <v>Excellent</v>
      </c>
      <c r="I32" s="2" t="str">
        <f t="shared" si="1"/>
        <v>High Discount</v>
      </c>
      <c r="K32" s="16"/>
      <c r="L32" s="27" t="s">
        <v>64</v>
      </c>
      <c r="M32" s="16"/>
      <c r="N32" s="16"/>
      <c r="O32" s="16"/>
      <c r="P32" s="16"/>
      <c r="Q32" s="16"/>
      <c r="R32" s="16"/>
      <c r="S32" s="16"/>
      <c r="T32" s="13"/>
    </row>
    <row r="33" spans="1:20" x14ac:dyDescent="0.25">
      <c r="A33" s="2" t="s">
        <v>37</v>
      </c>
      <c r="B33" s="3">
        <v>1820</v>
      </c>
      <c r="C33" s="3">
        <v>3490</v>
      </c>
      <c r="D33" s="4">
        <v>0.48</v>
      </c>
      <c r="E33" s="3">
        <f>Table1[[#This Row],[old price]]-Table1[[#This Row],[Current price]]</f>
        <v>1670</v>
      </c>
      <c r="F33" s="2">
        <v>9</v>
      </c>
      <c r="G33" s="2">
        <v>4.3</v>
      </c>
      <c r="H33" s="2" t="str">
        <f t="shared" si="0"/>
        <v>Excellent</v>
      </c>
      <c r="I33" s="2" t="str">
        <f t="shared" si="1"/>
        <v>High Discount</v>
      </c>
      <c r="K33" s="16"/>
      <c r="L33" s="27" t="s">
        <v>25</v>
      </c>
      <c r="M33" s="16"/>
      <c r="N33" s="16"/>
      <c r="O33" s="16"/>
      <c r="P33" s="16"/>
      <c r="Q33" s="16"/>
      <c r="R33" s="16"/>
      <c r="S33" s="16"/>
      <c r="T33" s="13"/>
    </row>
    <row r="34" spans="1:20" x14ac:dyDescent="0.25">
      <c r="A34" s="2" t="s">
        <v>29</v>
      </c>
      <c r="B34" s="3">
        <v>2048</v>
      </c>
      <c r="C34" s="3">
        <v>4500</v>
      </c>
      <c r="D34" s="4">
        <v>0.54</v>
      </c>
      <c r="E34" s="3">
        <f>Table1[[#This Row],[old price]]-Table1[[#This Row],[Current price]]</f>
        <v>2452</v>
      </c>
      <c r="F34" s="2">
        <v>7</v>
      </c>
      <c r="G34" s="2">
        <v>4.3</v>
      </c>
      <c r="H34" s="2" t="str">
        <f t="shared" ref="H34:H65" si="2">IF(G34&lt; 3,"Poor",IF(AND(G34&gt;=3,G34&lt;=4),"Average",IF(G34&gt;4,"Excellent","")))</f>
        <v>Excellent</v>
      </c>
      <c r="I34" s="2" t="str">
        <f t="shared" ref="I34:I65" si="3">IF(D34&lt;20%, "Low Discount",IF(AND(D34&gt;=20%,D34&lt;=40%),"Medium Discount",IF(D34&gt;40%,"High Discount","")))</f>
        <v>High Discount</v>
      </c>
      <c r="K34" s="16"/>
      <c r="L34" s="27" t="s">
        <v>41</v>
      </c>
      <c r="M34" s="16"/>
      <c r="N34" s="16"/>
      <c r="O34" s="16"/>
      <c r="P34" s="16"/>
      <c r="Q34" s="16"/>
      <c r="R34" s="16"/>
      <c r="S34" s="16"/>
      <c r="T34" s="13"/>
    </row>
    <row r="35" spans="1:20" x14ac:dyDescent="0.25">
      <c r="A35" s="2" t="s">
        <v>28</v>
      </c>
      <c r="B35" s="3">
        <v>1650</v>
      </c>
      <c r="C35" s="3">
        <v>2150</v>
      </c>
      <c r="D35" s="4">
        <v>0.23</v>
      </c>
      <c r="E35" s="3">
        <f>Table1[[#This Row],[old price]]-Table1[[#This Row],[Current price]]</f>
        <v>500</v>
      </c>
      <c r="F35" s="2">
        <v>14</v>
      </c>
      <c r="G35" s="2">
        <v>4.4000000000000004</v>
      </c>
      <c r="H35" s="2" t="str">
        <f t="shared" si="2"/>
        <v>Excellent</v>
      </c>
      <c r="I35" s="2" t="str">
        <f t="shared" si="3"/>
        <v>Medium Discount</v>
      </c>
      <c r="K35" s="16"/>
      <c r="L35" s="27" t="s">
        <v>35</v>
      </c>
      <c r="M35" s="16"/>
      <c r="N35" s="16"/>
      <c r="O35" s="16"/>
      <c r="P35" s="16"/>
      <c r="Q35" s="16"/>
      <c r="R35" s="16"/>
      <c r="S35" s="16"/>
      <c r="T35" s="13"/>
    </row>
    <row r="36" spans="1:20" x14ac:dyDescent="0.25">
      <c r="A36" s="2" t="s">
        <v>39</v>
      </c>
      <c r="B36" s="3">
        <v>1980</v>
      </c>
      <c r="C36" s="3">
        <v>2699</v>
      </c>
      <c r="D36" s="4">
        <v>0.27</v>
      </c>
      <c r="E36" s="3">
        <f>Table1[[#This Row],[old price]]-Table1[[#This Row],[Current price]]</f>
        <v>719</v>
      </c>
      <c r="F36" s="2">
        <v>32</v>
      </c>
      <c r="G36" s="2">
        <v>4.5</v>
      </c>
      <c r="H36" s="2" t="str">
        <f t="shared" si="2"/>
        <v>Excellent</v>
      </c>
      <c r="I36" s="2" t="str">
        <f t="shared" si="3"/>
        <v>Medium Discount</v>
      </c>
      <c r="K36" s="16"/>
      <c r="L36" s="12"/>
      <c r="M36" s="16"/>
      <c r="N36" s="16"/>
      <c r="O36" s="16"/>
      <c r="P36" s="16"/>
      <c r="Q36" s="16"/>
      <c r="R36" s="16"/>
      <c r="S36" s="16"/>
      <c r="T36" s="13"/>
    </row>
    <row r="37" spans="1:20" x14ac:dyDescent="0.25">
      <c r="A37" s="2" t="s">
        <v>18</v>
      </c>
      <c r="B37" s="3">
        <v>501</v>
      </c>
      <c r="C37" s="3">
        <v>860</v>
      </c>
      <c r="D37" s="4">
        <v>0.42</v>
      </c>
      <c r="E37" s="3">
        <f>Table1[[#This Row],[old price]]-Table1[[#This Row],[Current price]]</f>
        <v>359</v>
      </c>
      <c r="F37" s="2">
        <v>6</v>
      </c>
      <c r="G37" s="2">
        <v>4.5</v>
      </c>
      <c r="H37" s="2" t="str">
        <f t="shared" si="2"/>
        <v>Excellent</v>
      </c>
      <c r="I37" s="2" t="str">
        <f t="shared" si="3"/>
        <v>High Discount</v>
      </c>
      <c r="K37" s="16"/>
      <c r="L37" s="28" t="s">
        <v>144</v>
      </c>
      <c r="M37" s="24"/>
      <c r="N37" s="24"/>
      <c r="O37" s="16"/>
      <c r="P37" s="16"/>
      <c r="Q37" s="16"/>
      <c r="R37" s="16"/>
      <c r="S37" s="16"/>
      <c r="T37" s="13"/>
    </row>
    <row r="38" spans="1:20" x14ac:dyDescent="0.25">
      <c r="A38" s="2" t="s">
        <v>5</v>
      </c>
      <c r="B38" s="3">
        <v>950</v>
      </c>
      <c r="C38" s="3">
        <v>1525</v>
      </c>
      <c r="D38" s="4">
        <v>0.38</v>
      </c>
      <c r="E38" s="3">
        <f>Table1[[#This Row],[old price]]-Table1[[#This Row],[Current price]]</f>
        <v>575</v>
      </c>
      <c r="F38" s="2">
        <v>2</v>
      </c>
      <c r="G38" s="2">
        <v>4.5</v>
      </c>
      <c r="H38" s="2" t="str">
        <f t="shared" si="2"/>
        <v>Excellent</v>
      </c>
      <c r="I38" s="2" t="str">
        <f t="shared" si="3"/>
        <v>Medium Discount</v>
      </c>
      <c r="K38" s="16"/>
      <c r="L38" s="27" t="s">
        <v>66</v>
      </c>
      <c r="M38" s="16"/>
      <c r="N38" s="16"/>
      <c r="O38" s="16"/>
      <c r="P38" s="16"/>
      <c r="Q38" s="16"/>
      <c r="R38" s="16"/>
      <c r="S38" s="16"/>
      <c r="T38" s="13"/>
    </row>
    <row r="39" spans="1:20" x14ac:dyDescent="0.25">
      <c r="A39" s="2" t="s">
        <v>43</v>
      </c>
      <c r="B39" s="3" t="s">
        <v>115</v>
      </c>
      <c r="C39" s="3" t="s">
        <v>116</v>
      </c>
      <c r="D39" s="4">
        <v>0.38</v>
      </c>
      <c r="E39" s="3" t="e">
        <f>Table1[[#This Row],[old price]]-Table1[[#This Row],[Current price]]</f>
        <v>#VALUE!</v>
      </c>
      <c r="F39" s="2">
        <v>2</v>
      </c>
      <c r="G39" s="2">
        <v>4.5</v>
      </c>
      <c r="H39" s="2" t="str">
        <f t="shared" si="2"/>
        <v>Excellent</v>
      </c>
      <c r="I39" s="2" t="str">
        <f t="shared" si="3"/>
        <v>Medium Discount</v>
      </c>
      <c r="K39" s="16"/>
      <c r="L39" s="27" t="s">
        <v>11</v>
      </c>
      <c r="M39" s="16"/>
      <c r="N39" s="16"/>
      <c r="O39" s="16"/>
      <c r="P39" s="16"/>
      <c r="Q39" s="16"/>
      <c r="R39" s="16"/>
      <c r="S39" s="16"/>
      <c r="T39" s="13"/>
    </row>
    <row r="40" spans="1:20" x14ac:dyDescent="0.25">
      <c r="A40" s="2" t="s">
        <v>11</v>
      </c>
      <c r="B40" s="3">
        <v>2319</v>
      </c>
      <c r="C40" s="3">
        <v>3032</v>
      </c>
      <c r="D40" s="4">
        <v>0.24</v>
      </c>
      <c r="E40" s="3">
        <f>Table1[[#This Row],[old price]]-Table1[[#This Row],[Current price]]</f>
        <v>713</v>
      </c>
      <c r="F40" s="2">
        <v>55</v>
      </c>
      <c r="G40" s="2">
        <v>4.5999999999999996</v>
      </c>
      <c r="H40" s="2" t="str">
        <f t="shared" si="2"/>
        <v>Excellent</v>
      </c>
      <c r="I40" s="2" t="str">
        <f t="shared" si="3"/>
        <v>Medium Discount</v>
      </c>
      <c r="K40" s="16"/>
      <c r="L40" s="27" t="s">
        <v>30</v>
      </c>
      <c r="M40" s="16"/>
      <c r="N40" s="16"/>
      <c r="O40" s="16"/>
      <c r="P40" s="16"/>
      <c r="Q40" s="16"/>
      <c r="R40" s="16"/>
      <c r="S40" s="16"/>
      <c r="T40" s="13"/>
    </row>
    <row r="41" spans="1:20" x14ac:dyDescent="0.25">
      <c r="A41" s="2" t="s">
        <v>30</v>
      </c>
      <c r="B41" s="3">
        <v>420</v>
      </c>
      <c r="C41" s="3">
        <v>647</v>
      </c>
      <c r="D41" s="4">
        <v>0.35</v>
      </c>
      <c r="E41" s="3">
        <f>Table1[[#This Row],[old price]]-Table1[[#This Row],[Current price]]</f>
        <v>227</v>
      </c>
      <c r="F41" s="2">
        <v>49</v>
      </c>
      <c r="G41" s="2">
        <v>4.5999999999999996</v>
      </c>
      <c r="H41" s="2" t="str">
        <f t="shared" si="2"/>
        <v>Excellent</v>
      </c>
      <c r="I41" s="2" t="str">
        <f t="shared" si="3"/>
        <v>Medium Discount</v>
      </c>
      <c r="K41" s="16"/>
      <c r="L41" s="27" t="s">
        <v>24</v>
      </c>
      <c r="M41" s="16"/>
      <c r="N41" s="16"/>
      <c r="O41" s="16"/>
      <c r="P41" s="16"/>
      <c r="Q41" s="16"/>
      <c r="R41" s="16"/>
      <c r="S41" s="16"/>
      <c r="T41" s="13"/>
    </row>
    <row r="42" spans="1:20" x14ac:dyDescent="0.25">
      <c r="A42" s="2" t="s">
        <v>24</v>
      </c>
      <c r="B42" s="3">
        <v>998</v>
      </c>
      <c r="C42" s="3">
        <v>1966</v>
      </c>
      <c r="D42" s="4">
        <v>0.49</v>
      </c>
      <c r="E42" s="3">
        <f>Table1[[#This Row],[old price]]-Table1[[#This Row],[Current price]]</f>
        <v>968</v>
      </c>
      <c r="F42" s="2">
        <v>44</v>
      </c>
      <c r="G42" s="2">
        <v>4.5999999999999996</v>
      </c>
      <c r="H42" s="2" t="str">
        <f t="shared" si="2"/>
        <v>Excellent</v>
      </c>
      <c r="I42" s="2" t="str">
        <f t="shared" si="3"/>
        <v>High Discount</v>
      </c>
      <c r="K42" s="16"/>
      <c r="L42" s="27" t="s">
        <v>16</v>
      </c>
      <c r="M42" s="16"/>
      <c r="N42" s="16"/>
      <c r="O42" s="16"/>
      <c r="P42" s="16"/>
      <c r="Q42" s="16"/>
      <c r="R42" s="16"/>
      <c r="S42" s="16"/>
      <c r="T42" s="13"/>
    </row>
    <row r="43" spans="1:20" x14ac:dyDescent="0.25">
      <c r="A43" s="2" t="s">
        <v>7</v>
      </c>
      <c r="B43" s="3">
        <v>2199</v>
      </c>
      <c r="C43" s="3">
        <v>2923</v>
      </c>
      <c r="D43" s="4">
        <v>0.25</v>
      </c>
      <c r="E43" s="3">
        <f>Table1[[#This Row],[old price]]-Table1[[#This Row],[Current price]]</f>
        <v>724</v>
      </c>
      <c r="F43" s="2">
        <v>24</v>
      </c>
      <c r="G43" s="2">
        <v>4.5999999999999996</v>
      </c>
      <c r="H43" s="2" t="str">
        <f t="shared" si="2"/>
        <v>Excellent</v>
      </c>
      <c r="I43" s="2" t="str">
        <f t="shared" si="3"/>
        <v>Medium Discount</v>
      </c>
      <c r="K43" s="16"/>
      <c r="L43" s="27" t="s">
        <v>42</v>
      </c>
      <c r="M43" s="16"/>
      <c r="N43" s="16"/>
      <c r="O43" s="16"/>
      <c r="P43" s="16"/>
      <c r="Q43" s="16"/>
      <c r="R43" s="16"/>
      <c r="S43" s="16"/>
      <c r="T43" s="13"/>
    </row>
    <row r="44" spans="1:20" x14ac:dyDescent="0.25">
      <c r="A44" s="2" t="s">
        <v>23</v>
      </c>
      <c r="B44" s="3">
        <v>2999</v>
      </c>
      <c r="C44" s="3">
        <v>3699</v>
      </c>
      <c r="D44" s="4">
        <v>0.19</v>
      </c>
      <c r="E44" s="3">
        <f>Table1[[#This Row],[old price]]-Table1[[#This Row],[Current price]]</f>
        <v>700</v>
      </c>
      <c r="F44" s="2">
        <v>5</v>
      </c>
      <c r="G44" s="2">
        <v>4.5999999999999996</v>
      </c>
      <c r="H44" s="2" t="str">
        <f t="shared" si="2"/>
        <v>Excellent</v>
      </c>
      <c r="I44" s="2" t="str">
        <f t="shared" si="3"/>
        <v>Low Discount</v>
      </c>
      <c r="K44" s="16"/>
      <c r="L44" s="27" t="s">
        <v>39</v>
      </c>
      <c r="M44" s="16"/>
      <c r="N44" s="16"/>
      <c r="O44" s="16"/>
      <c r="P44" s="16"/>
      <c r="Q44" s="16"/>
      <c r="R44" s="16"/>
      <c r="S44" s="16"/>
      <c r="T44" s="13"/>
    </row>
    <row r="45" spans="1:20" x14ac:dyDescent="0.25">
      <c r="A45" s="2" t="s">
        <v>16</v>
      </c>
      <c r="B45" s="3">
        <v>990</v>
      </c>
      <c r="C45" s="3">
        <v>1500</v>
      </c>
      <c r="D45" s="4">
        <v>0.34</v>
      </c>
      <c r="E45" s="3">
        <f>Table1[[#This Row],[old price]]-Table1[[#This Row],[Current price]]</f>
        <v>510</v>
      </c>
      <c r="F45" s="2">
        <v>39</v>
      </c>
      <c r="G45" s="2">
        <v>4.7</v>
      </c>
      <c r="H45" s="2" t="str">
        <f t="shared" si="2"/>
        <v>Excellent</v>
      </c>
      <c r="I45" s="2" t="str">
        <f t="shared" si="3"/>
        <v>Medium Discount</v>
      </c>
      <c r="K45" s="16"/>
      <c r="L45" s="27" t="s">
        <v>7</v>
      </c>
      <c r="M45" s="16"/>
      <c r="N45" s="16"/>
      <c r="O45" s="16"/>
      <c r="P45" s="16"/>
      <c r="Q45" s="16"/>
      <c r="R45" s="16"/>
      <c r="S45" s="16"/>
      <c r="T45" s="13"/>
    </row>
    <row r="46" spans="1:20" x14ac:dyDescent="0.25">
      <c r="A46" s="2" t="s">
        <v>38</v>
      </c>
      <c r="B46" s="3">
        <v>1940</v>
      </c>
      <c r="C46" s="3">
        <v>2650</v>
      </c>
      <c r="D46" s="4">
        <v>0.27</v>
      </c>
      <c r="E46" s="3">
        <f>Table1[[#This Row],[old price]]-Table1[[#This Row],[Current price]]</f>
        <v>710</v>
      </c>
      <c r="F46" s="2">
        <v>20</v>
      </c>
      <c r="G46" s="2">
        <v>4.7</v>
      </c>
      <c r="H46" s="2" t="str">
        <f t="shared" si="2"/>
        <v>Excellent</v>
      </c>
      <c r="I46" s="2" t="str">
        <f t="shared" si="3"/>
        <v>Medium Discount</v>
      </c>
      <c r="K46" s="16"/>
      <c r="L46" s="27" t="s">
        <v>33</v>
      </c>
      <c r="M46" s="16"/>
      <c r="N46" s="16"/>
      <c r="O46" s="16"/>
      <c r="P46" s="16"/>
      <c r="Q46" s="16"/>
      <c r="R46" s="16"/>
      <c r="S46" s="16"/>
      <c r="T46" s="13"/>
    </row>
    <row r="47" spans="1:20" x14ac:dyDescent="0.25">
      <c r="A47" s="2" t="s">
        <v>36</v>
      </c>
      <c r="B47" s="3">
        <v>980</v>
      </c>
      <c r="C47" s="3">
        <v>1490</v>
      </c>
      <c r="D47" s="4">
        <v>0.34</v>
      </c>
      <c r="E47" s="3">
        <f>Table1[[#This Row],[old price]]-Table1[[#This Row],[Current price]]</f>
        <v>510</v>
      </c>
      <c r="F47" s="2">
        <v>12</v>
      </c>
      <c r="G47" s="2">
        <v>4.7</v>
      </c>
      <c r="H47" s="2" t="str">
        <f t="shared" si="2"/>
        <v>Excellent</v>
      </c>
      <c r="I47" s="2" t="str">
        <f t="shared" si="3"/>
        <v>Medium Discount</v>
      </c>
      <c r="K47" s="16"/>
      <c r="L47" s="27" t="s">
        <v>38</v>
      </c>
      <c r="M47" s="16"/>
      <c r="N47" s="16"/>
      <c r="O47" s="16"/>
      <c r="P47" s="16"/>
      <c r="Q47" s="16"/>
      <c r="R47" s="16"/>
      <c r="S47" s="16"/>
      <c r="T47" s="13"/>
    </row>
    <row r="48" spans="1:20" x14ac:dyDescent="0.25">
      <c r="A48" s="2" t="s">
        <v>8</v>
      </c>
      <c r="B48" s="3">
        <v>1580</v>
      </c>
      <c r="C48" s="3">
        <v>2499</v>
      </c>
      <c r="D48" s="4">
        <v>0.37</v>
      </c>
      <c r="E48" s="3">
        <f>Table1[[#This Row],[old price]]-Table1[[#This Row],[Current price]]</f>
        <v>919</v>
      </c>
      <c r="F48" s="2">
        <v>7</v>
      </c>
      <c r="G48" s="2">
        <v>4.7</v>
      </c>
      <c r="H48" s="2" t="str">
        <f t="shared" si="2"/>
        <v>Excellent</v>
      </c>
      <c r="I48" s="2" t="str">
        <f t="shared" si="3"/>
        <v>Medium Discount</v>
      </c>
      <c r="K48" s="16"/>
      <c r="L48" s="12"/>
      <c r="M48" s="16"/>
      <c r="N48" s="16"/>
      <c r="O48" s="16"/>
      <c r="P48" s="16"/>
      <c r="Q48" s="16"/>
      <c r="R48" s="16"/>
      <c r="S48" s="16"/>
      <c r="T48" s="13"/>
    </row>
    <row r="49" spans="1:20" x14ac:dyDescent="0.25">
      <c r="A49" s="2" t="s">
        <v>17</v>
      </c>
      <c r="B49" s="3">
        <v>552</v>
      </c>
      <c r="C49" s="3">
        <v>1035</v>
      </c>
      <c r="D49" s="4">
        <v>0.47</v>
      </c>
      <c r="E49" s="3">
        <f>Table1[[#This Row],[old price]]-Table1[[#This Row],[Current price]]</f>
        <v>483</v>
      </c>
      <c r="F49" s="2">
        <v>12</v>
      </c>
      <c r="G49" s="2">
        <v>4.8</v>
      </c>
      <c r="H49" s="2" t="str">
        <f t="shared" si="2"/>
        <v>Excellent</v>
      </c>
      <c r="I49" s="2" t="str">
        <f t="shared" si="3"/>
        <v>High Discount</v>
      </c>
      <c r="K49" s="16"/>
      <c r="L49" s="28" t="s">
        <v>145</v>
      </c>
      <c r="M49" s="24"/>
      <c r="N49" s="16"/>
      <c r="O49" s="16"/>
      <c r="P49" s="16"/>
      <c r="Q49" s="16"/>
      <c r="R49" s="16"/>
      <c r="S49" s="16"/>
      <c r="T49" s="13"/>
    </row>
    <row r="50" spans="1:20" x14ac:dyDescent="0.25">
      <c r="A50" s="2" t="s">
        <v>13</v>
      </c>
      <c r="B50" s="3">
        <v>1274</v>
      </c>
      <c r="C50" s="3">
        <v>2800</v>
      </c>
      <c r="D50" s="4">
        <v>0.55000000000000004</v>
      </c>
      <c r="E50" s="3">
        <f>Table1[[#This Row],[old price]]-Table1[[#This Row],[Current price]]</f>
        <v>1526</v>
      </c>
      <c r="F50" s="2">
        <v>5</v>
      </c>
      <c r="G50" s="2">
        <v>4.8</v>
      </c>
      <c r="H50" s="2" t="str">
        <f t="shared" si="2"/>
        <v>Excellent</v>
      </c>
      <c r="I50" s="2" t="str">
        <f t="shared" si="3"/>
        <v>High Discount</v>
      </c>
      <c r="K50" s="16"/>
      <c r="L50" s="27" t="s">
        <v>22</v>
      </c>
      <c r="M50" s="16"/>
      <c r="N50" s="16"/>
      <c r="O50" s="16"/>
      <c r="P50" s="16"/>
      <c r="Q50" s="16"/>
      <c r="R50" s="16"/>
      <c r="S50" s="16"/>
      <c r="T50" s="13"/>
    </row>
    <row r="51" spans="1:20" x14ac:dyDescent="0.25">
      <c r="A51" s="2" t="s">
        <v>9</v>
      </c>
      <c r="B51" s="3">
        <v>1740</v>
      </c>
      <c r="C51" s="3">
        <v>2356</v>
      </c>
      <c r="D51" s="4">
        <v>0.26</v>
      </c>
      <c r="E51" s="3">
        <f>Table1[[#This Row],[old price]]-Table1[[#This Row],[Current price]]</f>
        <v>616</v>
      </c>
      <c r="F51" s="2">
        <v>5</v>
      </c>
      <c r="G51" s="2">
        <v>4.8</v>
      </c>
      <c r="H51" s="2" t="str">
        <f t="shared" si="2"/>
        <v>Excellent</v>
      </c>
      <c r="I51" s="2" t="str">
        <f t="shared" si="3"/>
        <v>Medium Discount</v>
      </c>
      <c r="K51" s="16"/>
      <c r="L51" s="27" t="s">
        <v>41</v>
      </c>
      <c r="M51" s="16"/>
      <c r="N51" s="16"/>
      <c r="O51" s="16"/>
      <c r="P51" s="16"/>
      <c r="Q51" s="16"/>
      <c r="R51" s="16"/>
      <c r="S51" s="16"/>
      <c r="T51" s="13"/>
    </row>
    <row r="52" spans="1:20" x14ac:dyDescent="0.25">
      <c r="A52" s="2" t="s">
        <v>22</v>
      </c>
      <c r="B52" s="3">
        <v>2025</v>
      </c>
      <c r="C52" s="3">
        <v>3971</v>
      </c>
      <c r="D52" s="4">
        <v>0.49</v>
      </c>
      <c r="E52" s="3">
        <f>Table1[[#This Row],[old price]]-Table1[[#This Row],[Current price]]</f>
        <v>1946</v>
      </c>
      <c r="F52" s="2">
        <v>3</v>
      </c>
      <c r="G52" s="2">
        <v>5</v>
      </c>
      <c r="H52" s="2" t="str">
        <f t="shared" si="2"/>
        <v>Excellent</v>
      </c>
      <c r="I52" s="2" t="str">
        <f t="shared" si="3"/>
        <v>High Discount</v>
      </c>
      <c r="K52" s="16"/>
      <c r="L52" s="27" t="s">
        <v>20</v>
      </c>
      <c r="M52" s="16"/>
      <c r="N52" s="16"/>
      <c r="O52" s="16"/>
      <c r="P52" s="16"/>
      <c r="Q52" s="16"/>
      <c r="R52" s="16"/>
      <c r="S52" s="16"/>
      <c r="T52" s="13"/>
    </row>
    <row r="53" spans="1:20" x14ac:dyDescent="0.25">
      <c r="A53" s="2" t="s">
        <v>41</v>
      </c>
      <c r="B53" s="3">
        <v>171</v>
      </c>
      <c r="C53" s="3">
        <v>360</v>
      </c>
      <c r="D53" s="4">
        <v>0.53</v>
      </c>
      <c r="E53" s="3">
        <f>Table1[[#This Row],[old price]]-Table1[[#This Row],[Current price]]</f>
        <v>189</v>
      </c>
      <c r="F53" s="2">
        <v>2</v>
      </c>
      <c r="G53" s="2">
        <v>5</v>
      </c>
      <c r="H53" s="2" t="str">
        <f t="shared" si="2"/>
        <v>Excellent</v>
      </c>
      <c r="I53" s="2" t="str">
        <f t="shared" si="3"/>
        <v>High Discount</v>
      </c>
      <c r="K53" s="16"/>
      <c r="L53" s="27" t="s">
        <v>21</v>
      </c>
      <c r="M53" s="16"/>
      <c r="N53" s="16"/>
      <c r="O53" s="16"/>
      <c r="P53" s="16"/>
      <c r="Q53" s="16"/>
      <c r="R53" s="16"/>
      <c r="S53" s="16"/>
      <c r="T53" s="13"/>
    </row>
    <row r="54" spans="1:20" x14ac:dyDescent="0.25">
      <c r="A54" s="2" t="s">
        <v>20</v>
      </c>
      <c r="B54" s="3">
        <v>332</v>
      </c>
      <c r="C54" s="3">
        <v>684</v>
      </c>
      <c r="D54" s="4">
        <v>0.51</v>
      </c>
      <c r="E54" s="3">
        <f>Table1[[#This Row],[old price]]-Table1[[#This Row],[Current price]]</f>
        <v>352</v>
      </c>
      <c r="F54" s="2">
        <v>2</v>
      </c>
      <c r="G54" s="2">
        <v>5</v>
      </c>
      <c r="H54" s="2" t="str">
        <f t="shared" si="2"/>
        <v>Excellent</v>
      </c>
      <c r="I54" s="2" t="str">
        <f t="shared" si="3"/>
        <v>High Discount</v>
      </c>
      <c r="K54" s="16"/>
      <c r="L54" s="27" t="s">
        <v>83</v>
      </c>
      <c r="M54" s="16"/>
      <c r="N54" s="16"/>
      <c r="O54" s="16"/>
      <c r="P54" s="16"/>
      <c r="Q54" s="16"/>
      <c r="R54" s="16"/>
      <c r="S54" s="16"/>
      <c r="T54" s="13"/>
    </row>
    <row r="55" spans="1:20" x14ac:dyDescent="0.25">
      <c r="A55" s="2" t="s">
        <v>21</v>
      </c>
      <c r="B55" s="3">
        <v>195</v>
      </c>
      <c r="C55" s="3">
        <v>360</v>
      </c>
      <c r="D55" s="4">
        <v>0.46</v>
      </c>
      <c r="E55" s="3">
        <f>Table1[[#This Row],[old price]]-Table1[[#This Row],[Current price]]</f>
        <v>165</v>
      </c>
      <c r="F55" s="2">
        <v>2</v>
      </c>
      <c r="G55" s="2">
        <v>5</v>
      </c>
      <c r="H55" s="2" t="str">
        <f t="shared" si="2"/>
        <v>Excellent</v>
      </c>
      <c r="I55" s="2" t="str">
        <f t="shared" si="3"/>
        <v>High Discount</v>
      </c>
      <c r="K55" s="16"/>
      <c r="L55" s="12"/>
      <c r="M55" s="16"/>
      <c r="N55" s="16"/>
      <c r="O55" s="16"/>
      <c r="P55" s="16"/>
      <c r="Q55" s="16"/>
      <c r="R55" s="16"/>
      <c r="S55" s="16"/>
      <c r="T55" s="13"/>
    </row>
    <row r="56" spans="1:20" x14ac:dyDescent="0.25">
      <c r="A56" s="2" t="s">
        <v>83</v>
      </c>
      <c r="B56" s="3">
        <v>979</v>
      </c>
      <c r="C56" s="3">
        <v>1920</v>
      </c>
      <c r="D56" s="4">
        <v>0.49</v>
      </c>
      <c r="E56" s="3">
        <f>Table1[[#This Row],[old price]]-Table1[[#This Row],[Current price]]</f>
        <v>941</v>
      </c>
      <c r="F56" s="2">
        <v>1</v>
      </c>
      <c r="G56" s="2">
        <v>5</v>
      </c>
      <c r="H56" s="2" t="str">
        <f t="shared" si="2"/>
        <v>Excellent</v>
      </c>
      <c r="I56" s="2" t="str">
        <f t="shared" si="3"/>
        <v>High Discount</v>
      </c>
      <c r="K56" s="16"/>
      <c r="L56" s="28" t="s">
        <v>147</v>
      </c>
      <c r="M56" s="24"/>
      <c r="N56" s="16"/>
      <c r="O56" s="16"/>
      <c r="P56" s="16"/>
      <c r="Q56" s="16"/>
      <c r="R56" s="16"/>
      <c r="S56" s="16"/>
      <c r="T56" s="13"/>
    </row>
    <row r="57" spans="1:20" x14ac:dyDescent="0.25">
      <c r="A57" s="2" t="s">
        <v>40</v>
      </c>
      <c r="B57" s="3">
        <v>1620</v>
      </c>
      <c r="C57" s="3">
        <v>2690</v>
      </c>
      <c r="D57" s="4">
        <v>0.4</v>
      </c>
      <c r="E57" s="3">
        <f>Table1[[#This Row],[old price]]-Table1[[#This Row],[Current price]]</f>
        <v>1070</v>
      </c>
      <c r="F57" s="2">
        <v>1</v>
      </c>
      <c r="G57" s="2">
        <v>5</v>
      </c>
      <c r="H57" s="2" t="str">
        <f t="shared" si="2"/>
        <v>Excellent</v>
      </c>
      <c r="I57" s="2" t="str">
        <f t="shared" si="3"/>
        <v>Medium Discount</v>
      </c>
      <c r="K57" s="16"/>
      <c r="L57" s="27" t="s">
        <v>112</v>
      </c>
      <c r="M57" s="16"/>
      <c r="N57" s="16"/>
      <c r="O57" s="16"/>
      <c r="P57" s="16"/>
      <c r="Q57" s="16"/>
      <c r="R57" s="16"/>
      <c r="S57" s="16"/>
      <c r="T57" s="13"/>
    </row>
    <row r="58" spans="1:20" x14ac:dyDescent="0.25">
      <c r="A58" s="2" t="s">
        <v>103</v>
      </c>
      <c r="B58" s="3">
        <v>3640</v>
      </c>
      <c r="C58" s="3">
        <v>4588</v>
      </c>
      <c r="D58" s="4">
        <v>0.21</v>
      </c>
      <c r="E58" s="3">
        <f>Table1[[#This Row],[old price]]-Table1[[#This Row],[Current price]]</f>
        <v>948</v>
      </c>
      <c r="F58" s="2">
        <v>1</v>
      </c>
      <c r="G58" s="2">
        <v>5</v>
      </c>
      <c r="H58" s="2" t="str">
        <f t="shared" si="2"/>
        <v>Excellent</v>
      </c>
      <c r="I58" s="2" t="str">
        <f t="shared" si="3"/>
        <v>Medium Discount</v>
      </c>
      <c r="K58" s="16"/>
      <c r="L58" s="27" t="s">
        <v>65</v>
      </c>
      <c r="M58" s="16"/>
      <c r="N58" s="16"/>
      <c r="O58" s="16"/>
      <c r="P58" s="16"/>
      <c r="Q58" s="16"/>
      <c r="R58" s="16"/>
      <c r="S58" s="16"/>
      <c r="T58" s="13"/>
    </row>
    <row r="59" spans="1:20" x14ac:dyDescent="0.25">
      <c r="A59" s="2" t="s">
        <v>111</v>
      </c>
      <c r="B59" s="3">
        <v>199</v>
      </c>
      <c r="C59" s="3">
        <v>553</v>
      </c>
      <c r="D59" s="4">
        <v>0.64</v>
      </c>
      <c r="E59" s="3">
        <f>Table1[[#This Row],[old price]]-Table1[[#This Row],[Current price]]</f>
        <v>354</v>
      </c>
      <c r="F59" s="2"/>
      <c r="G59" s="2"/>
      <c r="H59" s="2" t="str">
        <f t="shared" si="2"/>
        <v>Poor</v>
      </c>
      <c r="I59" s="2" t="str">
        <f t="shared" si="3"/>
        <v>High Discount</v>
      </c>
      <c r="K59" s="16"/>
      <c r="L59" s="27" t="s">
        <v>77</v>
      </c>
      <c r="M59" s="16"/>
      <c r="N59" s="16"/>
      <c r="O59" s="16"/>
      <c r="P59" s="16"/>
      <c r="Q59" s="16"/>
      <c r="R59" s="16"/>
      <c r="S59" s="16"/>
      <c r="T59" s="13"/>
    </row>
    <row r="60" spans="1:20" x14ac:dyDescent="0.25">
      <c r="A60" s="2" t="s">
        <v>53</v>
      </c>
      <c r="B60" s="3">
        <v>199</v>
      </c>
      <c r="C60" s="3">
        <v>504</v>
      </c>
      <c r="D60" s="4">
        <v>0.61</v>
      </c>
      <c r="E60" s="3">
        <f>Table1[[#This Row],[old price]]-Table1[[#This Row],[Current price]]</f>
        <v>305</v>
      </c>
      <c r="F60" s="2"/>
      <c r="G60" s="2"/>
      <c r="H60" s="2" t="str">
        <f t="shared" si="2"/>
        <v>Poor</v>
      </c>
      <c r="I60" s="2" t="str">
        <f t="shared" si="3"/>
        <v>High Discount</v>
      </c>
      <c r="K60" s="16"/>
      <c r="L60" s="27" t="s">
        <v>76</v>
      </c>
      <c r="M60" s="16"/>
      <c r="N60" s="16"/>
      <c r="O60" s="16"/>
      <c r="P60" s="16"/>
      <c r="Q60" s="16"/>
      <c r="R60" s="16"/>
      <c r="S60" s="16"/>
      <c r="T60" s="13"/>
    </row>
    <row r="61" spans="1:20" x14ac:dyDescent="0.25">
      <c r="A61" s="2" t="s">
        <v>59</v>
      </c>
      <c r="B61" s="3">
        <v>399</v>
      </c>
      <c r="C61" s="3">
        <v>896</v>
      </c>
      <c r="D61" s="4">
        <v>0.55000000000000004</v>
      </c>
      <c r="E61" s="3">
        <f>Table1[[#This Row],[old price]]-Table1[[#This Row],[Current price]]</f>
        <v>497</v>
      </c>
      <c r="F61" s="2"/>
      <c r="G61" s="2"/>
      <c r="H61" s="2" t="str">
        <f t="shared" si="2"/>
        <v>Poor</v>
      </c>
      <c r="I61" s="2" t="str">
        <f t="shared" si="3"/>
        <v>High Discount</v>
      </c>
      <c r="K61" s="16"/>
      <c r="L61" s="29" t="s">
        <v>69</v>
      </c>
      <c r="M61" s="14"/>
      <c r="N61" s="14"/>
      <c r="O61" s="14"/>
      <c r="P61" s="14"/>
      <c r="Q61" s="14"/>
      <c r="R61" s="14"/>
      <c r="S61" s="14"/>
      <c r="T61" s="5"/>
    </row>
    <row r="62" spans="1:20" x14ac:dyDescent="0.25">
      <c r="A62" s="2" t="s">
        <v>46</v>
      </c>
      <c r="B62" s="3">
        <v>238</v>
      </c>
      <c r="C62" s="3">
        <v>476</v>
      </c>
      <c r="D62" s="4">
        <v>0.5</v>
      </c>
      <c r="E62" s="3">
        <f>Table1[[#This Row],[old price]]-Table1[[#This Row],[Current price]]</f>
        <v>238</v>
      </c>
      <c r="F62" s="2"/>
      <c r="G62" s="2"/>
      <c r="H62" s="2" t="str">
        <f t="shared" si="2"/>
        <v>Poor</v>
      </c>
      <c r="I62" s="2" t="str">
        <f t="shared" si="3"/>
        <v>High Discount</v>
      </c>
    </row>
    <row r="63" spans="1:20" x14ac:dyDescent="0.25">
      <c r="A63" s="2" t="s">
        <v>49</v>
      </c>
      <c r="B63" s="3">
        <v>999</v>
      </c>
      <c r="C63" s="3">
        <v>2000</v>
      </c>
      <c r="D63" s="4">
        <v>0.5</v>
      </c>
      <c r="E63" s="3">
        <f>Table1[[#This Row],[old price]]-Table1[[#This Row],[Current price]]</f>
        <v>1001</v>
      </c>
      <c r="F63" s="2"/>
      <c r="G63" s="2"/>
      <c r="H63" s="2" t="str">
        <f t="shared" si="2"/>
        <v>Poor</v>
      </c>
      <c r="I63" s="2" t="str">
        <f t="shared" si="3"/>
        <v>High Discount</v>
      </c>
    </row>
    <row r="64" spans="1:20" x14ac:dyDescent="0.25">
      <c r="A64" s="2" t="s">
        <v>54</v>
      </c>
      <c r="B64" s="3">
        <v>299</v>
      </c>
      <c r="C64" s="3">
        <v>600</v>
      </c>
      <c r="D64" s="4">
        <v>0.5</v>
      </c>
      <c r="E64" s="3">
        <f>Table1[[#This Row],[old price]]-Table1[[#This Row],[Current price]]</f>
        <v>301</v>
      </c>
      <c r="F64" s="2"/>
      <c r="G64" s="2"/>
      <c r="H64" s="2" t="str">
        <f t="shared" si="2"/>
        <v>Poor</v>
      </c>
      <c r="I64" s="2" t="str">
        <f t="shared" si="3"/>
        <v>High Discount</v>
      </c>
      <c r="L64" s="31" t="s">
        <v>148</v>
      </c>
      <c r="N64">
        <f>COUNTA(A:A)</f>
        <v>113</v>
      </c>
    </row>
    <row r="65" spans="1:14" x14ac:dyDescent="0.25">
      <c r="A65" s="2" t="s">
        <v>92</v>
      </c>
      <c r="B65" s="3">
        <v>850</v>
      </c>
      <c r="C65" s="3">
        <v>1700</v>
      </c>
      <c r="D65" s="4">
        <v>0.5</v>
      </c>
      <c r="E65" s="3">
        <f>Table1[[#This Row],[old price]]-Table1[[#This Row],[Current price]]</f>
        <v>850</v>
      </c>
      <c r="F65" s="2"/>
      <c r="G65" s="2"/>
      <c r="H65" s="2" t="str">
        <f t="shared" si="2"/>
        <v>Poor</v>
      </c>
      <c r="I65" s="2" t="str">
        <f t="shared" si="3"/>
        <v>High Discount</v>
      </c>
      <c r="L65" s="20" t="s">
        <v>149</v>
      </c>
      <c r="N65">
        <f>SUM(F:F)</f>
        <v>723</v>
      </c>
    </row>
    <row r="66" spans="1:14" x14ac:dyDescent="0.25">
      <c r="A66" s="2" t="s">
        <v>96</v>
      </c>
      <c r="B66" s="3">
        <v>1200</v>
      </c>
      <c r="C66" s="3">
        <v>2400</v>
      </c>
      <c r="D66" s="4">
        <v>0.5</v>
      </c>
      <c r="E66" s="3">
        <f>Table1[[#This Row],[old price]]-Table1[[#This Row],[Current price]]</f>
        <v>1200</v>
      </c>
      <c r="F66" s="2"/>
      <c r="G66" s="2"/>
      <c r="H66" s="2" t="str">
        <f t="shared" ref="H66:H97" si="4">IF(G66&lt; 3,"Poor",IF(AND(G66&gt;=3,G66&lt;=4),"Average",IF(G66&gt;4,"Excellent","")))</f>
        <v>Poor</v>
      </c>
      <c r="I66" s="2" t="str">
        <f t="shared" ref="I66:I97" si="5">IF(D66&lt;20%, "Low Discount",IF(AND(D66&gt;=20%,D66&lt;=40%),"Medium Discount",IF(D66&gt;40%,"High Discount","")))</f>
        <v>High Discount</v>
      </c>
    </row>
    <row r="67" spans="1:14" x14ac:dyDescent="0.25">
      <c r="A67" s="2" t="s">
        <v>45</v>
      </c>
      <c r="B67" s="3">
        <v>475</v>
      </c>
      <c r="C67" s="3">
        <v>931</v>
      </c>
      <c r="D67" s="4">
        <v>0.49</v>
      </c>
      <c r="E67" s="3">
        <f>Table1[[#This Row],[old price]]-Table1[[#This Row],[Current price]]</f>
        <v>456</v>
      </c>
      <c r="F67" s="2"/>
      <c r="G67" s="2"/>
      <c r="H67" s="2" t="str">
        <f t="shared" si="4"/>
        <v>Poor</v>
      </c>
      <c r="I67" s="2" t="str">
        <f t="shared" si="5"/>
        <v>High Discount</v>
      </c>
    </row>
    <row r="68" spans="1:14" x14ac:dyDescent="0.25">
      <c r="A68" s="2" t="s">
        <v>51</v>
      </c>
      <c r="B68" s="3">
        <v>671</v>
      </c>
      <c r="C68" s="3">
        <v>1316</v>
      </c>
      <c r="D68" s="4">
        <v>0.49</v>
      </c>
      <c r="E68" s="3">
        <f>Table1[[#This Row],[old price]]-Table1[[#This Row],[Current price]]</f>
        <v>645</v>
      </c>
      <c r="F68" s="2"/>
      <c r="G68" s="2"/>
      <c r="H68" s="2" t="str">
        <f t="shared" si="4"/>
        <v>Poor</v>
      </c>
      <c r="I68" s="2" t="str">
        <f t="shared" si="5"/>
        <v>High Discount</v>
      </c>
    </row>
    <row r="69" spans="1:14" x14ac:dyDescent="0.25">
      <c r="A69" s="2" t="s">
        <v>61</v>
      </c>
      <c r="B69" s="3">
        <v>799</v>
      </c>
      <c r="C69" s="3">
        <v>1567</v>
      </c>
      <c r="D69" s="4">
        <v>0.49</v>
      </c>
      <c r="E69" s="3">
        <f>Table1[[#This Row],[old price]]-Table1[[#This Row],[Current price]]</f>
        <v>768</v>
      </c>
      <c r="F69" s="2"/>
      <c r="G69" s="2"/>
      <c r="H69" s="2" t="str">
        <f t="shared" si="4"/>
        <v>Poor</v>
      </c>
      <c r="I69" s="2" t="str">
        <f t="shared" si="5"/>
        <v>High Discount</v>
      </c>
    </row>
    <row r="70" spans="1:14" x14ac:dyDescent="0.25">
      <c r="A70" s="2" t="s">
        <v>81</v>
      </c>
      <c r="B70" s="3">
        <v>230</v>
      </c>
      <c r="C70" s="3">
        <v>450</v>
      </c>
      <c r="D70" s="4">
        <v>0.49</v>
      </c>
      <c r="E70" s="3">
        <f>Table1[[#This Row],[old price]]-Table1[[#This Row],[Current price]]</f>
        <v>220</v>
      </c>
      <c r="F70" s="2"/>
      <c r="G70" s="2"/>
      <c r="H70" s="2" t="str">
        <f t="shared" si="4"/>
        <v>Poor</v>
      </c>
      <c r="I70" s="2" t="str">
        <f t="shared" si="5"/>
        <v>High Discount</v>
      </c>
    </row>
    <row r="71" spans="1:14" x14ac:dyDescent="0.25">
      <c r="A71" s="2" t="s">
        <v>53</v>
      </c>
      <c r="B71" s="3">
        <v>176</v>
      </c>
      <c r="C71" s="3">
        <v>345</v>
      </c>
      <c r="D71" s="4">
        <v>0.49</v>
      </c>
      <c r="E71" s="3">
        <f>Table1[[#This Row],[old price]]-Table1[[#This Row],[Current price]]</f>
        <v>169</v>
      </c>
      <c r="F71" s="2"/>
      <c r="G71" s="2"/>
      <c r="H71" s="2" t="str">
        <f t="shared" si="4"/>
        <v>Poor</v>
      </c>
      <c r="I71" s="2" t="str">
        <f t="shared" si="5"/>
        <v>High Discount</v>
      </c>
    </row>
    <row r="72" spans="1:14" x14ac:dyDescent="0.25">
      <c r="A72" s="2" t="s">
        <v>88</v>
      </c>
      <c r="B72" s="3">
        <v>274</v>
      </c>
      <c r="C72" s="3">
        <v>537</v>
      </c>
      <c r="D72" s="4">
        <v>0.49</v>
      </c>
      <c r="E72" s="3">
        <f>Table1[[#This Row],[old price]]-Table1[[#This Row],[Current price]]</f>
        <v>263</v>
      </c>
      <c r="F72" s="2"/>
      <c r="G72" s="2"/>
      <c r="H72" s="2" t="str">
        <f t="shared" si="4"/>
        <v>Poor</v>
      </c>
      <c r="I72" s="2" t="str">
        <f t="shared" si="5"/>
        <v>High Discount</v>
      </c>
    </row>
    <row r="73" spans="1:14" x14ac:dyDescent="0.25">
      <c r="A73" s="2" t="s">
        <v>61</v>
      </c>
      <c r="B73" s="3">
        <v>657</v>
      </c>
      <c r="C73" s="3">
        <v>1288</v>
      </c>
      <c r="D73" s="4">
        <v>0.49</v>
      </c>
      <c r="E73" s="3">
        <f>Table1[[#This Row],[old price]]-Table1[[#This Row],[Current price]]</f>
        <v>631</v>
      </c>
      <c r="F73" s="2"/>
      <c r="G73" s="2"/>
      <c r="H73" s="2" t="str">
        <f t="shared" si="4"/>
        <v>Poor</v>
      </c>
      <c r="I73" s="2" t="str">
        <f t="shared" si="5"/>
        <v>High Discount</v>
      </c>
    </row>
    <row r="74" spans="1:14" x14ac:dyDescent="0.25">
      <c r="A74" s="2" t="s">
        <v>99</v>
      </c>
      <c r="B74" s="3">
        <v>248</v>
      </c>
      <c r="C74" s="3">
        <v>486</v>
      </c>
      <c r="D74" s="4">
        <v>0.49</v>
      </c>
      <c r="E74" s="3">
        <f>Table1[[#This Row],[old price]]-Table1[[#This Row],[Current price]]</f>
        <v>238</v>
      </c>
      <c r="F74" s="2"/>
      <c r="G74" s="2"/>
      <c r="H74" s="2" t="str">
        <f t="shared" si="4"/>
        <v>Poor</v>
      </c>
      <c r="I74" s="2" t="str">
        <f t="shared" si="5"/>
        <v>High Discount</v>
      </c>
    </row>
    <row r="75" spans="1:14" x14ac:dyDescent="0.25">
      <c r="A75" s="2" t="s">
        <v>101</v>
      </c>
      <c r="B75" s="3">
        <v>525</v>
      </c>
      <c r="C75" s="3">
        <v>1029</v>
      </c>
      <c r="D75" s="4">
        <v>0.49</v>
      </c>
      <c r="E75" s="3">
        <f>Table1[[#This Row],[old price]]-Table1[[#This Row],[Current price]]</f>
        <v>504</v>
      </c>
      <c r="F75" s="2"/>
      <c r="G75" s="2"/>
      <c r="H75" s="2" t="str">
        <f t="shared" si="4"/>
        <v>Poor</v>
      </c>
      <c r="I75" s="2" t="str">
        <f t="shared" si="5"/>
        <v>High Discount</v>
      </c>
    </row>
    <row r="76" spans="1:14" x14ac:dyDescent="0.25">
      <c r="A76" s="2" t="s">
        <v>60</v>
      </c>
      <c r="B76" s="3">
        <v>699</v>
      </c>
      <c r="C76" s="3">
        <v>1343</v>
      </c>
      <c r="D76" s="4">
        <v>0.48</v>
      </c>
      <c r="E76" s="3">
        <f>Table1[[#This Row],[old price]]-Table1[[#This Row],[Current price]]</f>
        <v>644</v>
      </c>
      <c r="F76" s="2"/>
      <c r="G76" s="2"/>
      <c r="H76" s="2" t="str">
        <f t="shared" si="4"/>
        <v>Poor</v>
      </c>
      <c r="I76" s="2" t="str">
        <f t="shared" si="5"/>
        <v>High Discount</v>
      </c>
    </row>
    <row r="77" spans="1:14" x14ac:dyDescent="0.25">
      <c r="A77" s="2" t="s">
        <v>93</v>
      </c>
      <c r="B77" s="3">
        <v>1300</v>
      </c>
      <c r="C77" s="3">
        <v>2500</v>
      </c>
      <c r="D77" s="4">
        <v>0.48</v>
      </c>
      <c r="E77" s="3">
        <f>Table1[[#This Row],[old price]]-Table1[[#This Row],[Current price]]</f>
        <v>1200</v>
      </c>
      <c r="F77" s="2"/>
      <c r="G77" s="2"/>
      <c r="H77" s="2" t="str">
        <f t="shared" si="4"/>
        <v>Poor</v>
      </c>
      <c r="I77" s="2" t="str">
        <f t="shared" si="5"/>
        <v>High Discount</v>
      </c>
    </row>
    <row r="78" spans="1:14" x14ac:dyDescent="0.25">
      <c r="A78" s="2" t="s">
        <v>94</v>
      </c>
      <c r="B78" s="3">
        <v>105</v>
      </c>
      <c r="C78" s="3">
        <v>200</v>
      </c>
      <c r="D78" s="4">
        <v>0.48</v>
      </c>
      <c r="E78" s="3">
        <f>Table1[[#This Row],[old price]]-Table1[[#This Row],[Current price]]</f>
        <v>95</v>
      </c>
      <c r="F78" s="2"/>
      <c r="G78" s="2"/>
      <c r="H78" s="2" t="str">
        <f t="shared" si="4"/>
        <v>Poor</v>
      </c>
      <c r="I78" s="2" t="str">
        <f t="shared" si="5"/>
        <v>High Discount</v>
      </c>
    </row>
    <row r="79" spans="1:14" x14ac:dyDescent="0.25">
      <c r="A79" s="2" t="s">
        <v>78</v>
      </c>
      <c r="B79" s="3">
        <v>790</v>
      </c>
      <c r="C79" s="3">
        <v>1485</v>
      </c>
      <c r="D79" s="4">
        <v>0.47</v>
      </c>
      <c r="E79" s="3">
        <f>Table1[[#This Row],[old price]]-Table1[[#This Row],[Current price]]</f>
        <v>695</v>
      </c>
      <c r="F79" s="2"/>
      <c r="G79" s="2"/>
      <c r="H79" s="2" t="str">
        <f t="shared" si="4"/>
        <v>Poor</v>
      </c>
      <c r="I79" s="2" t="str">
        <f t="shared" si="5"/>
        <v>High Discount</v>
      </c>
    </row>
    <row r="80" spans="1:14" x14ac:dyDescent="0.25">
      <c r="A80" s="2" t="s">
        <v>95</v>
      </c>
      <c r="B80" s="3">
        <v>899</v>
      </c>
      <c r="C80" s="3">
        <v>1699</v>
      </c>
      <c r="D80" s="4">
        <v>0.47</v>
      </c>
      <c r="E80" s="3">
        <f>Table1[[#This Row],[old price]]-Table1[[#This Row],[Current price]]</f>
        <v>800</v>
      </c>
      <c r="F80" s="2"/>
      <c r="G80" s="2"/>
      <c r="H80" s="2" t="str">
        <f t="shared" si="4"/>
        <v>Poor</v>
      </c>
      <c r="I80" s="2" t="str">
        <f t="shared" si="5"/>
        <v>High Discount</v>
      </c>
    </row>
    <row r="81" spans="1:9" x14ac:dyDescent="0.25">
      <c r="A81" s="2" t="s">
        <v>113</v>
      </c>
      <c r="B81" s="3">
        <v>169</v>
      </c>
      <c r="C81" s="3">
        <v>320</v>
      </c>
      <c r="D81" s="4">
        <v>0.47</v>
      </c>
      <c r="E81" s="3">
        <f>Table1[[#This Row],[old price]]-Table1[[#This Row],[Current price]]</f>
        <v>151</v>
      </c>
      <c r="F81" s="2"/>
      <c r="G81" s="2"/>
      <c r="H81" s="2" t="str">
        <f t="shared" si="4"/>
        <v>Poor</v>
      </c>
      <c r="I81" s="2" t="str">
        <f t="shared" si="5"/>
        <v>High Discount</v>
      </c>
    </row>
    <row r="82" spans="1:9" x14ac:dyDescent="0.25">
      <c r="A82" s="2" t="s">
        <v>34</v>
      </c>
      <c r="B82" s="3">
        <v>2200</v>
      </c>
      <c r="C82" s="3">
        <v>4080</v>
      </c>
      <c r="D82" s="4">
        <v>0.46</v>
      </c>
      <c r="E82" s="3">
        <f>Table1[[#This Row],[old price]]-Table1[[#This Row],[Current price]]</f>
        <v>1880</v>
      </c>
      <c r="F82" s="2"/>
      <c r="G82" s="2"/>
      <c r="H82" s="2" t="str">
        <f t="shared" si="4"/>
        <v>Poor</v>
      </c>
      <c r="I82" s="2" t="str">
        <f t="shared" si="5"/>
        <v>High Discount</v>
      </c>
    </row>
    <row r="83" spans="1:9" x14ac:dyDescent="0.25">
      <c r="A83" s="2" t="s">
        <v>59</v>
      </c>
      <c r="B83" s="3">
        <v>499</v>
      </c>
      <c r="C83" s="3">
        <v>900</v>
      </c>
      <c r="D83" s="4">
        <v>0.45</v>
      </c>
      <c r="E83" s="3">
        <f>Table1[[#This Row],[old price]]-Table1[[#This Row],[Current price]]</f>
        <v>401</v>
      </c>
      <c r="F83" s="2"/>
      <c r="G83" s="2"/>
      <c r="H83" s="2" t="str">
        <f t="shared" si="4"/>
        <v>Poor</v>
      </c>
      <c r="I83" s="2" t="str">
        <f t="shared" si="5"/>
        <v>High Discount</v>
      </c>
    </row>
    <row r="84" spans="1:9" x14ac:dyDescent="0.25">
      <c r="A84" s="2" t="s">
        <v>79</v>
      </c>
      <c r="B84" s="3">
        <v>690</v>
      </c>
      <c r="C84" s="3">
        <v>1200</v>
      </c>
      <c r="D84" s="4">
        <v>0.43</v>
      </c>
      <c r="E84" s="3">
        <f>Table1[[#This Row],[old price]]-Table1[[#This Row],[Current price]]</f>
        <v>510</v>
      </c>
      <c r="F84" s="2"/>
      <c r="G84" s="2"/>
      <c r="H84" s="2" t="str">
        <f t="shared" si="4"/>
        <v>Poor</v>
      </c>
      <c r="I84" s="2" t="str">
        <f t="shared" si="5"/>
        <v>High Discount</v>
      </c>
    </row>
    <row r="85" spans="1:9" x14ac:dyDescent="0.25">
      <c r="A85" s="2" t="s">
        <v>91</v>
      </c>
      <c r="B85" s="3">
        <v>630</v>
      </c>
      <c r="C85" s="3">
        <v>1100</v>
      </c>
      <c r="D85" s="4">
        <v>0.43</v>
      </c>
      <c r="E85" s="3">
        <f>Table1[[#This Row],[old price]]-Table1[[#This Row],[Current price]]</f>
        <v>470</v>
      </c>
      <c r="F85" s="2"/>
      <c r="G85" s="2"/>
      <c r="H85" s="2" t="str">
        <f t="shared" si="4"/>
        <v>Poor</v>
      </c>
      <c r="I85" s="2" t="str">
        <f t="shared" si="5"/>
        <v>High Discount</v>
      </c>
    </row>
    <row r="86" spans="1:9" x14ac:dyDescent="0.25">
      <c r="A86" s="2" t="s">
        <v>26</v>
      </c>
      <c r="B86" s="3">
        <v>1860</v>
      </c>
      <c r="C86" s="3">
        <v>3220</v>
      </c>
      <c r="D86" s="4">
        <v>0.42</v>
      </c>
      <c r="E86" s="3">
        <f>Table1[[#This Row],[old price]]-Table1[[#This Row],[Current price]]</f>
        <v>1360</v>
      </c>
      <c r="F86" s="2"/>
      <c r="G86" s="2"/>
      <c r="H86" s="2" t="str">
        <f t="shared" si="4"/>
        <v>Poor</v>
      </c>
      <c r="I86" s="2" t="str">
        <f t="shared" si="5"/>
        <v>High Discount</v>
      </c>
    </row>
    <row r="87" spans="1:9" x14ac:dyDescent="0.25">
      <c r="A87" s="2" t="s">
        <v>47</v>
      </c>
      <c r="B87" s="3">
        <v>610</v>
      </c>
      <c r="C87" s="3">
        <v>1060</v>
      </c>
      <c r="D87" s="4">
        <v>0.42</v>
      </c>
      <c r="E87" s="3">
        <f>Table1[[#This Row],[old price]]-Table1[[#This Row],[Current price]]</f>
        <v>450</v>
      </c>
      <c r="F87" s="2"/>
      <c r="G87" s="2"/>
      <c r="H87" s="2" t="str">
        <f t="shared" si="4"/>
        <v>Poor</v>
      </c>
      <c r="I87" s="2" t="str">
        <f t="shared" si="5"/>
        <v>High Discount</v>
      </c>
    </row>
    <row r="88" spans="1:9" x14ac:dyDescent="0.25">
      <c r="A88" s="2" t="s">
        <v>102</v>
      </c>
      <c r="B88" s="3">
        <v>1080</v>
      </c>
      <c r="C88" s="3">
        <v>1874</v>
      </c>
      <c r="D88" s="4">
        <v>0.42</v>
      </c>
      <c r="E88" s="3">
        <f>Table1[[#This Row],[old price]]-Table1[[#This Row],[Current price]]</f>
        <v>794</v>
      </c>
      <c r="F88" s="2"/>
      <c r="G88" s="2"/>
      <c r="H88" s="2" t="str">
        <f t="shared" si="4"/>
        <v>Poor</v>
      </c>
      <c r="I88" s="2" t="str">
        <f t="shared" si="5"/>
        <v>High Discount</v>
      </c>
    </row>
    <row r="89" spans="1:9" x14ac:dyDescent="0.25">
      <c r="A89" s="2" t="s">
        <v>58</v>
      </c>
      <c r="B89" s="3">
        <v>799</v>
      </c>
      <c r="C89" s="3">
        <v>1343</v>
      </c>
      <c r="D89" s="4">
        <v>0.41</v>
      </c>
      <c r="E89" s="3">
        <f>Table1[[#This Row],[old price]]-Table1[[#This Row],[Current price]]</f>
        <v>544</v>
      </c>
      <c r="F89" s="2"/>
      <c r="G89" s="2"/>
      <c r="H89" s="2" t="str">
        <f t="shared" si="4"/>
        <v>Poor</v>
      </c>
      <c r="I89" s="2" t="str">
        <f t="shared" si="5"/>
        <v>High Discount</v>
      </c>
    </row>
    <row r="90" spans="1:9" x14ac:dyDescent="0.25">
      <c r="A90" s="2" t="s">
        <v>104</v>
      </c>
      <c r="B90" s="3">
        <v>1420</v>
      </c>
      <c r="C90" s="3">
        <v>2420</v>
      </c>
      <c r="D90" s="4">
        <v>0.41</v>
      </c>
      <c r="E90" s="3">
        <f>Table1[[#This Row],[old price]]-Table1[[#This Row],[Current price]]</f>
        <v>1000</v>
      </c>
      <c r="F90" s="2"/>
      <c r="G90" s="2"/>
      <c r="H90" s="2" t="str">
        <f t="shared" si="4"/>
        <v>Poor</v>
      </c>
      <c r="I90" s="2" t="str">
        <f t="shared" si="5"/>
        <v>High Discount</v>
      </c>
    </row>
    <row r="91" spans="1:9" x14ac:dyDescent="0.25">
      <c r="A91" s="2" t="s">
        <v>44</v>
      </c>
      <c r="B91" s="3">
        <v>2750</v>
      </c>
      <c r="C91" s="3">
        <v>4471</v>
      </c>
      <c r="D91" s="4">
        <v>0.38</v>
      </c>
      <c r="E91" s="3">
        <f>Table1[[#This Row],[old price]]-Table1[[#This Row],[Current price]]</f>
        <v>1721</v>
      </c>
      <c r="F91" s="2"/>
      <c r="G91" s="2"/>
      <c r="H91" s="2" t="str">
        <f t="shared" si="4"/>
        <v>Poor</v>
      </c>
      <c r="I91" s="2" t="str">
        <f t="shared" si="5"/>
        <v>Medium Discount</v>
      </c>
    </row>
    <row r="92" spans="1:9" x14ac:dyDescent="0.25">
      <c r="A92" s="2" t="s">
        <v>52</v>
      </c>
      <c r="B92" s="3">
        <v>1200</v>
      </c>
      <c r="C92" s="3">
        <v>1950</v>
      </c>
      <c r="D92" s="4">
        <v>0.38</v>
      </c>
      <c r="E92" s="3">
        <f>Table1[[#This Row],[old price]]-Table1[[#This Row],[Current price]]</f>
        <v>750</v>
      </c>
      <c r="F92" s="2"/>
      <c r="G92" s="2"/>
      <c r="H92" s="2" t="str">
        <f t="shared" si="4"/>
        <v>Poor</v>
      </c>
      <c r="I92" s="2" t="str">
        <f t="shared" si="5"/>
        <v>Medium Discount</v>
      </c>
    </row>
    <row r="93" spans="1:9" x14ac:dyDescent="0.25">
      <c r="A93" s="2" t="s">
        <v>84</v>
      </c>
      <c r="B93" s="3">
        <v>1460</v>
      </c>
      <c r="C93" s="3">
        <v>2290</v>
      </c>
      <c r="D93" s="4">
        <v>0.36</v>
      </c>
      <c r="E93" s="3">
        <f>Table1[[#This Row],[old price]]-Table1[[#This Row],[Current price]]</f>
        <v>830</v>
      </c>
      <c r="F93" s="2"/>
      <c r="G93" s="2"/>
      <c r="H93" s="2" t="str">
        <f t="shared" si="4"/>
        <v>Poor</v>
      </c>
      <c r="I93" s="2" t="str">
        <f t="shared" si="5"/>
        <v>Medium Discount</v>
      </c>
    </row>
    <row r="94" spans="1:9" x14ac:dyDescent="0.25">
      <c r="A94" s="2" t="s">
        <v>107</v>
      </c>
      <c r="B94" s="3">
        <v>1150</v>
      </c>
      <c r="C94" s="3">
        <v>1737</v>
      </c>
      <c r="D94" s="4">
        <v>0.34</v>
      </c>
      <c r="E94" s="3">
        <f>Table1[[#This Row],[old price]]-Table1[[#This Row],[Current price]]</f>
        <v>587</v>
      </c>
      <c r="F94" s="2"/>
      <c r="G94" s="2"/>
      <c r="H94" s="2" t="str">
        <f t="shared" si="4"/>
        <v>Poor</v>
      </c>
      <c r="I94" s="2" t="str">
        <f t="shared" si="5"/>
        <v>Medium Discount</v>
      </c>
    </row>
    <row r="95" spans="1:9" x14ac:dyDescent="0.25">
      <c r="A95" s="2" t="s">
        <v>108</v>
      </c>
      <c r="B95" s="3">
        <v>1190</v>
      </c>
      <c r="C95" s="3">
        <v>1810</v>
      </c>
      <c r="D95" s="4">
        <v>0.34</v>
      </c>
      <c r="E95" s="3">
        <f>Table1[[#This Row],[old price]]-Table1[[#This Row],[Current price]]</f>
        <v>620</v>
      </c>
      <c r="F95" s="2"/>
      <c r="G95" s="2"/>
      <c r="H95" s="2" t="str">
        <f t="shared" si="4"/>
        <v>Poor</v>
      </c>
      <c r="I95" s="2" t="str">
        <f t="shared" si="5"/>
        <v>Medium Discount</v>
      </c>
    </row>
    <row r="96" spans="1:9" x14ac:dyDescent="0.25">
      <c r="A96" s="2" t="s">
        <v>50</v>
      </c>
      <c r="B96" s="3">
        <v>1190</v>
      </c>
      <c r="C96" s="3">
        <v>1785</v>
      </c>
      <c r="D96" s="4">
        <v>0.33</v>
      </c>
      <c r="E96" s="3">
        <f>Table1[[#This Row],[old price]]-Table1[[#This Row],[Current price]]</f>
        <v>595</v>
      </c>
      <c r="F96" s="2"/>
      <c r="G96" s="2"/>
      <c r="H96" s="2" t="str">
        <f t="shared" si="4"/>
        <v>Poor</v>
      </c>
      <c r="I96" s="2" t="str">
        <f t="shared" si="5"/>
        <v>Medium Discount</v>
      </c>
    </row>
    <row r="97" spans="1:9" x14ac:dyDescent="0.25">
      <c r="A97" s="2" t="s">
        <v>62</v>
      </c>
      <c r="B97" s="3">
        <v>2799</v>
      </c>
      <c r="C97" s="3">
        <v>3810</v>
      </c>
      <c r="D97" s="4">
        <v>0.27</v>
      </c>
      <c r="E97" s="3">
        <f>Table1[[#This Row],[old price]]-Table1[[#This Row],[Current price]]</f>
        <v>1011</v>
      </c>
      <c r="F97" s="2"/>
      <c r="G97" s="2"/>
      <c r="H97" s="2" t="str">
        <f t="shared" si="4"/>
        <v>Poor</v>
      </c>
      <c r="I97" s="2" t="str">
        <f t="shared" si="5"/>
        <v>Medium Discount</v>
      </c>
    </row>
    <row r="98" spans="1:9" x14ac:dyDescent="0.25">
      <c r="A98" s="2" t="s">
        <v>106</v>
      </c>
      <c r="B98" s="3">
        <v>198</v>
      </c>
      <c r="C98" s="3">
        <v>260</v>
      </c>
      <c r="D98" s="4">
        <v>0.24</v>
      </c>
      <c r="E98" s="3">
        <f>Table1[[#This Row],[old price]]-Table1[[#This Row],[Current price]]</f>
        <v>62</v>
      </c>
      <c r="F98" s="2"/>
      <c r="G98" s="2"/>
      <c r="H98" s="2" t="str">
        <f t="shared" ref="H98:H113" si="6">IF(G98&lt; 3,"Poor",IF(AND(G98&gt;=3,G98&lt;=4),"Average",IF(G98&gt;4,"Excellent","")))</f>
        <v>Poor</v>
      </c>
      <c r="I98" s="2" t="str">
        <f t="shared" ref="I98:I113" si="7">IF(D98&lt;20%, "Low Discount",IF(AND(D98&gt;=20%,D98&lt;=40%),"Medium Discount",IF(D98&gt;40%,"High Discount","")))</f>
        <v>Medium Discount</v>
      </c>
    </row>
    <row r="99" spans="1:9" x14ac:dyDescent="0.25">
      <c r="A99" s="2" t="s">
        <v>56</v>
      </c>
      <c r="B99" s="3">
        <v>299</v>
      </c>
      <c r="C99" s="3">
        <v>384</v>
      </c>
      <c r="D99" s="4">
        <v>0.22</v>
      </c>
      <c r="E99" s="3">
        <f>Table1[[#This Row],[old price]]-Table1[[#This Row],[Current price]]</f>
        <v>85</v>
      </c>
      <c r="F99" s="2"/>
      <c r="G99" s="2"/>
      <c r="H99" s="2" t="str">
        <f t="shared" si="6"/>
        <v>Poor</v>
      </c>
      <c r="I99" s="2" t="str">
        <f t="shared" si="7"/>
        <v>Medium Discount</v>
      </c>
    </row>
    <row r="100" spans="1:9" x14ac:dyDescent="0.25">
      <c r="A100" s="2" t="s">
        <v>87</v>
      </c>
      <c r="B100" s="3">
        <v>1466</v>
      </c>
      <c r="C100" s="3">
        <v>1699</v>
      </c>
      <c r="D100" s="4">
        <v>0.14000000000000001</v>
      </c>
      <c r="E100" s="3">
        <f>Table1[[#This Row],[old price]]-Table1[[#This Row],[Current price]]</f>
        <v>233</v>
      </c>
      <c r="F100" s="2"/>
      <c r="G100" s="2"/>
      <c r="H100" s="2" t="str">
        <f t="shared" si="6"/>
        <v>Poor</v>
      </c>
      <c r="I100" s="2" t="str">
        <f t="shared" si="7"/>
        <v>Low Discount</v>
      </c>
    </row>
    <row r="101" spans="1:9" x14ac:dyDescent="0.25">
      <c r="A101" s="2" t="s">
        <v>90</v>
      </c>
      <c r="B101" s="3">
        <v>1468</v>
      </c>
      <c r="C101" s="3">
        <v>1699</v>
      </c>
      <c r="D101" s="4">
        <v>0.14000000000000001</v>
      </c>
      <c r="E101" s="3">
        <f>Table1[[#This Row],[old price]]-Table1[[#This Row],[Current price]]</f>
        <v>231</v>
      </c>
      <c r="F101" s="2"/>
      <c r="G101" s="2"/>
      <c r="H101" s="2" t="str">
        <f t="shared" si="6"/>
        <v>Poor</v>
      </c>
      <c r="I101" s="2" t="str">
        <f t="shared" si="7"/>
        <v>Low Discount</v>
      </c>
    </row>
    <row r="102" spans="1:9" x14ac:dyDescent="0.25">
      <c r="A102" s="2" t="s">
        <v>89</v>
      </c>
      <c r="B102" s="3">
        <v>799</v>
      </c>
      <c r="C102" s="3">
        <v>900</v>
      </c>
      <c r="D102" s="4">
        <v>0.11</v>
      </c>
      <c r="E102" s="3">
        <f>Table1[[#This Row],[old price]]-Table1[[#This Row],[Current price]]</f>
        <v>101</v>
      </c>
      <c r="F102" s="2"/>
      <c r="G102" s="2"/>
      <c r="H102" s="2" t="str">
        <f t="shared" si="6"/>
        <v>Poor</v>
      </c>
      <c r="I102" s="2" t="str">
        <f t="shared" si="7"/>
        <v>Low Discount</v>
      </c>
    </row>
    <row r="103" spans="1:9" x14ac:dyDescent="0.25">
      <c r="A103" s="2" t="s">
        <v>97</v>
      </c>
      <c r="B103" s="3">
        <v>1526</v>
      </c>
      <c r="C103" s="3">
        <v>1660</v>
      </c>
      <c r="D103" s="4">
        <v>0.08</v>
      </c>
      <c r="E103" s="3">
        <f>Table1[[#This Row],[old price]]-Table1[[#This Row],[Current price]]</f>
        <v>134</v>
      </c>
      <c r="F103" s="2"/>
      <c r="G103" s="2"/>
      <c r="H103" s="2" t="str">
        <f t="shared" si="6"/>
        <v>Poor</v>
      </c>
      <c r="I103" s="2" t="str">
        <f t="shared" si="7"/>
        <v>Low Discount</v>
      </c>
    </row>
    <row r="104" spans="1:9" x14ac:dyDescent="0.25">
      <c r="A104" s="2" t="s">
        <v>80</v>
      </c>
      <c r="B104" s="3">
        <v>1732</v>
      </c>
      <c r="C104" s="3">
        <v>1799</v>
      </c>
      <c r="D104" s="4">
        <v>0.04</v>
      </c>
      <c r="E104" s="3">
        <f>Table1[[#This Row],[old price]]-Table1[[#This Row],[Current price]]</f>
        <v>67</v>
      </c>
      <c r="F104" s="2"/>
      <c r="G104" s="2"/>
      <c r="H104" s="2" t="str">
        <f t="shared" si="6"/>
        <v>Poor</v>
      </c>
      <c r="I104" s="2" t="str">
        <f t="shared" si="7"/>
        <v>Low Discount</v>
      </c>
    </row>
    <row r="105" spans="1:9" x14ac:dyDescent="0.25">
      <c r="A105" s="2" t="s">
        <v>100</v>
      </c>
      <c r="B105" s="3">
        <v>3546</v>
      </c>
      <c r="C105" s="3">
        <v>3699</v>
      </c>
      <c r="D105" s="4">
        <v>0.04</v>
      </c>
      <c r="E105" s="3">
        <f>Table1[[#This Row],[old price]]-Table1[[#This Row],[Current price]]</f>
        <v>153</v>
      </c>
      <c r="F105" s="2"/>
      <c r="G105" s="2"/>
      <c r="H105" s="2" t="str">
        <f t="shared" si="6"/>
        <v>Poor</v>
      </c>
      <c r="I105" s="2" t="str">
        <f t="shared" si="7"/>
        <v>Low Discount</v>
      </c>
    </row>
    <row r="106" spans="1:9" x14ac:dyDescent="0.25">
      <c r="A106" s="2" t="s">
        <v>57</v>
      </c>
      <c r="B106" s="3">
        <v>1459</v>
      </c>
      <c r="C106" s="3">
        <v>1499</v>
      </c>
      <c r="D106" s="4">
        <v>0.03</v>
      </c>
      <c r="E106" s="3">
        <f>Table1[[#This Row],[old price]]-Table1[[#This Row],[Current price]]</f>
        <v>40</v>
      </c>
      <c r="F106" s="2"/>
      <c r="G106" s="2"/>
      <c r="H106" s="2" t="str">
        <f t="shared" si="6"/>
        <v>Poor</v>
      </c>
      <c r="I106" s="2" t="str">
        <f t="shared" si="7"/>
        <v>Low Discount</v>
      </c>
    </row>
    <row r="107" spans="1:9" x14ac:dyDescent="0.25">
      <c r="A107" s="2" t="s">
        <v>48</v>
      </c>
      <c r="B107" s="3">
        <v>2132</v>
      </c>
      <c r="C107" s="3">
        <v>2169</v>
      </c>
      <c r="D107" s="4">
        <v>0.02</v>
      </c>
      <c r="E107" s="3">
        <f>Table1[[#This Row],[old price]]-Table1[[#This Row],[Current price]]</f>
        <v>37</v>
      </c>
      <c r="F107" s="2"/>
      <c r="G107" s="2"/>
      <c r="H107" s="2" t="str">
        <f t="shared" si="6"/>
        <v>Poor</v>
      </c>
      <c r="I107" s="2" t="str">
        <f t="shared" si="7"/>
        <v>Low Discount</v>
      </c>
    </row>
    <row r="108" spans="1:9" x14ac:dyDescent="0.25">
      <c r="A108" s="2" t="s">
        <v>55</v>
      </c>
      <c r="B108" s="3">
        <v>1660</v>
      </c>
      <c r="C108" s="3">
        <v>1699</v>
      </c>
      <c r="D108" s="4">
        <v>0.02</v>
      </c>
      <c r="E108" s="3">
        <f>Table1[[#This Row],[old price]]-Table1[[#This Row],[Current price]]</f>
        <v>39</v>
      </c>
      <c r="F108" s="2"/>
      <c r="G108" s="2"/>
      <c r="H108" s="2" t="str">
        <f t="shared" si="6"/>
        <v>Poor</v>
      </c>
      <c r="I108" s="2" t="str">
        <f t="shared" si="7"/>
        <v>Low Discount</v>
      </c>
    </row>
    <row r="109" spans="1:9" x14ac:dyDescent="0.25">
      <c r="A109" s="2" t="s">
        <v>85</v>
      </c>
      <c r="B109" s="3">
        <v>1666</v>
      </c>
      <c r="C109" s="3">
        <v>1699</v>
      </c>
      <c r="D109" s="4">
        <v>0.02</v>
      </c>
      <c r="E109" s="3">
        <f>Table1[[#This Row],[old price]]-Table1[[#This Row],[Current price]]</f>
        <v>33</v>
      </c>
      <c r="F109" s="2"/>
      <c r="G109" s="2"/>
      <c r="H109" s="2" t="str">
        <f t="shared" si="6"/>
        <v>Poor</v>
      </c>
      <c r="I109" s="2" t="str">
        <f t="shared" si="7"/>
        <v>Low Discount</v>
      </c>
    </row>
    <row r="110" spans="1:9" x14ac:dyDescent="0.25">
      <c r="A110" s="2" t="s">
        <v>98</v>
      </c>
      <c r="B110" s="3">
        <v>1462</v>
      </c>
      <c r="C110" s="3">
        <v>1499</v>
      </c>
      <c r="D110" s="4">
        <v>0.02</v>
      </c>
      <c r="E110" s="3">
        <f>Table1[[#This Row],[old price]]-Table1[[#This Row],[Current price]]</f>
        <v>37</v>
      </c>
      <c r="F110" s="2"/>
      <c r="G110" s="2"/>
      <c r="H110" s="2" t="str">
        <f t="shared" si="6"/>
        <v>Poor</v>
      </c>
      <c r="I110" s="2" t="str">
        <f t="shared" si="7"/>
        <v>Low Discount</v>
      </c>
    </row>
    <row r="111" spans="1:9" x14ac:dyDescent="0.25">
      <c r="A111" s="2" t="s">
        <v>109</v>
      </c>
      <c r="B111" s="3">
        <v>1658</v>
      </c>
      <c r="C111" s="3">
        <v>1699</v>
      </c>
      <c r="D111" s="4">
        <v>0.02</v>
      </c>
      <c r="E111" s="3">
        <f>Table1[[#This Row],[old price]]-Table1[[#This Row],[Current price]]</f>
        <v>41</v>
      </c>
      <c r="F111" s="2"/>
      <c r="G111" s="2"/>
      <c r="H111" s="2" t="str">
        <f t="shared" si="6"/>
        <v>Poor</v>
      </c>
      <c r="I111" s="2" t="str">
        <f t="shared" si="7"/>
        <v>Low Discount</v>
      </c>
    </row>
    <row r="112" spans="1:9" x14ac:dyDescent="0.25">
      <c r="A112" s="2" t="s">
        <v>110</v>
      </c>
      <c r="B112" s="3">
        <v>1768</v>
      </c>
      <c r="C112" s="3">
        <v>1799</v>
      </c>
      <c r="D112" s="4">
        <v>0.02</v>
      </c>
      <c r="E112" s="3">
        <f>Table1[[#This Row],[old price]]-Table1[[#This Row],[Current price]]</f>
        <v>31</v>
      </c>
      <c r="F112" s="2"/>
      <c r="G112" s="2"/>
      <c r="H112" s="2" t="str">
        <f t="shared" si="6"/>
        <v>Poor</v>
      </c>
      <c r="I112" s="2" t="str">
        <f t="shared" si="7"/>
        <v>Low Discount</v>
      </c>
    </row>
    <row r="113" spans="1:9" x14ac:dyDescent="0.25">
      <c r="A113" s="2" t="s">
        <v>105</v>
      </c>
      <c r="B113" s="3">
        <v>1875</v>
      </c>
      <c r="C113" s="3">
        <v>1899</v>
      </c>
      <c r="D113" s="4">
        <v>0.01</v>
      </c>
      <c r="E113" s="3">
        <f>Table1[[#This Row],[old price]]-Table1[[#This Row],[Current price]]</f>
        <v>24</v>
      </c>
      <c r="F113" s="2"/>
      <c r="G113" s="2"/>
      <c r="H113" s="2" t="str">
        <f t="shared" si="6"/>
        <v>Poor</v>
      </c>
      <c r="I113" s="2" t="str">
        <f t="shared" si="7"/>
        <v>Low Discount</v>
      </c>
    </row>
  </sheetData>
  <conditionalFormatting sqref="A1:I113">
    <cfRule type="containsBlanks" dxfId="51" priority="5">
      <formula>LEN(TRIM(A1))=0</formula>
    </cfRule>
  </conditionalFormatting>
  <conditionalFormatting sqref="L26:L35 L37">
    <cfRule type="containsBlanks" dxfId="50" priority="4">
      <formula>LEN(TRIM(L26))=0</formula>
    </cfRule>
  </conditionalFormatting>
  <conditionalFormatting sqref="L38:L47 L49">
    <cfRule type="containsBlanks" dxfId="49" priority="3">
      <formula>LEN(TRIM(L38))=0</formula>
    </cfRule>
  </conditionalFormatting>
  <conditionalFormatting sqref="L50:L54 L56">
    <cfRule type="containsBlanks" dxfId="48" priority="2">
      <formula>LEN(TRIM(L50))=0</formula>
    </cfRule>
  </conditionalFormatting>
  <conditionalFormatting sqref="L57:L61 L64:L65">
    <cfRule type="containsBlanks" dxfId="47" priority="1">
      <formula>LEN(TRIM(L57))=0</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D43"/>
  <sheetViews>
    <sheetView topLeftCell="A43" zoomScale="70" zoomScaleNormal="70" workbookViewId="0">
      <selection activeCell="P35" sqref="P35"/>
    </sheetView>
  </sheetViews>
  <sheetFormatPr defaultRowHeight="15" x14ac:dyDescent="0.25"/>
  <cols>
    <col min="1" max="1" width="17.85546875" customWidth="1"/>
    <col min="2" max="2" width="25.28515625" customWidth="1"/>
    <col min="3" max="3" width="20.140625" customWidth="1"/>
    <col min="4" max="4" width="20.140625" bestFit="1" customWidth="1"/>
  </cols>
  <sheetData>
    <row r="1" spans="1:4" x14ac:dyDescent="0.25">
      <c r="A1" s="17" t="s">
        <v>129</v>
      </c>
      <c r="B1" t="s">
        <v>135</v>
      </c>
      <c r="C1" t="s">
        <v>134</v>
      </c>
    </row>
    <row r="2" spans="1:4" x14ac:dyDescent="0.25">
      <c r="A2" s="18" t="s">
        <v>130</v>
      </c>
      <c r="B2" s="15">
        <v>13</v>
      </c>
      <c r="C2" s="15">
        <v>0.37615384615384617</v>
      </c>
    </row>
    <row r="3" spans="1:4" x14ac:dyDescent="0.25">
      <c r="A3" s="18" t="s">
        <v>131</v>
      </c>
      <c r="B3" s="15">
        <v>32</v>
      </c>
      <c r="C3" s="15">
        <v>0.37937500000000007</v>
      </c>
    </row>
    <row r="4" spans="1:4" x14ac:dyDescent="0.25">
      <c r="A4" s="18" t="s">
        <v>132</v>
      </c>
      <c r="B4" s="15">
        <v>12</v>
      </c>
      <c r="C4" s="15">
        <v>0.36059701492537305</v>
      </c>
    </row>
    <row r="5" spans="1:4" x14ac:dyDescent="0.25">
      <c r="A5" s="18" t="s">
        <v>133</v>
      </c>
      <c r="B5" s="15">
        <v>57</v>
      </c>
      <c r="C5" s="15">
        <v>0.36776785714285715</v>
      </c>
    </row>
    <row r="8" spans="1:4" x14ac:dyDescent="0.25">
      <c r="A8" s="17" t="s">
        <v>129</v>
      </c>
      <c r="B8" t="s">
        <v>139</v>
      </c>
      <c r="C8" t="s">
        <v>128</v>
      </c>
      <c r="D8" t="s">
        <v>146</v>
      </c>
    </row>
    <row r="9" spans="1:4" x14ac:dyDescent="0.25">
      <c r="A9" s="18" t="s">
        <v>136</v>
      </c>
      <c r="B9" s="15">
        <v>3.6133333333333324</v>
      </c>
      <c r="C9" s="15">
        <v>29.969999999999988</v>
      </c>
      <c r="D9" s="15">
        <v>30</v>
      </c>
    </row>
    <row r="10" spans="1:4" x14ac:dyDescent="0.25">
      <c r="A10" s="18" t="s">
        <v>137</v>
      </c>
      <c r="B10" s="15">
        <v>3.7249999999999996</v>
      </c>
      <c r="C10" s="15">
        <v>1.3000000000000003</v>
      </c>
      <c r="D10" s="15">
        <v>4</v>
      </c>
    </row>
    <row r="11" spans="1:4" x14ac:dyDescent="0.25">
      <c r="A11" s="18" t="s">
        <v>138</v>
      </c>
      <c r="B11" s="15">
        <v>4.2782608695652184</v>
      </c>
      <c r="C11" s="15">
        <v>9.9199999999999982</v>
      </c>
      <c r="D11" s="15">
        <v>23</v>
      </c>
    </row>
    <row r="12" spans="1:4" x14ac:dyDescent="0.25">
      <c r="A12" s="18" t="s">
        <v>133</v>
      </c>
      <c r="B12" s="15">
        <v>3.8894736842105253</v>
      </c>
      <c r="C12" s="15">
        <v>41.190000000000005</v>
      </c>
      <c r="D12" s="15">
        <v>57</v>
      </c>
    </row>
    <row r="15" spans="1:4" x14ac:dyDescent="0.25">
      <c r="A15" s="17" t="s">
        <v>129</v>
      </c>
      <c r="B15" t="s">
        <v>139</v>
      </c>
    </row>
    <row r="16" spans="1:4" x14ac:dyDescent="0.25">
      <c r="A16" s="18" t="s">
        <v>136</v>
      </c>
      <c r="B16" s="1">
        <v>3.6133333333333324</v>
      </c>
    </row>
    <row r="17" spans="1:3" x14ac:dyDescent="0.25">
      <c r="A17" s="18" t="s">
        <v>137</v>
      </c>
      <c r="B17" s="1">
        <v>3.7249999999999996</v>
      </c>
    </row>
    <row r="18" spans="1:3" x14ac:dyDescent="0.25">
      <c r="A18" s="18" t="s">
        <v>138</v>
      </c>
      <c r="B18" s="1">
        <v>4.2782608695652184</v>
      </c>
    </row>
    <row r="19" spans="1:3" x14ac:dyDescent="0.25">
      <c r="A19" s="18" t="s">
        <v>133</v>
      </c>
      <c r="B19" s="1">
        <v>3.8894736842105253</v>
      </c>
    </row>
    <row r="31" spans="1:3" x14ac:dyDescent="0.25">
      <c r="A31" s="17" t="s">
        <v>129</v>
      </c>
      <c r="B31" t="s">
        <v>150</v>
      </c>
      <c r="C31" t="s">
        <v>151</v>
      </c>
    </row>
    <row r="32" spans="1:3" x14ac:dyDescent="0.25">
      <c r="A32" s="18" t="s">
        <v>130</v>
      </c>
      <c r="B32" s="1">
        <v>1482.3846153846155</v>
      </c>
      <c r="C32" s="1">
        <v>2219.4615384615386</v>
      </c>
    </row>
    <row r="33" spans="1:3" x14ac:dyDescent="0.25">
      <c r="A33" s="18" t="s">
        <v>131</v>
      </c>
      <c r="B33" s="1">
        <v>1330.3225806451612</v>
      </c>
      <c r="C33" s="1">
        <v>2078.3225806451615</v>
      </c>
    </row>
    <row r="34" spans="1:3" x14ac:dyDescent="0.25">
      <c r="A34" s="18" t="s">
        <v>132</v>
      </c>
      <c r="B34" s="1">
        <v>1054.044776119403</v>
      </c>
      <c r="C34" s="1">
        <v>1594.9701492537313</v>
      </c>
    </row>
    <row r="35" spans="1:3" x14ac:dyDescent="0.25">
      <c r="A35" s="18" t="s">
        <v>133</v>
      </c>
      <c r="B35" s="1">
        <v>1181.3693693693695</v>
      </c>
      <c r="C35" s="1">
        <v>1803.099099099099</v>
      </c>
    </row>
    <row r="39" spans="1:3" x14ac:dyDescent="0.25">
      <c r="A39" s="17" t="s">
        <v>129</v>
      </c>
      <c r="B39" t="s">
        <v>152</v>
      </c>
      <c r="C39" t="s">
        <v>153</v>
      </c>
    </row>
    <row r="40" spans="1:3" x14ac:dyDescent="0.25">
      <c r="A40" s="18" t="s">
        <v>136</v>
      </c>
      <c r="B40" s="30">
        <v>46898</v>
      </c>
      <c r="C40" s="30">
        <v>90616</v>
      </c>
    </row>
    <row r="41" spans="1:3" x14ac:dyDescent="0.25">
      <c r="A41" s="18" t="s">
        <v>137</v>
      </c>
      <c r="B41" s="30">
        <v>35265</v>
      </c>
      <c r="C41" s="30">
        <v>38427</v>
      </c>
    </row>
    <row r="42" spans="1:3" x14ac:dyDescent="0.25">
      <c r="A42" s="18" t="s">
        <v>138</v>
      </c>
      <c r="B42" s="30">
        <v>48969</v>
      </c>
      <c r="C42" s="30">
        <v>71101</v>
      </c>
    </row>
    <row r="43" spans="1:3" x14ac:dyDescent="0.25">
      <c r="A43" s="18" t="s">
        <v>133</v>
      </c>
      <c r="B43" s="30">
        <v>131132</v>
      </c>
      <c r="C43" s="30">
        <v>200144</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
  <sheetViews>
    <sheetView tabSelected="1" zoomScale="40" zoomScaleNormal="40" workbookViewId="0">
      <selection activeCell="P52" sqref="P52"/>
    </sheetView>
  </sheetViews>
  <sheetFormatPr defaultRowHeight="15" x14ac:dyDescent="0.25"/>
  <cols>
    <col min="1" max="16384" width="9.140625" style="32"/>
  </cols>
  <sheetData/>
  <pageMargins left="0.7" right="0.7" top="0.75" bottom="0.75" header="0.3" footer="0.3"/>
  <pageSetup paperSize="8" scale="11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EDITED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2025-06-13T19:02:26Z</dcterms:created>
  <dcterms:modified xsi:type="dcterms:W3CDTF">2025-06-29T07:34:27Z</dcterms:modified>
</cp:coreProperties>
</file>