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Productividad de Pozos\Serie 2\Serie 2 terminada\"/>
    </mc:Choice>
  </mc:AlternateContent>
  <xr:revisionPtr revIDLastSave="0" documentId="10_ncr:100000_{25EEA141-0FF2-4E57-AE39-C9D860E395AA}" xr6:coauthVersionLast="31" xr6:coauthVersionMax="31" xr10:uidLastSave="{00000000-0000-0000-0000-000000000000}"/>
  <bookViews>
    <workbookView xWindow="0" yWindow="60" windowWidth="20490" windowHeight="7485" tabRatio="652" xr2:uid="{00000000-000D-0000-FFFF-FFFF00000000}"/>
  </bookViews>
  <sheets>
    <sheet name="Formato" sheetId="33" r:id="rId1"/>
    <sheet name="IPR" sheetId="5" r:id="rId2"/>
    <sheet name="VLP q=100" sheetId="1" r:id="rId3"/>
    <sheet name="Rs,Den q1" sheetId="2" r:id="rId4"/>
    <sheet name="Visco q1" sheetId="3" r:id="rId5"/>
    <sheet name="fd q1" sheetId="4" r:id="rId6"/>
    <sheet name="VLP q=250" sheetId="6" r:id="rId7"/>
    <sheet name="Rs,Den q2" sheetId="7" r:id="rId8"/>
    <sheet name="Visco q2" sheetId="8" r:id="rId9"/>
    <sheet name="fd q2" sheetId="9" r:id="rId10"/>
    <sheet name="VLP q=500" sheetId="10" r:id="rId11"/>
    <sheet name="Rs, Den q3" sheetId="11" r:id="rId12"/>
    <sheet name="Visco q3" sheetId="12" r:id="rId13"/>
    <sheet name="fd q3" sheetId="13" r:id="rId14"/>
    <sheet name="VLP q=600" sheetId="25" r:id="rId15"/>
    <sheet name="Rs,Den q4" sheetId="26" r:id="rId16"/>
    <sheet name="Visco q4" sheetId="27" r:id="rId17"/>
    <sheet name="fd q4" sheetId="28" r:id="rId18"/>
    <sheet name="VLP q=650" sheetId="29" r:id="rId19"/>
    <sheet name="Rs,Den q5" sheetId="30" r:id="rId20"/>
    <sheet name="Visco q5" sheetId="31" r:id="rId21"/>
    <sheet name="fd q5" sheetId="32" r:id="rId22"/>
  </sheets>
  <externalReferences>
    <externalReference r:id="rId23"/>
    <externalReference r:id="rId24"/>
  </externalReferences>
  <calcPr calcId="179017" iterate="1" iterateCount="1" iterateDelta="9.9999999999999995E-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6" l="1"/>
  <c r="AI4" i="6"/>
  <c r="AA5" i="6"/>
  <c r="AI5" i="6"/>
  <c r="AA6" i="6"/>
  <c r="AI6" i="6"/>
  <c r="AA7" i="6"/>
  <c r="AI7" i="6"/>
  <c r="AA8" i="6"/>
  <c r="AI8" i="6"/>
  <c r="AA9" i="6"/>
  <c r="AI9" i="6"/>
  <c r="AA10" i="6"/>
  <c r="AI10" i="6"/>
  <c r="AA11" i="6"/>
  <c r="AI11" i="6"/>
  <c r="AA12" i="6"/>
  <c r="AI12" i="6"/>
  <c r="AA13" i="6"/>
  <c r="AI13" i="6"/>
  <c r="AA14" i="6"/>
  <c r="AI14" i="6"/>
  <c r="AA15" i="6"/>
  <c r="AI15" i="6"/>
  <c r="AA16" i="6"/>
  <c r="AI16" i="6"/>
  <c r="AA17" i="6"/>
  <c r="AI17" i="6"/>
  <c r="AA18" i="6"/>
  <c r="AI18" i="6"/>
  <c r="AA19" i="6"/>
  <c r="AI19" i="6"/>
  <c r="AA20" i="6"/>
  <c r="AI20" i="6"/>
  <c r="AA21" i="6"/>
  <c r="AI21" i="6"/>
  <c r="AA22" i="6"/>
  <c r="AI22" i="6"/>
  <c r="AA23" i="6"/>
  <c r="AI23" i="6"/>
  <c r="AA24" i="6"/>
  <c r="AI24" i="6"/>
  <c r="AA25" i="6"/>
  <c r="AI25" i="6"/>
  <c r="AA26" i="6"/>
  <c r="AI26" i="6"/>
  <c r="AA27" i="6"/>
  <c r="AI27" i="6"/>
  <c r="AA28" i="6"/>
  <c r="AI28" i="6"/>
  <c r="AA29" i="6"/>
  <c r="AI29" i="6"/>
  <c r="AA30" i="6"/>
  <c r="AI30" i="6"/>
  <c r="AA31" i="6"/>
  <c r="AI31" i="6"/>
  <c r="AA32" i="6"/>
  <c r="AI32" i="6"/>
  <c r="AA33" i="6"/>
  <c r="AI33" i="6"/>
  <c r="AA34" i="6"/>
  <c r="AI34" i="6"/>
  <c r="AA35" i="6"/>
  <c r="AI35" i="6"/>
  <c r="AA36" i="6"/>
  <c r="AI36" i="6"/>
  <c r="AA37" i="6"/>
  <c r="AI37" i="6"/>
  <c r="AA38" i="6"/>
  <c r="AI38" i="6"/>
  <c r="AA39" i="6"/>
  <c r="AI39" i="6"/>
  <c r="AA40" i="6"/>
  <c r="AI40" i="6"/>
  <c r="AA41" i="6"/>
  <c r="AI41" i="6"/>
  <c r="AA42" i="6"/>
  <c r="AI42" i="6"/>
  <c r="AA43" i="6"/>
  <c r="AI43" i="6"/>
  <c r="AA44" i="6"/>
  <c r="AI44" i="6"/>
  <c r="AA45" i="6"/>
  <c r="AI45" i="6"/>
  <c r="AA46" i="6"/>
  <c r="AI46" i="6"/>
  <c r="AA47" i="6"/>
  <c r="AI47" i="6"/>
  <c r="AA48" i="6"/>
  <c r="AI48" i="6"/>
  <c r="AA49" i="6"/>
  <c r="AI49" i="6"/>
  <c r="AA50" i="6"/>
  <c r="AI50" i="6"/>
  <c r="AA51" i="6"/>
  <c r="AI51" i="6"/>
  <c r="AA52" i="6"/>
  <c r="AI52" i="6"/>
  <c r="AA53" i="6"/>
  <c r="AI53" i="6"/>
  <c r="AA54" i="6"/>
  <c r="AI54" i="6"/>
  <c r="AA55" i="6"/>
  <c r="AI55" i="6"/>
  <c r="AA56" i="6"/>
  <c r="AI56" i="6"/>
  <c r="AA57" i="6"/>
  <c r="AI57" i="6"/>
  <c r="AA58" i="6"/>
  <c r="AI58" i="6"/>
  <c r="AA59" i="6"/>
  <c r="AI59" i="6"/>
  <c r="AA60" i="6"/>
  <c r="AI60" i="6"/>
  <c r="AA61" i="6"/>
  <c r="AI61" i="6"/>
  <c r="AA62" i="6"/>
  <c r="AI62" i="6"/>
  <c r="AA63" i="6"/>
  <c r="AI63" i="6"/>
  <c r="AA64" i="6"/>
  <c r="AI64" i="6"/>
  <c r="AA65" i="6"/>
  <c r="AI65" i="6"/>
  <c r="AA66" i="6"/>
  <c r="AI66" i="6"/>
  <c r="AA67" i="6"/>
  <c r="AI67" i="6"/>
  <c r="AA3" i="6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AA48" i="10"/>
  <c r="AA49" i="10"/>
  <c r="AA50" i="10"/>
  <c r="AA51" i="10"/>
  <c r="AA52" i="10"/>
  <c r="AA53" i="10"/>
  <c r="AA54" i="10"/>
  <c r="AA55" i="10"/>
  <c r="AA56" i="10"/>
  <c r="AA57" i="10"/>
  <c r="AA58" i="10"/>
  <c r="AA59" i="10"/>
  <c r="AA60" i="10"/>
  <c r="AA61" i="10"/>
  <c r="AA62" i="10"/>
  <c r="AA63" i="10"/>
  <c r="AA64" i="10"/>
  <c r="AA65" i="10"/>
  <c r="AA66" i="10"/>
  <c r="AA67" i="10"/>
  <c r="AA3" i="10"/>
  <c r="AA4" i="25"/>
  <c r="AA5" i="25"/>
  <c r="AA6" i="25"/>
  <c r="AA7" i="25"/>
  <c r="AA8" i="25"/>
  <c r="AA9" i="25"/>
  <c r="AA10" i="25"/>
  <c r="AA11" i="25"/>
  <c r="AA12" i="25"/>
  <c r="AA13" i="25"/>
  <c r="AA14" i="25"/>
  <c r="AA15" i="25"/>
  <c r="AA16" i="25"/>
  <c r="AA17" i="25"/>
  <c r="AA18" i="25"/>
  <c r="AA19" i="25"/>
  <c r="AA20" i="25"/>
  <c r="AA21" i="25"/>
  <c r="AA22" i="25"/>
  <c r="AA23" i="25"/>
  <c r="AA24" i="25"/>
  <c r="AA25" i="25"/>
  <c r="AA26" i="25"/>
  <c r="AA27" i="25"/>
  <c r="AA28" i="25"/>
  <c r="AA29" i="25"/>
  <c r="AA30" i="25"/>
  <c r="AA31" i="25"/>
  <c r="AA32" i="25"/>
  <c r="AA33" i="25"/>
  <c r="AA34" i="25"/>
  <c r="AA35" i="25"/>
  <c r="AA36" i="25"/>
  <c r="AA37" i="25"/>
  <c r="AA38" i="25"/>
  <c r="AA39" i="25"/>
  <c r="AA40" i="25"/>
  <c r="AA41" i="25"/>
  <c r="AA42" i="25"/>
  <c r="AA43" i="25"/>
  <c r="AA44" i="25"/>
  <c r="AA45" i="25"/>
  <c r="AA46" i="25"/>
  <c r="AA47" i="25"/>
  <c r="AA48" i="25"/>
  <c r="AA49" i="25"/>
  <c r="AA50" i="25"/>
  <c r="AA51" i="25"/>
  <c r="AA52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65" i="25"/>
  <c r="AA66" i="25"/>
  <c r="AA67" i="25"/>
  <c r="AA3" i="25"/>
  <c r="AA4" i="29"/>
  <c r="AA5" i="29"/>
  <c r="AA6" i="29"/>
  <c r="AA7" i="29"/>
  <c r="AA8" i="29"/>
  <c r="AA9" i="29"/>
  <c r="AA10" i="29"/>
  <c r="AA11" i="29"/>
  <c r="AA12" i="29"/>
  <c r="AA13" i="29"/>
  <c r="AA14" i="29"/>
  <c r="AA15" i="29"/>
  <c r="AA16" i="29"/>
  <c r="AA17" i="29"/>
  <c r="AA18" i="29"/>
  <c r="AA19" i="29"/>
  <c r="AA20" i="29"/>
  <c r="AA21" i="29"/>
  <c r="AA22" i="29"/>
  <c r="AA23" i="29"/>
  <c r="AA24" i="29"/>
  <c r="AA25" i="29"/>
  <c r="AA26" i="29"/>
  <c r="AA27" i="29"/>
  <c r="AA28" i="29"/>
  <c r="AA29" i="29"/>
  <c r="AA30" i="29"/>
  <c r="AA31" i="29"/>
  <c r="AA32" i="29"/>
  <c r="AA33" i="29"/>
  <c r="AA34" i="29"/>
  <c r="AA35" i="29"/>
  <c r="AA36" i="29"/>
  <c r="AA37" i="29"/>
  <c r="AA38" i="29"/>
  <c r="AA39" i="29"/>
  <c r="AA40" i="29"/>
  <c r="AA41" i="29"/>
  <c r="AA42" i="29"/>
  <c r="AA43" i="29"/>
  <c r="AA44" i="29"/>
  <c r="AA45" i="29"/>
  <c r="AA46" i="29"/>
  <c r="AA47" i="29"/>
  <c r="AA48" i="29"/>
  <c r="AA49" i="29"/>
  <c r="AA50" i="29"/>
  <c r="AA51" i="29"/>
  <c r="AA52" i="29"/>
  <c r="AA53" i="29"/>
  <c r="AA54" i="29"/>
  <c r="AA55" i="29"/>
  <c r="AA56" i="29"/>
  <c r="AA57" i="29"/>
  <c r="AA58" i="29"/>
  <c r="AA59" i="29"/>
  <c r="AA60" i="29"/>
  <c r="AA61" i="29"/>
  <c r="AA62" i="29"/>
  <c r="AA63" i="29"/>
  <c r="AA64" i="29"/>
  <c r="AA65" i="29"/>
  <c r="AA66" i="29"/>
  <c r="AA67" i="29"/>
  <c r="AA3" i="29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3" i="1"/>
  <c r="AI4" i="29" l="1"/>
  <c r="AI5" i="29"/>
  <c r="AI6" i="29"/>
  <c r="AI7" i="29"/>
  <c r="AI8" i="29"/>
  <c r="AI9" i="29"/>
  <c r="AI10" i="29"/>
  <c r="AI11" i="29"/>
  <c r="AI12" i="29"/>
  <c r="AI13" i="29"/>
  <c r="AI14" i="29"/>
  <c r="AI15" i="29"/>
  <c r="AI16" i="29"/>
  <c r="AI17" i="29"/>
  <c r="AI18" i="29"/>
  <c r="AI19" i="29"/>
  <c r="AI20" i="29"/>
  <c r="AI21" i="29"/>
  <c r="AI22" i="29"/>
  <c r="AI23" i="29"/>
  <c r="AI24" i="29"/>
  <c r="AI25" i="29"/>
  <c r="AI26" i="29"/>
  <c r="AI27" i="29"/>
  <c r="AI28" i="29"/>
  <c r="AI29" i="29"/>
  <c r="AI30" i="29"/>
  <c r="AI31" i="29"/>
  <c r="AI32" i="29"/>
  <c r="AI33" i="29"/>
  <c r="AI34" i="29"/>
  <c r="AI35" i="29"/>
  <c r="AI36" i="29"/>
  <c r="AI37" i="29"/>
  <c r="AI38" i="29"/>
  <c r="AI39" i="29"/>
  <c r="AI40" i="29"/>
  <c r="AI41" i="29"/>
  <c r="AI42" i="29"/>
  <c r="AI43" i="29"/>
  <c r="AI44" i="29"/>
  <c r="AI45" i="29"/>
  <c r="AI46" i="29"/>
  <c r="AI47" i="29"/>
  <c r="AI48" i="29"/>
  <c r="AI49" i="29"/>
  <c r="AI50" i="29"/>
  <c r="AI51" i="29"/>
  <c r="AI52" i="29"/>
  <c r="AI53" i="29"/>
  <c r="AI54" i="29"/>
  <c r="AI55" i="29"/>
  <c r="AI56" i="29"/>
  <c r="AI57" i="29"/>
  <c r="AI58" i="29"/>
  <c r="AI59" i="29"/>
  <c r="AI60" i="29"/>
  <c r="AI61" i="29"/>
  <c r="AI62" i="29"/>
  <c r="AI63" i="29"/>
  <c r="AI64" i="29"/>
  <c r="AI65" i="29"/>
  <c r="AI66" i="29"/>
  <c r="AI67" i="29"/>
  <c r="AI4" i="25"/>
  <c r="AI5" i="25"/>
  <c r="AI6" i="25"/>
  <c r="AI7" i="25"/>
  <c r="AI8" i="25"/>
  <c r="AI9" i="25"/>
  <c r="AI10" i="25"/>
  <c r="AI11" i="25"/>
  <c r="AI12" i="25"/>
  <c r="AI13" i="25"/>
  <c r="AI14" i="25"/>
  <c r="AI15" i="25"/>
  <c r="AI16" i="25"/>
  <c r="AI17" i="25"/>
  <c r="AI18" i="25"/>
  <c r="AI19" i="25"/>
  <c r="AI20" i="25"/>
  <c r="AI21" i="25"/>
  <c r="AI22" i="25"/>
  <c r="AI23" i="25"/>
  <c r="AI24" i="25"/>
  <c r="AI25" i="25"/>
  <c r="AI26" i="25"/>
  <c r="AI27" i="25"/>
  <c r="AI28" i="25"/>
  <c r="AI29" i="25"/>
  <c r="AI30" i="25"/>
  <c r="AI31" i="25"/>
  <c r="AI32" i="25"/>
  <c r="AI33" i="25"/>
  <c r="AI34" i="25"/>
  <c r="AI35" i="25"/>
  <c r="AI36" i="25"/>
  <c r="AI37" i="25"/>
  <c r="AI38" i="25"/>
  <c r="AI39" i="25"/>
  <c r="AI40" i="25"/>
  <c r="AI41" i="25"/>
  <c r="AI42" i="25"/>
  <c r="AI43" i="25"/>
  <c r="AI44" i="25"/>
  <c r="AI45" i="25"/>
  <c r="AI46" i="25"/>
  <c r="AI47" i="25"/>
  <c r="AI48" i="25"/>
  <c r="AI49" i="25"/>
  <c r="AI50" i="25"/>
  <c r="AI51" i="25"/>
  <c r="AI52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65" i="25"/>
  <c r="AI66" i="25"/>
  <c r="AI67" i="25"/>
  <c r="AI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AI24" i="10"/>
  <c r="AI25" i="10"/>
  <c r="AI26" i="10"/>
  <c r="AI27" i="10"/>
  <c r="AI28" i="10"/>
  <c r="AI29" i="10"/>
  <c r="AI30" i="10"/>
  <c r="AI31" i="10"/>
  <c r="AI32" i="10"/>
  <c r="AI33" i="10"/>
  <c r="AI34" i="10"/>
  <c r="AI35" i="10"/>
  <c r="AI36" i="10"/>
  <c r="AI37" i="10"/>
  <c r="AI38" i="10"/>
  <c r="AI39" i="10"/>
  <c r="AI40" i="10"/>
  <c r="AI41" i="10"/>
  <c r="AI42" i="10"/>
  <c r="AI43" i="10"/>
  <c r="AI44" i="10"/>
  <c r="AI45" i="10"/>
  <c r="AI46" i="10"/>
  <c r="AI47" i="10"/>
  <c r="AI48" i="10"/>
  <c r="AI49" i="10"/>
  <c r="AI50" i="10"/>
  <c r="AI51" i="10"/>
  <c r="AI52" i="10"/>
  <c r="AI53" i="10"/>
  <c r="AI54" i="10"/>
  <c r="AI55" i="10"/>
  <c r="AI56" i="10"/>
  <c r="AI57" i="10"/>
  <c r="AI58" i="10"/>
  <c r="AI59" i="10"/>
  <c r="AI60" i="10"/>
  <c r="AI61" i="10"/>
  <c r="AI62" i="10"/>
  <c r="AI63" i="10"/>
  <c r="AI64" i="10"/>
  <c r="AI65" i="10"/>
  <c r="AI66" i="10"/>
  <c r="AI67" i="10"/>
  <c r="G21" i="5" l="1"/>
  <c r="G22" i="5" s="1"/>
  <c r="C21" i="5" s="1"/>
  <c r="C84" i="5" l="1"/>
  <c r="C80" i="5"/>
  <c r="C76" i="5"/>
  <c r="C72" i="5"/>
  <c r="C68" i="5"/>
  <c r="C64" i="5"/>
  <c r="C60" i="5"/>
  <c r="C56" i="5"/>
  <c r="C52" i="5"/>
  <c r="C48" i="5"/>
  <c r="C44" i="5"/>
  <c r="C40" i="5"/>
  <c r="C36" i="5"/>
  <c r="C32" i="5"/>
  <c r="C28" i="5"/>
  <c r="C24" i="5"/>
  <c r="C20" i="5"/>
  <c r="C82" i="5"/>
  <c r="C78" i="5"/>
  <c r="C74" i="5"/>
  <c r="C70" i="5"/>
  <c r="C66" i="5"/>
  <c r="C62" i="5"/>
  <c r="C58" i="5"/>
  <c r="C54" i="5"/>
  <c r="C50" i="5"/>
  <c r="C46" i="5"/>
  <c r="C42" i="5"/>
  <c r="C38" i="5"/>
  <c r="C34" i="5"/>
  <c r="C30" i="5"/>
  <c r="C26" i="5"/>
  <c r="C22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C55" i="5"/>
  <c r="C53" i="5"/>
  <c r="C51" i="5"/>
  <c r="C49" i="5"/>
  <c r="C47" i="5"/>
  <c r="C45" i="5"/>
  <c r="C43" i="5"/>
  <c r="C41" i="5"/>
  <c r="C39" i="5"/>
  <c r="C37" i="5"/>
  <c r="C35" i="5"/>
  <c r="C33" i="5"/>
  <c r="C31" i="5"/>
  <c r="C29" i="5"/>
  <c r="C27" i="5"/>
  <c r="C25" i="5"/>
  <c r="C23" i="5"/>
  <c r="P11" i="5"/>
  <c r="L11" i="5"/>
  <c r="H11" i="5"/>
  <c r="P10" i="5"/>
  <c r="L10" i="5"/>
  <c r="H10" i="5"/>
  <c r="P9" i="5"/>
  <c r="L9" i="5"/>
  <c r="H9" i="5"/>
  <c r="P8" i="5"/>
  <c r="L8" i="5"/>
  <c r="H8" i="5"/>
  <c r="P7" i="5"/>
  <c r="L7" i="5"/>
  <c r="H7" i="5"/>
  <c r="P6" i="5"/>
  <c r="L6" i="5"/>
  <c r="H6" i="5"/>
  <c r="P5" i="5"/>
  <c r="L5" i="5"/>
  <c r="H5" i="5"/>
  <c r="B5" i="5"/>
  <c r="B11" i="5" s="1"/>
  <c r="N4" i="5"/>
  <c r="P4" i="5" s="1"/>
  <c r="J4" i="5"/>
  <c r="L4" i="5" s="1"/>
  <c r="F4" i="5"/>
  <c r="H4" i="5" s="1"/>
  <c r="E4" i="5"/>
  <c r="O13" i="5" l="1"/>
  <c r="O12" i="5"/>
  <c r="Q11" i="5"/>
  <c r="O11" i="5"/>
  <c r="Q9" i="5"/>
  <c r="O9" i="5"/>
  <c r="Q8" i="5"/>
  <c r="O8" i="5"/>
  <c r="Q6" i="5"/>
  <c r="O6" i="5"/>
  <c r="Q10" i="5"/>
  <c r="O10" i="5"/>
  <c r="Q7" i="5"/>
  <c r="O7" i="5"/>
  <c r="Q5" i="5"/>
  <c r="O5" i="5"/>
  <c r="Q4" i="5"/>
  <c r="O4" i="5"/>
  <c r="E6" i="5"/>
  <c r="E8" i="5"/>
  <c r="E9" i="5"/>
  <c r="B10" i="5"/>
  <c r="E11" i="5"/>
  <c r="E12" i="5"/>
  <c r="E13" i="5"/>
  <c r="E5" i="5"/>
  <c r="E7" i="5"/>
  <c r="B9" i="5"/>
  <c r="G7" i="5" s="1"/>
  <c r="E10" i="5"/>
  <c r="G13" i="5" l="1"/>
  <c r="G12" i="5"/>
  <c r="I11" i="5"/>
  <c r="G11" i="5"/>
  <c r="I9" i="5"/>
  <c r="G9" i="5"/>
  <c r="I8" i="5"/>
  <c r="G8" i="5"/>
  <c r="I6" i="5"/>
  <c r="G6" i="5"/>
  <c r="I10" i="5"/>
  <c r="G10" i="5"/>
  <c r="I7" i="5"/>
  <c r="I5" i="5"/>
  <c r="G5" i="5"/>
  <c r="I4" i="5"/>
  <c r="G4" i="5"/>
  <c r="M10" i="5"/>
  <c r="K10" i="5"/>
  <c r="M7" i="5"/>
  <c r="K7" i="5"/>
  <c r="M5" i="5"/>
  <c r="K5" i="5"/>
  <c r="K13" i="5"/>
  <c r="K12" i="5"/>
  <c r="M11" i="5"/>
  <c r="K11" i="5"/>
  <c r="M9" i="5"/>
  <c r="K9" i="5"/>
  <c r="M8" i="5"/>
  <c r="K8" i="5"/>
  <c r="M6" i="5"/>
  <c r="K6" i="5"/>
  <c r="M4" i="5"/>
  <c r="K4" i="5"/>
  <c r="E2" i="32" l="1"/>
  <c r="C2" i="31"/>
  <c r="B2" i="31"/>
  <c r="A2" i="31"/>
  <c r="A2" i="30"/>
  <c r="C18" i="29"/>
  <c r="C17" i="29"/>
  <c r="C15" i="29"/>
  <c r="C16" i="29" s="1"/>
  <c r="AI3" i="29"/>
  <c r="E2" i="28"/>
  <c r="C2" i="27"/>
  <c r="B2" i="27"/>
  <c r="A2" i="27"/>
  <c r="A2" i="26"/>
  <c r="C18" i="25"/>
  <c r="C17" i="25"/>
  <c r="C16" i="25"/>
  <c r="C15" i="25"/>
  <c r="AI3" i="25"/>
  <c r="AI3" i="10"/>
  <c r="K5" i="29" l="1"/>
  <c r="L5" i="29" s="1"/>
  <c r="A5" i="31" s="1"/>
  <c r="K7" i="29"/>
  <c r="L7" i="29" s="1"/>
  <c r="K8" i="29"/>
  <c r="L8" i="29" s="1"/>
  <c r="K11" i="29"/>
  <c r="L11" i="29" s="1"/>
  <c r="K12" i="29"/>
  <c r="L12" i="29" s="1"/>
  <c r="K14" i="29"/>
  <c r="L14" i="29" s="1"/>
  <c r="K15" i="29"/>
  <c r="L15" i="29" s="1"/>
  <c r="K18" i="29"/>
  <c r="L18" i="29" s="1"/>
  <c r="K19" i="29"/>
  <c r="L19" i="29" s="1"/>
  <c r="K20" i="29"/>
  <c r="L20" i="29" s="1"/>
  <c r="K22" i="29"/>
  <c r="L22" i="29" s="1"/>
  <c r="K23" i="29"/>
  <c r="L23" i="29" s="1"/>
  <c r="K25" i="29"/>
  <c r="L25" i="29" s="1"/>
  <c r="K29" i="29"/>
  <c r="L29" i="29" s="1"/>
  <c r="K35" i="29"/>
  <c r="L35" i="29" s="1"/>
  <c r="K37" i="29"/>
  <c r="L37" i="29" s="1"/>
  <c r="K38" i="29"/>
  <c r="L38" i="29" s="1"/>
  <c r="K39" i="29"/>
  <c r="L39" i="29" s="1"/>
  <c r="K41" i="29"/>
  <c r="L41" i="29" s="1"/>
  <c r="K42" i="29"/>
  <c r="L42" i="29" s="1"/>
  <c r="K43" i="29"/>
  <c r="L43" i="29" s="1"/>
  <c r="K45" i="29"/>
  <c r="L45" i="29" s="1"/>
  <c r="K46" i="29"/>
  <c r="L46" i="29" s="1"/>
  <c r="K48" i="29"/>
  <c r="L48" i="29" s="1"/>
  <c r="K51" i="29"/>
  <c r="L51" i="29" s="1"/>
  <c r="K53" i="29"/>
  <c r="L53" i="29" s="1"/>
  <c r="K54" i="29"/>
  <c r="L54" i="29" s="1"/>
  <c r="K56" i="29"/>
  <c r="L56" i="29" s="1"/>
  <c r="K57" i="29"/>
  <c r="L57" i="29" s="1"/>
  <c r="K59" i="29"/>
  <c r="L59" i="29" s="1"/>
  <c r="K63" i="29"/>
  <c r="L63" i="29" s="1"/>
  <c r="K66" i="29"/>
  <c r="L66" i="29" s="1"/>
  <c r="K4" i="29"/>
  <c r="L4" i="29" s="1"/>
  <c r="K6" i="29"/>
  <c r="L6" i="29" s="1"/>
  <c r="K13" i="29"/>
  <c r="L13" i="29" s="1"/>
  <c r="K24" i="29"/>
  <c r="L24" i="29" s="1"/>
  <c r="K26" i="29"/>
  <c r="L26" i="29" s="1"/>
  <c r="K27" i="29"/>
  <c r="L27" i="29" s="1"/>
  <c r="K28" i="29"/>
  <c r="L28" i="29" s="1"/>
  <c r="K30" i="29"/>
  <c r="L30" i="29" s="1"/>
  <c r="K31" i="29"/>
  <c r="L31" i="29" s="1"/>
  <c r="K32" i="29"/>
  <c r="L32" i="29" s="1"/>
  <c r="K33" i="29"/>
  <c r="L33" i="29" s="1"/>
  <c r="K34" i="29"/>
  <c r="L34" i="29" s="1"/>
  <c r="K36" i="29"/>
  <c r="L36" i="29" s="1"/>
  <c r="K40" i="29"/>
  <c r="L40" i="29" s="1"/>
  <c r="K44" i="29"/>
  <c r="L44" i="29" s="1"/>
  <c r="K55" i="29"/>
  <c r="L55" i="29" s="1"/>
  <c r="K9" i="29"/>
  <c r="L9" i="29" s="1"/>
  <c r="K10" i="29"/>
  <c r="L10" i="29" s="1"/>
  <c r="K16" i="29"/>
  <c r="L16" i="29" s="1"/>
  <c r="K17" i="29"/>
  <c r="L17" i="29" s="1"/>
  <c r="K21" i="29"/>
  <c r="L21" i="29" s="1"/>
  <c r="K47" i="29"/>
  <c r="L47" i="29" s="1"/>
  <c r="K49" i="29"/>
  <c r="L49" i="29" s="1"/>
  <c r="K50" i="29"/>
  <c r="L50" i="29" s="1"/>
  <c r="K52" i="29"/>
  <c r="L52" i="29" s="1"/>
  <c r="K58" i="29"/>
  <c r="L58" i="29" s="1"/>
  <c r="K60" i="29"/>
  <c r="L60" i="29" s="1"/>
  <c r="K61" i="29"/>
  <c r="L61" i="29" s="1"/>
  <c r="K62" i="29"/>
  <c r="L62" i="29" s="1"/>
  <c r="K64" i="29"/>
  <c r="L64" i="29" s="1"/>
  <c r="K65" i="29"/>
  <c r="L65" i="29" s="1"/>
  <c r="K67" i="29"/>
  <c r="L67" i="29" s="1"/>
  <c r="K3" i="29"/>
  <c r="L3" i="29" s="1"/>
  <c r="A3" i="31" s="1"/>
  <c r="K4" i="25"/>
  <c r="L4" i="25" s="1"/>
  <c r="K6" i="25"/>
  <c r="L6" i="25" s="1"/>
  <c r="K9" i="25"/>
  <c r="L9" i="25" s="1"/>
  <c r="K10" i="25"/>
  <c r="L10" i="25" s="1"/>
  <c r="K13" i="25"/>
  <c r="L13" i="25" s="1"/>
  <c r="K16" i="25"/>
  <c r="L16" i="25" s="1"/>
  <c r="K17" i="25"/>
  <c r="L17" i="25" s="1"/>
  <c r="K18" i="25"/>
  <c r="L18" i="25" s="1"/>
  <c r="K20" i="25"/>
  <c r="L20" i="25" s="1"/>
  <c r="K21" i="25"/>
  <c r="L21" i="25" s="1"/>
  <c r="K23" i="25"/>
  <c r="L23" i="25" s="1"/>
  <c r="K24" i="25"/>
  <c r="L24" i="25" s="1"/>
  <c r="K25" i="25"/>
  <c r="L25" i="25" s="1"/>
  <c r="K26" i="25"/>
  <c r="L26" i="25" s="1"/>
  <c r="K28" i="25"/>
  <c r="L28" i="25" s="1"/>
  <c r="K29" i="25"/>
  <c r="L29" i="25" s="1"/>
  <c r="K30" i="25"/>
  <c r="L30" i="25" s="1"/>
  <c r="K32" i="25"/>
  <c r="L32" i="25" s="1"/>
  <c r="K33" i="25"/>
  <c r="L33" i="25" s="1"/>
  <c r="K36" i="25"/>
  <c r="L36" i="25" s="1"/>
  <c r="K37" i="25"/>
  <c r="L37" i="25" s="1"/>
  <c r="K38" i="25"/>
  <c r="L38" i="25" s="1"/>
  <c r="K39" i="25"/>
  <c r="L39" i="25" s="1"/>
  <c r="K11" i="25"/>
  <c r="L11" i="25" s="1"/>
  <c r="K12" i="25"/>
  <c r="L12" i="25" s="1"/>
  <c r="K14" i="25"/>
  <c r="L14" i="25" s="1"/>
  <c r="K15" i="25"/>
  <c r="L15" i="25" s="1"/>
  <c r="K19" i="25"/>
  <c r="L19" i="25" s="1"/>
  <c r="K27" i="25"/>
  <c r="L27" i="25" s="1"/>
  <c r="K31" i="25"/>
  <c r="L31" i="25" s="1"/>
  <c r="K40" i="25"/>
  <c r="L40" i="25" s="1"/>
  <c r="K41" i="25"/>
  <c r="L41" i="25" s="1"/>
  <c r="K42" i="25"/>
  <c r="L42" i="25" s="1"/>
  <c r="K43" i="25"/>
  <c r="L43" i="25" s="1"/>
  <c r="K47" i="25"/>
  <c r="L47" i="25" s="1"/>
  <c r="K51" i="25"/>
  <c r="L51" i="25" s="1"/>
  <c r="K53" i="25"/>
  <c r="L53" i="25" s="1"/>
  <c r="K54" i="25"/>
  <c r="L54" i="25" s="1"/>
  <c r="K57" i="25"/>
  <c r="L57" i="25" s="1"/>
  <c r="K58" i="25"/>
  <c r="L58" i="25" s="1"/>
  <c r="K59" i="25"/>
  <c r="L59" i="25" s="1"/>
  <c r="K60" i="25"/>
  <c r="L60" i="25" s="1"/>
  <c r="K64" i="25"/>
  <c r="L64" i="25" s="1"/>
  <c r="K65" i="25"/>
  <c r="L65" i="25" s="1"/>
  <c r="K66" i="25"/>
  <c r="L66" i="25" s="1"/>
  <c r="K44" i="25"/>
  <c r="L44" i="25" s="1"/>
  <c r="K45" i="25"/>
  <c r="L45" i="25" s="1"/>
  <c r="K46" i="25"/>
  <c r="L46" i="25" s="1"/>
  <c r="K48" i="25"/>
  <c r="L48" i="25" s="1"/>
  <c r="K49" i="25"/>
  <c r="L49" i="25" s="1"/>
  <c r="K50" i="25"/>
  <c r="L50" i="25" s="1"/>
  <c r="K52" i="25"/>
  <c r="L52" i="25" s="1"/>
  <c r="K61" i="25"/>
  <c r="L61" i="25" s="1"/>
  <c r="K62" i="25"/>
  <c r="L62" i="25" s="1"/>
  <c r="K63" i="25"/>
  <c r="L63" i="25" s="1"/>
  <c r="K67" i="25"/>
  <c r="L67" i="25" s="1"/>
  <c r="K5" i="25"/>
  <c r="L5" i="25" s="1"/>
  <c r="K7" i="25"/>
  <c r="L7" i="25" s="1"/>
  <c r="K8" i="25"/>
  <c r="L8" i="25" s="1"/>
  <c r="K22" i="25"/>
  <c r="L22" i="25" s="1"/>
  <c r="K34" i="25"/>
  <c r="L34" i="25" s="1"/>
  <c r="K35" i="25"/>
  <c r="L35" i="25" s="1"/>
  <c r="K55" i="25"/>
  <c r="L55" i="25" s="1"/>
  <c r="K56" i="25"/>
  <c r="L56" i="25" s="1"/>
  <c r="B5" i="30"/>
  <c r="A6" i="31"/>
  <c r="B6" i="30"/>
  <c r="A7" i="31"/>
  <c r="B7" i="30"/>
  <c r="B3" i="30"/>
  <c r="K3" i="25"/>
  <c r="AI3" i="6"/>
  <c r="C2" i="12"/>
  <c r="B2" i="12"/>
  <c r="A2" i="12"/>
  <c r="B2" i="11"/>
  <c r="A2" i="11"/>
  <c r="E2" i="13"/>
  <c r="C18" i="10"/>
  <c r="C17" i="10"/>
  <c r="C15" i="10"/>
  <c r="C16" i="10" s="1"/>
  <c r="K4" i="10" l="1"/>
  <c r="L4" i="10" s="1"/>
  <c r="B4" i="11" s="1"/>
  <c r="K5" i="10"/>
  <c r="L5" i="10" s="1"/>
  <c r="K7" i="10"/>
  <c r="L7" i="10" s="1"/>
  <c r="K8" i="10"/>
  <c r="L8" i="10" s="1"/>
  <c r="K9" i="10"/>
  <c r="L9" i="10" s="1"/>
  <c r="K11" i="10"/>
  <c r="L11" i="10" s="1"/>
  <c r="K12" i="10"/>
  <c r="L12" i="10" s="1"/>
  <c r="K17" i="10"/>
  <c r="L17" i="10" s="1"/>
  <c r="K19" i="10"/>
  <c r="L19" i="10" s="1"/>
  <c r="K20" i="10"/>
  <c r="L20" i="10" s="1"/>
  <c r="K23" i="10"/>
  <c r="L23" i="10" s="1"/>
  <c r="K24" i="10"/>
  <c r="L24" i="10" s="1"/>
  <c r="K25" i="10"/>
  <c r="L25" i="10" s="1"/>
  <c r="K26" i="10"/>
  <c r="L26" i="10" s="1"/>
  <c r="K29" i="10"/>
  <c r="L29" i="10" s="1"/>
  <c r="K31" i="10"/>
  <c r="L31" i="10" s="1"/>
  <c r="K33" i="10"/>
  <c r="L33" i="10" s="1"/>
  <c r="K34" i="10"/>
  <c r="L34" i="10" s="1"/>
  <c r="K36" i="10"/>
  <c r="L36" i="10" s="1"/>
  <c r="K39" i="10"/>
  <c r="L39" i="10" s="1"/>
  <c r="K41" i="10"/>
  <c r="L41" i="10" s="1"/>
  <c r="K42" i="10"/>
  <c r="L42" i="10" s="1"/>
  <c r="K43" i="10"/>
  <c r="L43" i="10" s="1"/>
  <c r="K45" i="10"/>
  <c r="L45" i="10" s="1"/>
  <c r="K46" i="10"/>
  <c r="L46" i="10" s="1"/>
  <c r="K47" i="10"/>
  <c r="L47" i="10" s="1"/>
  <c r="K49" i="10"/>
  <c r="L49" i="10" s="1"/>
  <c r="K50" i="10"/>
  <c r="L50" i="10" s="1"/>
  <c r="K52" i="10"/>
  <c r="L52" i="10" s="1"/>
  <c r="A52" i="12" s="1"/>
  <c r="K53" i="10"/>
  <c r="L53" i="10" s="1"/>
  <c r="K54" i="10"/>
  <c r="L54" i="10" s="1"/>
  <c r="A54" i="12" s="1"/>
  <c r="K55" i="10"/>
  <c r="L55" i="10" s="1"/>
  <c r="K57" i="10"/>
  <c r="L57" i="10" s="1"/>
  <c r="K58" i="10"/>
  <c r="L58" i="10" s="1"/>
  <c r="K59" i="10"/>
  <c r="L59" i="10" s="1"/>
  <c r="K60" i="10"/>
  <c r="L60" i="10" s="1"/>
  <c r="K64" i="10"/>
  <c r="L64" i="10" s="1"/>
  <c r="A64" i="12" s="1"/>
  <c r="K13" i="10"/>
  <c r="L13" i="10" s="1"/>
  <c r="K14" i="10"/>
  <c r="L14" i="10" s="1"/>
  <c r="K15" i="10"/>
  <c r="L15" i="10" s="1"/>
  <c r="K16" i="10"/>
  <c r="L16" i="10" s="1"/>
  <c r="K18" i="10"/>
  <c r="L18" i="10" s="1"/>
  <c r="K27" i="10"/>
  <c r="L27" i="10" s="1"/>
  <c r="K28" i="10"/>
  <c r="L28" i="10" s="1"/>
  <c r="K30" i="10"/>
  <c r="L30" i="10" s="1"/>
  <c r="K32" i="10"/>
  <c r="L32" i="10" s="1"/>
  <c r="K51" i="10"/>
  <c r="L51" i="10" s="1"/>
  <c r="K61" i="10"/>
  <c r="L61" i="10" s="1"/>
  <c r="K62" i="10"/>
  <c r="L62" i="10" s="1"/>
  <c r="A62" i="12" s="1"/>
  <c r="K63" i="10"/>
  <c r="L63" i="10" s="1"/>
  <c r="K65" i="10"/>
  <c r="L65" i="10" s="1"/>
  <c r="B65" i="11" s="1"/>
  <c r="K66" i="10"/>
  <c r="L66" i="10" s="1"/>
  <c r="K67" i="10"/>
  <c r="L67" i="10" s="1"/>
  <c r="K6" i="10"/>
  <c r="L6" i="10" s="1"/>
  <c r="K10" i="10"/>
  <c r="L10" i="10" s="1"/>
  <c r="K21" i="10"/>
  <c r="L21" i="10" s="1"/>
  <c r="K22" i="10"/>
  <c r="L22" i="10" s="1"/>
  <c r="K35" i="10"/>
  <c r="L35" i="10" s="1"/>
  <c r="K37" i="10"/>
  <c r="L37" i="10" s="1"/>
  <c r="K38" i="10"/>
  <c r="L38" i="10" s="1"/>
  <c r="K40" i="10"/>
  <c r="L40" i="10" s="1"/>
  <c r="K44" i="10"/>
  <c r="L44" i="10" s="1"/>
  <c r="K48" i="10"/>
  <c r="L48" i="10" s="1"/>
  <c r="K56" i="10"/>
  <c r="L56" i="10" s="1"/>
  <c r="K3" i="10"/>
  <c r="L3" i="10" s="1"/>
  <c r="A3" i="12" s="1"/>
  <c r="A10" i="31"/>
  <c r="B10" i="30"/>
  <c r="A12" i="31"/>
  <c r="B12" i="30"/>
  <c r="A14" i="31"/>
  <c r="B14" i="30"/>
  <c r="A17" i="31"/>
  <c r="B17" i="30"/>
  <c r="A20" i="31"/>
  <c r="B20" i="30"/>
  <c r="A22" i="31"/>
  <c r="B22" i="30"/>
  <c r="A24" i="31"/>
  <c r="B24" i="30"/>
  <c r="A26" i="31"/>
  <c r="B26" i="30"/>
  <c r="A28" i="31"/>
  <c r="B28" i="30"/>
  <c r="A30" i="31"/>
  <c r="B30" i="30"/>
  <c r="A32" i="31"/>
  <c r="B32" i="30"/>
  <c r="A34" i="31"/>
  <c r="B34" i="30"/>
  <c r="A36" i="31"/>
  <c r="B36" i="30"/>
  <c r="A38" i="31"/>
  <c r="B38" i="30"/>
  <c r="A40" i="31"/>
  <c r="B40" i="30"/>
  <c r="A42" i="31"/>
  <c r="B42" i="30"/>
  <c r="A44" i="31"/>
  <c r="B44" i="30"/>
  <c r="A46" i="31"/>
  <c r="B46" i="30"/>
  <c r="A48" i="31"/>
  <c r="B48" i="30"/>
  <c r="A50" i="31"/>
  <c r="B50" i="30"/>
  <c r="A52" i="31"/>
  <c r="B52" i="30"/>
  <c r="A54" i="31"/>
  <c r="B54" i="30"/>
  <c r="A56" i="31"/>
  <c r="B56" i="30"/>
  <c r="A58" i="31"/>
  <c r="B58" i="30"/>
  <c r="A60" i="31"/>
  <c r="B60" i="30"/>
  <c r="A62" i="31"/>
  <c r="B62" i="30"/>
  <c r="A64" i="31"/>
  <c r="B64" i="30"/>
  <c r="A66" i="31"/>
  <c r="B66" i="30"/>
  <c r="A15" i="31"/>
  <c r="B15" i="30"/>
  <c r="A4" i="31"/>
  <c r="B4" i="30"/>
  <c r="B67" i="26"/>
  <c r="A67" i="27"/>
  <c r="A66" i="27"/>
  <c r="B66" i="26"/>
  <c r="A62" i="27"/>
  <c r="B62" i="26"/>
  <c r="A58" i="27"/>
  <c r="B58" i="26"/>
  <c r="A54" i="27"/>
  <c r="B54" i="26"/>
  <c r="A50" i="27"/>
  <c r="B50" i="26"/>
  <c r="A46" i="27"/>
  <c r="B46" i="26"/>
  <c r="A42" i="27"/>
  <c r="B42" i="26"/>
  <c r="A38" i="27"/>
  <c r="B38" i="26"/>
  <c r="A34" i="27"/>
  <c r="B34" i="26"/>
  <c r="A30" i="27"/>
  <c r="B30" i="26"/>
  <c r="A26" i="27"/>
  <c r="B26" i="26"/>
  <c r="A24" i="27"/>
  <c r="B24" i="26"/>
  <c r="A22" i="27"/>
  <c r="B22" i="26"/>
  <c r="A20" i="27"/>
  <c r="B20" i="26"/>
  <c r="A15" i="27"/>
  <c r="B15" i="26"/>
  <c r="A13" i="27"/>
  <c r="B13" i="26"/>
  <c r="A11" i="27"/>
  <c r="B11" i="26"/>
  <c r="A9" i="27"/>
  <c r="B9" i="26"/>
  <c r="A7" i="27"/>
  <c r="B7" i="26"/>
  <c r="B63" i="26"/>
  <c r="A63" i="27"/>
  <c r="B59" i="26"/>
  <c r="A59" i="27"/>
  <c r="B55" i="26"/>
  <c r="A55" i="27"/>
  <c r="B51" i="26"/>
  <c r="A51" i="27"/>
  <c r="B47" i="26"/>
  <c r="A47" i="27"/>
  <c r="B43" i="26"/>
  <c r="A43" i="27"/>
  <c r="B39" i="26"/>
  <c r="A39" i="27"/>
  <c r="B35" i="26"/>
  <c r="A35" i="27"/>
  <c r="B31" i="26"/>
  <c r="A31" i="27"/>
  <c r="B27" i="26"/>
  <c r="A27" i="27"/>
  <c r="A64" i="27"/>
  <c r="B64" i="26"/>
  <c r="A60" i="27"/>
  <c r="B60" i="26"/>
  <c r="A56" i="27"/>
  <c r="B56" i="26"/>
  <c r="A52" i="27"/>
  <c r="B52" i="26"/>
  <c r="A48" i="27"/>
  <c r="B48" i="26"/>
  <c r="A44" i="27"/>
  <c r="B44" i="26"/>
  <c r="A40" i="27"/>
  <c r="B40" i="26"/>
  <c r="A36" i="27"/>
  <c r="B36" i="26"/>
  <c r="A32" i="27"/>
  <c r="B32" i="26"/>
  <c r="A28" i="27"/>
  <c r="B28" i="26"/>
  <c r="A17" i="27"/>
  <c r="B17" i="26"/>
  <c r="L3" i="25"/>
  <c r="A4" i="12"/>
  <c r="B3" i="11"/>
  <c r="A66" i="12"/>
  <c r="B66" i="11"/>
  <c r="B64" i="11"/>
  <c r="B62" i="11"/>
  <c r="A60" i="12"/>
  <c r="B60" i="11"/>
  <c r="A58" i="12"/>
  <c r="B58" i="11"/>
  <c r="B61" i="11"/>
  <c r="A61" i="12"/>
  <c r="A56" i="12"/>
  <c r="B56" i="11"/>
  <c r="B54" i="11"/>
  <c r="B52" i="11"/>
  <c r="A48" i="12" l="1"/>
  <c r="B48" i="11"/>
  <c r="A40" i="12"/>
  <c r="B40" i="11"/>
  <c r="A37" i="12"/>
  <c r="B37" i="11"/>
  <c r="A22" i="12"/>
  <c r="B22" i="11"/>
  <c r="A10" i="12"/>
  <c r="B10" i="11"/>
  <c r="A67" i="12"/>
  <c r="B67" i="11"/>
  <c r="A51" i="12"/>
  <c r="B51" i="11"/>
  <c r="A30" i="12"/>
  <c r="B30" i="11"/>
  <c r="A27" i="12"/>
  <c r="B27" i="11"/>
  <c r="A16" i="12"/>
  <c r="B16" i="11"/>
  <c r="A14" i="12"/>
  <c r="B14" i="11"/>
  <c r="A59" i="12"/>
  <c r="B59" i="11"/>
  <c r="A57" i="12"/>
  <c r="B57" i="11"/>
  <c r="A49" i="12"/>
  <c r="B49" i="11"/>
  <c r="A46" i="12"/>
  <c r="B46" i="11"/>
  <c r="A43" i="12"/>
  <c r="B43" i="11"/>
  <c r="A41" i="12"/>
  <c r="B41" i="11"/>
  <c r="A36" i="12"/>
  <c r="B36" i="11"/>
  <c r="A33" i="12"/>
  <c r="B33" i="11"/>
  <c r="A29" i="12"/>
  <c r="B29" i="11"/>
  <c r="A25" i="12"/>
  <c r="B25" i="11"/>
  <c r="A23" i="12"/>
  <c r="B23" i="11"/>
  <c r="A19" i="12"/>
  <c r="B19" i="11"/>
  <c r="A12" i="12"/>
  <c r="B12" i="11"/>
  <c r="A9" i="12"/>
  <c r="B9" i="11"/>
  <c r="A7" i="12"/>
  <c r="B7" i="11"/>
  <c r="A65" i="12"/>
  <c r="A44" i="12"/>
  <c r="B44" i="11"/>
  <c r="A38" i="12"/>
  <c r="B38" i="11"/>
  <c r="A35" i="12"/>
  <c r="B35" i="11"/>
  <c r="A21" i="12"/>
  <c r="B21" i="11"/>
  <c r="A6" i="12"/>
  <c r="B6" i="11"/>
  <c r="A63" i="12"/>
  <c r="B63" i="11"/>
  <c r="A32" i="12"/>
  <c r="B32" i="11"/>
  <c r="A28" i="12"/>
  <c r="B28" i="11"/>
  <c r="A18" i="12"/>
  <c r="B18" i="11"/>
  <c r="A15" i="12"/>
  <c r="B15" i="11"/>
  <c r="A13" i="12"/>
  <c r="B13" i="11"/>
  <c r="A55" i="12"/>
  <c r="B55" i="11"/>
  <c r="A53" i="12"/>
  <c r="B53" i="11"/>
  <c r="A50" i="12"/>
  <c r="B50" i="11"/>
  <c r="A47" i="12"/>
  <c r="B47" i="11"/>
  <c r="A45" i="12"/>
  <c r="B45" i="11"/>
  <c r="A42" i="12"/>
  <c r="B42" i="11"/>
  <c r="A39" i="12"/>
  <c r="B39" i="11"/>
  <c r="A34" i="12"/>
  <c r="B34" i="11"/>
  <c r="A31" i="12"/>
  <c r="B31" i="11"/>
  <c r="A26" i="12"/>
  <c r="B26" i="11"/>
  <c r="A24" i="12"/>
  <c r="B24" i="11"/>
  <c r="A20" i="12"/>
  <c r="B20" i="11"/>
  <c r="A17" i="12"/>
  <c r="B17" i="11"/>
  <c r="A11" i="12"/>
  <c r="B11" i="11"/>
  <c r="A8" i="12"/>
  <c r="B8" i="11"/>
  <c r="A5" i="12"/>
  <c r="B5" i="11"/>
  <c r="A18" i="31"/>
  <c r="B18" i="30"/>
  <c r="A67" i="31"/>
  <c r="B67" i="30"/>
  <c r="A63" i="31"/>
  <c r="B63" i="30"/>
  <c r="A59" i="31"/>
  <c r="B59" i="30"/>
  <c r="A55" i="31"/>
  <c r="B55" i="30"/>
  <c r="A51" i="31"/>
  <c r="B51" i="30"/>
  <c r="A47" i="31"/>
  <c r="B47" i="30"/>
  <c r="A43" i="31"/>
  <c r="B43" i="30"/>
  <c r="A39" i="31"/>
  <c r="B39" i="30"/>
  <c r="A35" i="31"/>
  <c r="B35" i="30"/>
  <c r="A31" i="31"/>
  <c r="B31" i="30"/>
  <c r="A27" i="31"/>
  <c r="B27" i="30"/>
  <c r="A23" i="31"/>
  <c r="B23" i="30"/>
  <c r="A19" i="31"/>
  <c r="B19" i="30"/>
  <c r="A11" i="31"/>
  <c r="B11" i="30"/>
  <c r="A8" i="31"/>
  <c r="B8" i="30"/>
  <c r="A65" i="31"/>
  <c r="B65" i="30"/>
  <c r="A61" i="31"/>
  <c r="B61" i="30"/>
  <c r="A57" i="31"/>
  <c r="B57" i="30"/>
  <c r="A53" i="31"/>
  <c r="B53" i="30"/>
  <c r="A49" i="31"/>
  <c r="B49" i="30"/>
  <c r="A45" i="31"/>
  <c r="B45" i="30"/>
  <c r="A41" i="31"/>
  <c r="B41" i="30"/>
  <c r="A37" i="31"/>
  <c r="B37" i="30"/>
  <c r="A33" i="31"/>
  <c r="B33" i="30"/>
  <c r="A29" i="31"/>
  <c r="B29" i="30"/>
  <c r="A25" i="31"/>
  <c r="B25" i="30"/>
  <c r="A21" i="31"/>
  <c r="B21" i="30"/>
  <c r="A13" i="31"/>
  <c r="B13" i="30"/>
  <c r="A9" i="31"/>
  <c r="B9" i="30"/>
  <c r="A16" i="31"/>
  <c r="B16" i="30"/>
  <c r="B16" i="26"/>
  <c r="A16" i="27"/>
  <c r="A29" i="27"/>
  <c r="B29" i="26"/>
  <c r="A37" i="27"/>
  <c r="B37" i="26"/>
  <c r="A45" i="27"/>
  <c r="B45" i="26"/>
  <c r="A53" i="27"/>
  <c r="B53" i="26"/>
  <c r="A61" i="27"/>
  <c r="B61" i="26"/>
  <c r="A3" i="27"/>
  <c r="B3" i="26"/>
  <c r="B8" i="26"/>
  <c r="A8" i="27"/>
  <c r="B12" i="26"/>
  <c r="A12" i="27"/>
  <c r="B19" i="26"/>
  <c r="A19" i="27"/>
  <c r="B23" i="26"/>
  <c r="A23" i="27"/>
  <c r="A5" i="27"/>
  <c r="B5" i="26"/>
  <c r="A18" i="27"/>
  <c r="B18" i="26"/>
  <c r="A33" i="27"/>
  <c r="B33" i="26"/>
  <c r="A41" i="27"/>
  <c r="B41" i="26"/>
  <c r="A49" i="27"/>
  <c r="B49" i="26"/>
  <c r="A57" i="27"/>
  <c r="B57" i="26"/>
  <c r="A65" i="27"/>
  <c r="B65" i="26"/>
  <c r="B4" i="26"/>
  <c r="A4" i="27"/>
  <c r="B10" i="26"/>
  <c r="A10" i="27"/>
  <c r="B14" i="26"/>
  <c r="A14" i="27"/>
  <c r="A21" i="27"/>
  <c r="B21" i="26"/>
  <c r="A25" i="27"/>
  <c r="B25" i="26"/>
  <c r="B6" i="26"/>
  <c r="A6" i="27"/>
  <c r="E2" i="9" l="1"/>
  <c r="C2" i="8"/>
  <c r="B2" i="8"/>
  <c r="A2" i="8"/>
  <c r="A2" i="7"/>
  <c r="C18" i="6" l="1"/>
  <c r="C17" i="6"/>
  <c r="C15" i="6"/>
  <c r="C16" i="6" s="1"/>
  <c r="K4" i="6" l="1"/>
  <c r="L4" i="6" s="1"/>
  <c r="K9" i="6"/>
  <c r="L9" i="6" s="1"/>
  <c r="K11" i="6"/>
  <c r="L11" i="6" s="1"/>
  <c r="K13" i="6"/>
  <c r="L13" i="6" s="1"/>
  <c r="K15" i="6"/>
  <c r="L15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5" i="6"/>
  <c r="L5" i="6" s="1"/>
  <c r="K6" i="6"/>
  <c r="L6" i="6" s="1"/>
  <c r="K7" i="6"/>
  <c r="L7" i="6" s="1"/>
  <c r="K8" i="6"/>
  <c r="L8" i="6" s="1"/>
  <c r="K10" i="6"/>
  <c r="L10" i="6" s="1"/>
  <c r="B10" i="7" s="1"/>
  <c r="K12" i="6"/>
  <c r="L12" i="6" s="1"/>
  <c r="K14" i="6"/>
  <c r="L14" i="6" s="1"/>
  <c r="B14" i="7" s="1"/>
  <c r="K16" i="6"/>
  <c r="L16" i="6" s="1"/>
  <c r="K67" i="6"/>
  <c r="L67" i="6" s="1"/>
  <c r="K3" i="6"/>
  <c r="A14" i="8"/>
  <c r="A22" i="8"/>
  <c r="B22" i="7"/>
  <c r="A10" i="8"/>
  <c r="A18" i="8"/>
  <c r="B18" i="7"/>
  <c r="A5" i="8" l="1"/>
  <c r="B5" i="7"/>
  <c r="A26" i="8"/>
  <c r="B26" i="7"/>
  <c r="A6" i="8"/>
  <c r="B6" i="7"/>
  <c r="L3" i="6"/>
  <c r="A46" i="8" l="1"/>
  <c r="B46" i="7"/>
  <c r="A3" i="8"/>
  <c r="B3" i="7"/>
  <c r="A19" i="8"/>
  <c r="B19" i="7"/>
  <c r="A8" i="8"/>
  <c r="B8" i="7"/>
  <c r="B11" i="7"/>
  <c r="A11" i="8"/>
  <c r="A30" i="8"/>
  <c r="B30" i="7"/>
  <c r="A38" i="8"/>
  <c r="B38" i="7"/>
  <c r="A55" i="8"/>
  <c r="B55" i="7"/>
  <c r="A63" i="8"/>
  <c r="B63" i="7"/>
  <c r="B17" i="7"/>
  <c r="A17" i="8"/>
  <c r="B25" i="7"/>
  <c r="A25" i="8"/>
  <c r="A28" i="8"/>
  <c r="B28" i="7"/>
  <c r="A36" i="8"/>
  <c r="B36" i="7"/>
  <c r="A44" i="8"/>
  <c r="B44" i="7"/>
  <c r="A53" i="8"/>
  <c r="B53" i="7"/>
  <c r="A61" i="8"/>
  <c r="B61" i="7"/>
  <c r="A4" i="8"/>
  <c r="B4" i="7"/>
  <c r="B15" i="7"/>
  <c r="A15" i="8"/>
  <c r="B34" i="7"/>
  <c r="A34" i="8"/>
  <c r="B42" i="7"/>
  <c r="A42" i="8"/>
  <c r="A47" i="8"/>
  <c r="B47" i="7"/>
  <c r="A51" i="8"/>
  <c r="B51" i="7"/>
  <c r="A59" i="8"/>
  <c r="B59" i="7"/>
  <c r="B67" i="7"/>
  <c r="A67" i="8"/>
  <c r="A13" i="8"/>
  <c r="B13" i="7"/>
  <c r="A21" i="8"/>
  <c r="B21" i="7"/>
  <c r="B32" i="7"/>
  <c r="A32" i="8"/>
  <c r="B40" i="7"/>
  <c r="A40" i="8"/>
  <c r="A49" i="8"/>
  <c r="B49" i="7"/>
  <c r="A57" i="8"/>
  <c r="B57" i="7"/>
  <c r="A65" i="8"/>
  <c r="B65" i="7"/>
  <c r="B7" i="7"/>
  <c r="A7" i="8"/>
  <c r="A29" i="8"/>
  <c r="B29" i="7"/>
  <c r="A37" i="8"/>
  <c r="B37" i="7"/>
  <c r="A45" i="8"/>
  <c r="B45" i="7"/>
  <c r="B54" i="7"/>
  <c r="A54" i="8"/>
  <c r="B62" i="7"/>
  <c r="A62" i="8"/>
  <c r="A16" i="8"/>
  <c r="B16" i="7"/>
  <c r="A24" i="8"/>
  <c r="B24" i="7"/>
  <c r="B27" i="7"/>
  <c r="A27" i="8"/>
  <c r="A35" i="8"/>
  <c r="B35" i="7"/>
  <c r="A43" i="8"/>
  <c r="B43" i="7"/>
  <c r="B52" i="7"/>
  <c r="A52" i="8"/>
  <c r="B60" i="7"/>
  <c r="A60" i="8"/>
  <c r="A9" i="8"/>
  <c r="B9" i="7"/>
  <c r="B23" i="7"/>
  <c r="A23" i="8"/>
  <c r="A33" i="8"/>
  <c r="B33" i="7"/>
  <c r="A41" i="8"/>
  <c r="B41" i="7"/>
  <c r="B50" i="7"/>
  <c r="A50" i="8"/>
  <c r="B58" i="7"/>
  <c r="A58" i="8"/>
  <c r="B66" i="7"/>
  <c r="A66" i="8"/>
  <c r="A12" i="8"/>
  <c r="B12" i="7"/>
  <c r="A20" i="8"/>
  <c r="B20" i="7"/>
  <c r="A31" i="8"/>
  <c r="B31" i="7"/>
  <c r="A39" i="8"/>
  <c r="B39" i="7"/>
  <c r="A48" i="8"/>
  <c r="B48" i="7"/>
  <c r="B56" i="7"/>
  <c r="A56" i="8"/>
  <c r="B64" i="7"/>
  <c r="A64" i="8"/>
  <c r="E2" i="4" l="1"/>
  <c r="C18" i="1" l="1"/>
  <c r="C17" i="1" l="1"/>
  <c r="C2" i="3"/>
  <c r="B2" i="3"/>
  <c r="A2" i="3"/>
  <c r="B2" i="2" l="1"/>
  <c r="A2" i="2"/>
  <c r="C15" i="1" l="1"/>
  <c r="C16" i="1" s="1"/>
  <c r="K8" i="1" l="1"/>
  <c r="L8" i="1" s="1"/>
  <c r="K9" i="1"/>
  <c r="L9" i="1" s="1"/>
  <c r="K10" i="1"/>
  <c r="L10" i="1" s="1"/>
  <c r="K11" i="1"/>
  <c r="L11" i="1" s="1"/>
  <c r="K14" i="1"/>
  <c r="L14" i="1" s="1"/>
  <c r="K15" i="1"/>
  <c r="L15" i="1" s="1"/>
  <c r="K16" i="1"/>
  <c r="L16" i="1" s="1"/>
  <c r="K17" i="1"/>
  <c r="L17" i="1" s="1"/>
  <c r="K20" i="1"/>
  <c r="L20" i="1" s="1"/>
  <c r="K21" i="1"/>
  <c r="L21" i="1" s="1"/>
  <c r="K22" i="1"/>
  <c r="L22" i="1" s="1"/>
  <c r="K23" i="1"/>
  <c r="L23" i="1" s="1"/>
  <c r="K24" i="1"/>
  <c r="L24" i="1" s="1"/>
  <c r="K26" i="1"/>
  <c r="L26" i="1" s="1"/>
  <c r="K27" i="1"/>
  <c r="L27" i="1" s="1"/>
  <c r="K28" i="1"/>
  <c r="L28" i="1" s="1"/>
  <c r="K33" i="1"/>
  <c r="L33" i="1" s="1"/>
  <c r="K37" i="1"/>
  <c r="L37" i="1" s="1"/>
  <c r="K38" i="1"/>
  <c r="L38" i="1" s="1"/>
  <c r="K41" i="1"/>
  <c r="L41" i="1" s="1"/>
  <c r="K43" i="1"/>
  <c r="L43" i="1" s="1"/>
  <c r="K45" i="1"/>
  <c r="L45" i="1" s="1"/>
  <c r="K46" i="1"/>
  <c r="L46" i="1" s="1"/>
  <c r="K48" i="1"/>
  <c r="L48" i="1" s="1"/>
  <c r="K51" i="1"/>
  <c r="L51" i="1" s="1"/>
  <c r="K53" i="1"/>
  <c r="L53" i="1" s="1"/>
  <c r="K54" i="1"/>
  <c r="L54" i="1" s="1"/>
  <c r="K55" i="1"/>
  <c r="L55" i="1" s="1"/>
  <c r="K58" i="1"/>
  <c r="L58" i="1" s="1"/>
  <c r="K59" i="1"/>
  <c r="L59" i="1" s="1"/>
  <c r="K60" i="1"/>
  <c r="L60" i="1" s="1"/>
  <c r="K61" i="1"/>
  <c r="L61" i="1" s="1"/>
  <c r="K66" i="1"/>
  <c r="L66" i="1" s="1"/>
  <c r="K67" i="1"/>
  <c r="L67" i="1" s="1"/>
  <c r="K4" i="1"/>
  <c r="L4" i="1" s="1"/>
  <c r="K6" i="1"/>
  <c r="L6" i="1" s="1"/>
  <c r="K13" i="1"/>
  <c r="L13" i="1" s="1"/>
  <c r="K18" i="1"/>
  <c r="L18" i="1" s="1"/>
  <c r="K25" i="1"/>
  <c r="L25" i="1" s="1"/>
  <c r="K30" i="1"/>
  <c r="L30" i="1" s="1"/>
  <c r="K32" i="1"/>
  <c r="L32" i="1" s="1"/>
  <c r="K35" i="1"/>
  <c r="L35" i="1" s="1"/>
  <c r="K40" i="1"/>
  <c r="L40" i="1" s="1"/>
  <c r="K44" i="1"/>
  <c r="L44" i="1" s="1"/>
  <c r="K47" i="1"/>
  <c r="L47" i="1" s="1"/>
  <c r="K50" i="1"/>
  <c r="L50" i="1" s="1"/>
  <c r="K56" i="1"/>
  <c r="L56" i="1" s="1"/>
  <c r="K63" i="1"/>
  <c r="L63" i="1" s="1"/>
  <c r="K65" i="1"/>
  <c r="L65" i="1" s="1"/>
  <c r="K5" i="1"/>
  <c r="L5" i="1" s="1"/>
  <c r="K7" i="1"/>
  <c r="L7" i="1" s="1"/>
  <c r="K12" i="1"/>
  <c r="L12" i="1" s="1"/>
  <c r="K19" i="1"/>
  <c r="L19" i="1" s="1"/>
  <c r="K29" i="1"/>
  <c r="L29" i="1" s="1"/>
  <c r="K31" i="1"/>
  <c r="L31" i="1" s="1"/>
  <c r="K34" i="1"/>
  <c r="L34" i="1" s="1"/>
  <c r="K36" i="1"/>
  <c r="L36" i="1" s="1"/>
  <c r="K39" i="1"/>
  <c r="L39" i="1" s="1"/>
  <c r="K42" i="1"/>
  <c r="L42" i="1" s="1"/>
  <c r="K49" i="1"/>
  <c r="L49" i="1" s="1"/>
  <c r="K52" i="1"/>
  <c r="L52" i="1" s="1"/>
  <c r="K57" i="1"/>
  <c r="L57" i="1" s="1"/>
  <c r="K62" i="1"/>
  <c r="L62" i="1" s="1"/>
  <c r="K64" i="1"/>
  <c r="L64" i="1" s="1"/>
  <c r="K3" i="1"/>
  <c r="L3" i="1" l="1"/>
  <c r="A22" i="3"/>
  <c r="B22" i="2"/>
  <c r="A14" i="3"/>
  <c r="B14" i="2"/>
  <c r="A23" i="3"/>
  <c r="B23" i="2"/>
  <c r="A15" i="3"/>
  <c r="B15" i="2"/>
  <c r="A9" i="3"/>
  <c r="B9" i="2"/>
  <c r="A26" i="3"/>
  <c r="B26" i="2"/>
  <c r="A18" i="3"/>
  <c r="B18" i="2"/>
  <c r="A10" i="3"/>
  <c r="B10" i="2"/>
  <c r="A46" i="3" l="1"/>
  <c r="B46" i="2"/>
  <c r="A8" i="3"/>
  <c r="B8" i="2"/>
  <c r="A11" i="3"/>
  <c r="B11" i="2"/>
  <c r="A30" i="3"/>
  <c r="B30" i="2"/>
  <c r="A38" i="3"/>
  <c r="B38" i="2"/>
  <c r="A59" i="3"/>
  <c r="B59" i="2"/>
  <c r="A67" i="3"/>
  <c r="B67" i="2"/>
  <c r="A13" i="3"/>
  <c r="B13" i="2"/>
  <c r="A21" i="3"/>
  <c r="B21" i="2"/>
  <c r="A32" i="3"/>
  <c r="B32" i="2"/>
  <c r="A40" i="3"/>
  <c r="B40" i="2"/>
  <c r="A49" i="3"/>
  <c r="B49" i="2"/>
  <c r="A53" i="3"/>
  <c r="B53" i="2"/>
  <c r="A61" i="3"/>
  <c r="B61" i="2"/>
  <c r="A5" i="3"/>
  <c r="B5" i="2"/>
  <c r="A33" i="3"/>
  <c r="B33" i="2"/>
  <c r="A41" i="3"/>
  <c r="B41" i="2"/>
  <c r="A50" i="3"/>
  <c r="B50" i="2"/>
  <c r="A54" i="3"/>
  <c r="B54" i="2"/>
  <c r="A62" i="3"/>
  <c r="B62" i="2"/>
  <c r="A16" i="3"/>
  <c r="B16" i="2"/>
  <c r="A24" i="3"/>
  <c r="B24" i="2"/>
  <c r="A27" i="3"/>
  <c r="B27" i="2"/>
  <c r="A35" i="3"/>
  <c r="B35" i="2"/>
  <c r="A43" i="3"/>
  <c r="B43" i="2"/>
  <c r="A56" i="3"/>
  <c r="B56" i="2"/>
  <c r="A64" i="3"/>
  <c r="B64" i="2"/>
  <c r="A4" i="3"/>
  <c r="B4" i="2"/>
  <c r="A7" i="3"/>
  <c r="B7" i="2"/>
  <c r="A19" i="3"/>
  <c r="B19" i="2"/>
  <c r="A29" i="3"/>
  <c r="B29" i="2"/>
  <c r="A37" i="3"/>
  <c r="B37" i="2"/>
  <c r="A45" i="3"/>
  <c r="B45" i="2"/>
  <c r="A58" i="3"/>
  <c r="B58" i="2"/>
  <c r="A66" i="3"/>
  <c r="B66" i="2"/>
  <c r="A12" i="3"/>
  <c r="B12" i="2"/>
  <c r="A20" i="3"/>
  <c r="B20" i="2"/>
  <c r="A31" i="3"/>
  <c r="B31" i="2"/>
  <c r="A39" i="3"/>
  <c r="B39" i="2"/>
  <c r="A48" i="3"/>
  <c r="B48" i="2"/>
  <c r="A52" i="3"/>
  <c r="B52" i="2"/>
  <c r="A60" i="3"/>
  <c r="B60" i="2"/>
  <c r="A6" i="3"/>
  <c r="B6" i="2"/>
  <c r="A34" i="3"/>
  <c r="B34" i="2"/>
  <c r="A42" i="3"/>
  <c r="B42" i="2"/>
  <c r="A47" i="3"/>
  <c r="B47" i="2"/>
  <c r="A51" i="3"/>
  <c r="B51" i="2"/>
  <c r="A55" i="3"/>
  <c r="B55" i="2"/>
  <c r="A63" i="3"/>
  <c r="B63" i="2"/>
  <c r="A17" i="3"/>
  <c r="B17" i="2"/>
  <c r="A25" i="3"/>
  <c r="B25" i="2"/>
  <c r="A28" i="3"/>
  <c r="B28" i="2"/>
  <c r="A36" i="3"/>
  <c r="B36" i="2"/>
  <c r="A44" i="3"/>
  <c r="B44" i="2"/>
  <c r="A57" i="3"/>
  <c r="B57" i="2"/>
  <c r="A65" i="3"/>
  <c r="B65" i="2"/>
  <c r="B3" i="2"/>
  <c r="A3" i="3"/>
  <c r="E3" i="4"/>
  <c r="F3" i="4"/>
  <c r="G3" i="4"/>
  <c r="H3" i="4"/>
  <c r="I3" i="4"/>
  <c r="J3" i="4"/>
  <c r="K3" i="4"/>
  <c r="L3" i="4"/>
  <c r="M3" i="4"/>
  <c r="E4" i="4"/>
  <c r="F4" i="4"/>
  <c r="G4" i="4"/>
  <c r="H4" i="4"/>
  <c r="I4" i="4"/>
  <c r="J4" i="4"/>
  <c r="K4" i="4"/>
  <c r="L4" i="4"/>
  <c r="M4" i="4"/>
  <c r="E5" i="4"/>
  <c r="F5" i="4"/>
  <c r="G5" i="4"/>
  <c r="H5" i="4"/>
  <c r="I5" i="4"/>
  <c r="J5" i="4"/>
  <c r="K5" i="4"/>
  <c r="L5" i="4"/>
  <c r="M5" i="4"/>
  <c r="E6" i="4"/>
  <c r="F6" i="4"/>
  <c r="G6" i="4"/>
  <c r="H6" i="4"/>
  <c r="I6" i="4"/>
  <c r="J6" i="4"/>
  <c r="K6" i="4"/>
  <c r="L6" i="4"/>
  <c r="M6" i="4"/>
  <c r="E7" i="4"/>
  <c r="F7" i="4"/>
  <c r="G7" i="4"/>
  <c r="H7" i="4"/>
  <c r="I7" i="4"/>
  <c r="J7" i="4"/>
  <c r="K7" i="4"/>
  <c r="L7" i="4"/>
  <c r="M7" i="4"/>
  <c r="E8" i="4"/>
  <c r="F8" i="4"/>
  <c r="G8" i="4"/>
  <c r="H8" i="4"/>
  <c r="I8" i="4"/>
  <c r="J8" i="4"/>
  <c r="K8" i="4"/>
  <c r="L8" i="4"/>
  <c r="M8" i="4"/>
  <c r="E9" i="4"/>
  <c r="F9" i="4"/>
  <c r="G9" i="4"/>
  <c r="H9" i="4"/>
  <c r="I9" i="4"/>
  <c r="J9" i="4"/>
  <c r="K9" i="4"/>
  <c r="L9" i="4"/>
  <c r="M9" i="4"/>
  <c r="E10" i="4"/>
  <c r="F10" i="4"/>
  <c r="G10" i="4"/>
  <c r="H10" i="4"/>
  <c r="I10" i="4"/>
  <c r="J10" i="4"/>
  <c r="K10" i="4"/>
  <c r="L10" i="4"/>
  <c r="M10" i="4"/>
  <c r="E11" i="4"/>
  <c r="F11" i="4"/>
  <c r="G11" i="4"/>
  <c r="H11" i="4"/>
  <c r="I11" i="4"/>
  <c r="J11" i="4"/>
  <c r="K11" i="4"/>
  <c r="L11" i="4"/>
  <c r="M11" i="4"/>
  <c r="E12" i="4"/>
  <c r="F12" i="4"/>
  <c r="G12" i="4"/>
  <c r="H12" i="4"/>
  <c r="I12" i="4"/>
  <c r="J12" i="4"/>
  <c r="K12" i="4"/>
  <c r="L12" i="4"/>
  <c r="M12" i="4"/>
  <c r="E13" i="4"/>
  <c r="F13" i="4"/>
  <c r="G13" i="4"/>
  <c r="H13" i="4"/>
  <c r="I13" i="4"/>
  <c r="J13" i="4"/>
  <c r="K13" i="4"/>
  <c r="L13" i="4"/>
  <c r="M13" i="4"/>
  <c r="E14" i="4"/>
  <c r="F14" i="4"/>
  <c r="G14" i="4"/>
  <c r="H14" i="4"/>
  <c r="I14" i="4"/>
  <c r="J14" i="4"/>
  <c r="K14" i="4"/>
  <c r="L14" i="4"/>
  <c r="M14" i="4"/>
  <c r="E15" i="4"/>
  <c r="F15" i="4"/>
  <c r="G15" i="4"/>
  <c r="H15" i="4"/>
  <c r="I15" i="4"/>
  <c r="J15" i="4"/>
  <c r="K15" i="4"/>
  <c r="L15" i="4"/>
  <c r="M15" i="4"/>
  <c r="E16" i="4"/>
  <c r="F16" i="4"/>
  <c r="G16" i="4"/>
  <c r="H16" i="4"/>
  <c r="I16" i="4"/>
  <c r="J16" i="4"/>
  <c r="K16" i="4"/>
  <c r="L16" i="4"/>
  <c r="M16" i="4"/>
  <c r="E17" i="4"/>
  <c r="F17" i="4"/>
  <c r="G17" i="4"/>
  <c r="H17" i="4"/>
  <c r="I17" i="4"/>
  <c r="J17" i="4"/>
  <c r="K17" i="4"/>
  <c r="L17" i="4"/>
  <c r="M17" i="4"/>
  <c r="E18" i="4"/>
  <c r="F18" i="4"/>
  <c r="G18" i="4"/>
  <c r="H18" i="4"/>
  <c r="I18" i="4"/>
  <c r="J18" i="4"/>
  <c r="K18" i="4"/>
  <c r="L18" i="4"/>
  <c r="M18" i="4"/>
  <c r="E19" i="4"/>
  <c r="F19" i="4"/>
  <c r="G19" i="4"/>
  <c r="H19" i="4"/>
  <c r="I19" i="4"/>
  <c r="J19" i="4"/>
  <c r="K19" i="4"/>
  <c r="L19" i="4"/>
  <c r="M19" i="4"/>
  <c r="E20" i="4"/>
  <c r="F20" i="4"/>
  <c r="G20" i="4"/>
  <c r="H20" i="4"/>
  <c r="I20" i="4"/>
  <c r="J20" i="4"/>
  <c r="K20" i="4"/>
  <c r="L20" i="4"/>
  <c r="M20" i="4"/>
  <c r="E21" i="4"/>
  <c r="F21" i="4"/>
  <c r="G21" i="4"/>
  <c r="H21" i="4"/>
  <c r="I21" i="4"/>
  <c r="J21" i="4"/>
  <c r="K21" i="4"/>
  <c r="L21" i="4"/>
  <c r="M21" i="4"/>
  <c r="E22" i="4"/>
  <c r="F22" i="4"/>
  <c r="G22" i="4"/>
  <c r="H22" i="4"/>
  <c r="I22" i="4"/>
  <c r="J22" i="4"/>
  <c r="K22" i="4"/>
  <c r="L22" i="4"/>
  <c r="M22" i="4"/>
  <c r="E23" i="4"/>
  <c r="F23" i="4"/>
  <c r="G23" i="4"/>
  <c r="H23" i="4"/>
  <c r="I23" i="4"/>
  <c r="J23" i="4"/>
  <c r="K23" i="4"/>
  <c r="L23" i="4"/>
  <c r="M23" i="4"/>
  <c r="E24" i="4"/>
  <c r="F24" i="4"/>
  <c r="G24" i="4"/>
  <c r="H24" i="4"/>
  <c r="I24" i="4"/>
  <c r="J24" i="4"/>
  <c r="K24" i="4"/>
  <c r="L24" i="4"/>
  <c r="M24" i="4"/>
  <c r="E25" i="4"/>
  <c r="F25" i="4"/>
  <c r="G25" i="4"/>
  <c r="H25" i="4"/>
  <c r="I25" i="4"/>
  <c r="J25" i="4"/>
  <c r="K25" i="4"/>
  <c r="L25" i="4"/>
  <c r="M25" i="4"/>
  <c r="E26" i="4"/>
  <c r="F26" i="4"/>
  <c r="G26" i="4"/>
  <c r="H26" i="4"/>
  <c r="I26" i="4"/>
  <c r="J26" i="4"/>
  <c r="K26" i="4"/>
  <c r="L26" i="4"/>
  <c r="M26" i="4"/>
  <c r="E27" i="4"/>
  <c r="F27" i="4"/>
  <c r="G27" i="4"/>
  <c r="H27" i="4"/>
  <c r="I27" i="4"/>
  <c r="J27" i="4"/>
  <c r="K27" i="4"/>
  <c r="L27" i="4"/>
  <c r="M27" i="4"/>
  <c r="E28" i="4"/>
  <c r="F28" i="4"/>
  <c r="G28" i="4"/>
  <c r="H28" i="4"/>
  <c r="I28" i="4"/>
  <c r="J28" i="4"/>
  <c r="K28" i="4"/>
  <c r="L28" i="4"/>
  <c r="M28" i="4"/>
  <c r="E29" i="4"/>
  <c r="F29" i="4"/>
  <c r="G29" i="4"/>
  <c r="H29" i="4"/>
  <c r="I29" i="4"/>
  <c r="J29" i="4"/>
  <c r="K29" i="4"/>
  <c r="L29" i="4"/>
  <c r="M29" i="4"/>
  <c r="E30" i="4"/>
  <c r="F30" i="4"/>
  <c r="G30" i="4"/>
  <c r="H30" i="4"/>
  <c r="I30" i="4"/>
  <c r="J30" i="4"/>
  <c r="K30" i="4"/>
  <c r="L30" i="4"/>
  <c r="M30" i="4"/>
  <c r="E31" i="4"/>
  <c r="F31" i="4"/>
  <c r="G31" i="4"/>
  <c r="H31" i="4"/>
  <c r="I31" i="4"/>
  <c r="J31" i="4"/>
  <c r="K31" i="4"/>
  <c r="L31" i="4"/>
  <c r="M31" i="4"/>
  <c r="E32" i="4"/>
  <c r="F32" i="4"/>
  <c r="G32" i="4"/>
  <c r="H32" i="4"/>
  <c r="I32" i="4"/>
  <c r="J32" i="4"/>
  <c r="K32" i="4"/>
  <c r="L32" i="4"/>
  <c r="M32" i="4"/>
  <c r="E33" i="4"/>
  <c r="F33" i="4"/>
  <c r="G33" i="4"/>
  <c r="H33" i="4"/>
  <c r="I33" i="4"/>
  <c r="J33" i="4"/>
  <c r="K33" i="4"/>
  <c r="L33" i="4"/>
  <c r="M33" i="4"/>
  <c r="E34" i="4"/>
  <c r="F34" i="4"/>
  <c r="G34" i="4"/>
  <c r="H34" i="4"/>
  <c r="I34" i="4"/>
  <c r="J34" i="4"/>
  <c r="K34" i="4"/>
  <c r="L34" i="4"/>
  <c r="M34" i="4"/>
  <c r="E35" i="4"/>
  <c r="F35" i="4"/>
  <c r="G35" i="4"/>
  <c r="H35" i="4"/>
  <c r="I35" i="4"/>
  <c r="J35" i="4"/>
  <c r="K35" i="4"/>
  <c r="L35" i="4"/>
  <c r="M35" i="4"/>
  <c r="E36" i="4"/>
  <c r="F36" i="4"/>
  <c r="G36" i="4"/>
  <c r="H36" i="4"/>
  <c r="I36" i="4"/>
  <c r="J36" i="4"/>
  <c r="K36" i="4"/>
  <c r="L36" i="4"/>
  <c r="M36" i="4"/>
  <c r="E37" i="4"/>
  <c r="F37" i="4"/>
  <c r="G37" i="4"/>
  <c r="H37" i="4"/>
  <c r="I37" i="4"/>
  <c r="J37" i="4"/>
  <c r="K37" i="4"/>
  <c r="L37" i="4"/>
  <c r="M37" i="4"/>
  <c r="E38" i="4"/>
  <c r="F38" i="4"/>
  <c r="G38" i="4"/>
  <c r="H38" i="4"/>
  <c r="I38" i="4"/>
  <c r="J38" i="4"/>
  <c r="K38" i="4"/>
  <c r="L38" i="4"/>
  <c r="M38" i="4"/>
  <c r="E39" i="4"/>
  <c r="F39" i="4"/>
  <c r="G39" i="4"/>
  <c r="H39" i="4"/>
  <c r="I39" i="4"/>
  <c r="J39" i="4"/>
  <c r="K39" i="4"/>
  <c r="L39" i="4"/>
  <c r="M39" i="4"/>
  <c r="E40" i="4"/>
  <c r="F40" i="4"/>
  <c r="G40" i="4"/>
  <c r="H40" i="4"/>
  <c r="I40" i="4"/>
  <c r="J40" i="4"/>
  <c r="K40" i="4"/>
  <c r="L40" i="4"/>
  <c r="M40" i="4"/>
  <c r="E41" i="4"/>
  <c r="F41" i="4"/>
  <c r="G41" i="4"/>
  <c r="H41" i="4"/>
  <c r="I41" i="4"/>
  <c r="J41" i="4"/>
  <c r="K41" i="4"/>
  <c r="L41" i="4"/>
  <c r="M41" i="4"/>
  <c r="E42" i="4"/>
  <c r="F42" i="4"/>
  <c r="G42" i="4"/>
  <c r="H42" i="4"/>
  <c r="I42" i="4"/>
  <c r="J42" i="4"/>
  <c r="K42" i="4"/>
  <c r="L42" i="4"/>
  <c r="M42" i="4"/>
  <c r="E43" i="4"/>
  <c r="F43" i="4"/>
  <c r="G43" i="4"/>
  <c r="H43" i="4"/>
  <c r="I43" i="4"/>
  <c r="J43" i="4"/>
  <c r="K43" i="4"/>
  <c r="L43" i="4"/>
  <c r="M43" i="4"/>
  <c r="E44" i="4"/>
  <c r="F44" i="4"/>
  <c r="G44" i="4"/>
  <c r="H44" i="4"/>
  <c r="I44" i="4"/>
  <c r="J44" i="4"/>
  <c r="K44" i="4"/>
  <c r="L44" i="4"/>
  <c r="M44" i="4"/>
  <c r="E45" i="4"/>
  <c r="F45" i="4"/>
  <c r="G45" i="4"/>
  <c r="H45" i="4"/>
  <c r="I45" i="4"/>
  <c r="J45" i="4"/>
  <c r="K45" i="4"/>
  <c r="L45" i="4"/>
  <c r="M45" i="4"/>
  <c r="E46" i="4"/>
  <c r="F46" i="4"/>
  <c r="G46" i="4"/>
  <c r="H46" i="4"/>
  <c r="I46" i="4"/>
  <c r="J46" i="4"/>
  <c r="K46" i="4"/>
  <c r="L46" i="4"/>
  <c r="M46" i="4"/>
  <c r="E47" i="4"/>
  <c r="F47" i="4"/>
  <c r="G47" i="4"/>
  <c r="H47" i="4"/>
  <c r="I47" i="4"/>
  <c r="J47" i="4"/>
  <c r="K47" i="4"/>
  <c r="L47" i="4"/>
  <c r="M47" i="4"/>
  <c r="E48" i="4"/>
  <c r="F48" i="4"/>
  <c r="G48" i="4"/>
  <c r="H48" i="4"/>
  <c r="I48" i="4"/>
  <c r="J48" i="4"/>
  <c r="K48" i="4"/>
  <c r="L48" i="4"/>
  <c r="M48" i="4"/>
  <c r="E49" i="4"/>
  <c r="F49" i="4"/>
  <c r="G49" i="4"/>
  <c r="H49" i="4"/>
  <c r="I49" i="4"/>
  <c r="J49" i="4"/>
  <c r="K49" i="4"/>
  <c r="L49" i="4"/>
  <c r="M49" i="4"/>
  <c r="E50" i="4"/>
  <c r="F50" i="4"/>
  <c r="G50" i="4"/>
  <c r="H50" i="4"/>
  <c r="I50" i="4"/>
  <c r="J50" i="4"/>
  <c r="K50" i="4"/>
  <c r="L50" i="4"/>
  <c r="M50" i="4"/>
  <c r="E51" i="4"/>
  <c r="F51" i="4"/>
  <c r="G51" i="4"/>
  <c r="H51" i="4"/>
  <c r="I51" i="4"/>
  <c r="J51" i="4"/>
  <c r="K51" i="4"/>
  <c r="L51" i="4"/>
  <c r="M51" i="4"/>
  <c r="E52" i="4"/>
  <c r="F52" i="4"/>
  <c r="G52" i="4"/>
  <c r="H52" i="4"/>
  <c r="I52" i="4"/>
  <c r="J52" i="4"/>
  <c r="K52" i="4"/>
  <c r="L52" i="4"/>
  <c r="M52" i="4"/>
  <c r="E53" i="4"/>
  <c r="F53" i="4"/>
  <c r="G53" i="4"/>
  <c r="H53" i="4"/>
  <c r="I53" i="4"/>
  <c r="J53" i="4"/>
  <c r="K53" i="4"/>
  <c r="L53" i="4"/>
  <c r="M53" i="4"/>
  <c r="E54" i="4"/>
  <c r="F54" i="4"/>
  <c r="G54" i="4"/>
  <c r="H54" i="4"/>
  <c r="I54" i="4"/>
  <c r="J54" i="4"/>
  <c r="K54" i="4"/>
  <c r="L54" i="4"/>
  <c r="M54" i="4"/>
  <c r="E55" i="4"/>
  <c r="F55" i="4"/>
  <c r="G55" i="4"/>
  <c r="H55" i="4"/>
  <c r="I55" i="4"/>
  <c r="J55" i="4"/>
  <c r="K55" i="4"/>
  <c r="L55" i="4"/>
  <c r="M55" i="4"/>
  <c r="E56" i="4"/>
  <c r="F56" i="4"/>
  <c r="G56" i="4"/>
  <c r="H56" i="4"/>
  <c r="I56" i="4"/>
  <c r="J56" i="4"/>
  <c r="K56" i="4"/>
  <c r="L56" i="4"/>
  <c r="M56" i="4"/>
  <c r="E57" i="4"/>
  <c r="F57" i="4"/>
  <c r="G57" i="4"/>
  <c r="H57" i="4"/>
  <c r="I57" i="4"/>
  <c r="J57" i="4"/>
  <c r="K57" i="4"/>
  <c r="L57" i="4"/>
  <c r="M57" i="4"/>
  <c r="E58" i="4"/>
  <c r="F58" i="4"/>
  <c r="G58" i="4"/>
  <c r="H58" i="4"/>
  <c r="I58" i="4"/>
  <c r="J58" i="4"/>
  <c r="K58" i="4"/>
  <c r="L58" i="4"/>
  <c r="M58" i="4"/>
  <c r="E59" i="4"/>
  <c r="F59" i="4"/>
  <c r="G59" i="4"/>
  <c r="H59" i="4"/>
  <c r="I59" i="4"/>
  <c r="J59" i="4"/>
  <c r="K59" i="4"/>
  <c r="L59" i="4"/>
  <c r="M59" i="4"/>
  <c r="E60" i="4"/>
  <c r="F60" i="4"/>
  <c r="G60" i="4"/>
  <c r="H60" i="4"/>
  <c r="I60" i="4"/>
  <c r="J60" i="4"/>
  <c r="K60" i="4"/>
  <c r="L60" i="4"/>
  <c r="M60" i="4"/>
  <c r="E61" i="4"/>
  <c r="F61" i="4"/>
  <c r="G61" i="4"/>
  <c r="H61" i="4"/>
  <c r="I61" i="4"/>
  <c r="J61" i="4"/>
  <c r="K61" i="4"/>
  <c r="L61" i="4"/>
  <c r="M61" i="4"/>
  <c r="E62" i="4"/>
  <c r="F62" i="4"/>
  <c r="G62" i="4"/>
  <c r="H62" i="4"/>
  <c r="I62" i="4"/>
  <c r="J62" i="4"/>
  <c r="K62" i="4"/>
  <c r="L62" i="4"/>
  <c r="M62" i="4"/>
  <c r="E63" i="4"/>
  <c r="F63" i="4"/>
  <c r="G63" i="4"/>
  <c r="H63" i="4"/>
  <c r="I63" i="4"/>
  <c r="J63" i="4"/>
  <c r="K63" i="4"/>
  <c r="L63" i="4"/>
  <c r="M63" i="4"/>
  <c r="E64" i="4"/>
  <c r="F64" i="4"/>
  <c r="G64" i="4"/>
  <c r="H64" i="4"/>
  <c r="I64" i="4"/>
  <c r="J64" i="4"/>
  <c r="K64" i="4"/>
  <c r="L64" i="4"/>
  <c r="M64" i="4"/>
  <c r="E65" i="4"/>
  <c r="F65" i="4"/>
  <c r="G65" i="4"/>
  <c r="H65" i="4"/>
  <c r="I65" i="4"/>
  <c r="J65" i="4"/>
  <c r="K65" i="4"/>
  <c r="L65" i="4"/>
  <c r="M65" i="4"/>
  <c r="E66" i="4"/>
  <c r="F66" i="4"/>
  <c r="G66" i="4"/>
  <c r="H66" i="4"/>
  <c r="I66" i="4"/>
  <c r="J66" i="4"/>
  <c r="K66" i="4"/>
  <c r="L66" i="4"/>
  <c r="M66" i="4"/>
  <c r="E67" i="4"/>
  <c r="F67" i="4"/>
  <c r="G67" i="4"/>
  <c r="H67" i="4"/>
  <c r="I67" i="4"/>
  <c r="J67" i="4"/>
  <c r="K67" i="4"/>
  <c r="L67" i="4"/>
  <c r="M67" i="4"/>
  <c r="E3" i="9"/>
  <c r="F3" i="9"/>
  <c r="G3" i="9"/>
  <c r="H3" i="9"/>
  <c r="I3" i="9"/>
  <c r="J3" i="9"/>
  <c r="K3" i="9"/>
  <c r="L3" i="9"/>
  <c r="M3" i="9"/>
  <c r="E4" i="9"/>
  <c r="F4" i="9"/>
  <c r="G4" i="9"/>
  <c r="H4" i="9"/>
  <c r="I4" i="9"/>
  <c r="J4" i="9"/>
  <c r="K4" i="9"/>
  <c r="L4" i="9"/>
  <c r="M4" i="9"/>
  <c r="E5" i="9"/>
  <c r="F5" i="9"/>
  <c r="G5" i="9"/>
  <c r="H5" i="9"/>
  <c r="I5" i="9"/>
  <c r="J5" i="9"/>
  <c r="K5" i="9"/>
  <c r="L5" i="9"/>
  <c r="M5" i="9"/>
  <c r="E6" i="9"/>
  <c r="F6" i="9"/>
  <c r="G6" i="9"/>
  <c r="H6" i="9"/>
  <c r="I6" i="9"/>
  <c r="J6" i="9"/>
  <c r="K6" i="9"/>
  <c r="L6" i="9"/>
  <c r="M6" i="9"/>
  <c r="E7" i="9"/>
  <c r="F7" i="9"/>
  <c r="G7" i="9"/>
  <c r="H7" i="9"/>
  <c r="I7" i="9"/>
  <c r="J7" i="9"/>
  <c r="K7" i="9"/>
  <c r="L7" i="9"/>
  <c r="M7" i="9"/>
  <c r="E8" i="9"/>
  <c r="F8" i="9"/>
  <c r="G8" i="9"/>
  <c r="H8" i="9"/>
  <c r="I8" i="9"/>
  <c r="J8" i="9"/>
  <c r="K8" i="9"/>
  <c r="L8" i="9"/>
  <c r="M8" i="9"/>
  <c r="E9" i="9"/>
  <c r="F9" i="9"/>
  <c r="G9" i="9"/>
  <c r="H9" i="9"/>
  <c r="I9" i="9"/>
  <c r="J9" i="9"/>
  <c r="K9" i="9"/>
  <c r="L9" i="9"/>
  <c r="M9" i="9"/>
  <c r="E10" i="9"/>
  <c r="F10" i="9"/>
  <c r="G10" i="9"/>
  <c r="H10" i="9"/>
  <c r="I10" i="9"/>
  <c r="J10" i="9"/>
  <c r="K10" i="9"/>
  <c r="L10" i="9"/>
  <c r="M10" i="9"/>
  <c r="E11" i="9"/>
  <c r="F11" i="9"/>
  <c r="G11" i="9"/>
  <c r="H11" i="9"/>
  <c r="I11" i="9"/>
  <c r="J11" i="9"/>
  <c r="K11" i="9"/>
  <c r="L11" i="9"/>
  <c r="M11" i="9"/>
  <c r="E12" i="9"/>
  <c r="F12" i="9"/>
  <c r="G12" i="9"/>
  <c r="H12" i="9"/>
  <c r="I12" i="9"/>
  <c r="J12" i="9"/>
  <c r="K12" i="9"/>
  <c r="L12" i="9"/>
  <c r="M12" i="9"/>
  <c r="E13" i="9"/>
  <c r="F13" i="9"/>
  <c r="G13" i="9"/>
  <c r="H13" i="9"/>
  <c r="I13" i="9"/>
  <c r="J13" i="9"/>
  <c r="K13" i="9"/>
  <c r="L13" i="9"/>
  <c r="M13" i="9"/>
  <c r="E14" i="9"/>
  <c r="F14" i="9"/>
  <c r="G14" i="9"/>
  <c r="H14" i="9"/>
  <c r="I14" i="9"/>
  <c r="J14" i="9"/>
  <c r="K14" i="9"/>
  <c r="L14" i="9"/>
  <c r="M14" i="9"/>
  <c r="E15" i="9"/>
  <c r="F15" i="9"/>
  <c r="G15" i="9"/>
  <c r="H15" i="9"/>
  <c r="I15" i="9"/>
  <c r="J15" i="9"/>
  <c r="K15" i="9"/>
  <c r="L15" i="9"/>
  <c r="M15" i="9"/>
  <c r="E16" i="9"/>
  <c r="F16" i="9"/>
  <c r="G16" i="9"/>
  <c r="H16" i="9"/>
  <c r="I16" i="9"/>
  <c r="J16" i="9"/>
  <c r="K16" i="9"/>
  <c r="L16" i="9"/>
  <c r="M16" i="9"/>
  <c r="E17" i="9"/>
  <c r="F17" i="9"/>
  <c r="G17" i="9"/>
  <c r="H17" i="9"/>
  <c r="I17" i="9"/>
  <c r="J17" i="9"/>
  <c r="K17" i="9"/>
  <c r="L17" i="9"/>
  <c r="M17" i="9"/>
  <c r="E18" i="9"/>
  <c r="F18" i="9"/>
  <c r="G18" i="9"/>
  <c r="H18" i="9"/>
  <c r="I18" i="9"/>
  <c r="J18" i="9"/>
  <c r="K18" i="9"/>
  <c r="L18" i="9"/>
  <c r="M18" i="9"/>
  <c r="E19" i="9"/>
  <c r="F19" i="9"/>
  <c r="G19" i="9"/>
  <c r="H19" i="9"/>
  <c r="I19" i="9"/>
  <c r="J19" i="9"/>
  <c r="K19" i="9"/>
  <c r="L19" i="9"/>
  <c r="M19" i="9"/>
  <c r="E20" i="9"/>
  <c r="F20" i="9"/>
  <c r="G20" i="9"/>
  <c r="H20" i="9"/>
  <c r="I20" i="9"/>
  <c r="J20" i="9"/>
  <c r="K20" i="9"/>
  <c r="L20" i="9"/>
  <c r="M20" i="9"/>
  <c r="E21" i="9"/>
  <c r="F21" i="9"/>
  <c r="G21" i="9"/>
  <c r="H21" i="9"/>
  <c r="I21" i="9"/>
  <c r="J21" i="9"/>
  <c r="K21" i="9"/>
  <c r="L21" i="9"/>
  <c r="M21" i="9"/>
  <c r="E22" i="9"/>
  <c r="F22" i="9"/>
  <c r="G22" i="9"/>
  <c r="H22" i="9"/>
  <c r="I22" i="9"/>
  <c r="J22" i="9"/>
  <c r="K22" i="9"/>
  <c r="L22" i="9"/>
  <c r="M22" i="9"/>
  <c r="E23" i="9"/>
  <c r="F23" i="9"/>
  <c r="G23" i="9"/>
  <c r="H23" i="9"/>
  <c r="I23" i="9"/>
  <c r="J23" i="9"/>
  <c r="K23" i="9"/>
  <c r="L23" i="9"/>
  <c r="M23" i="9"/>
  <c r="E24" i="9"/>
  <c r="F24" i="9"/>
  <c r="G24" i="9"/>
  <c r="H24" i="9"/>
  <c r="I24" i="9"/>
  <c r="J24" i="9"/>
  <c r="K24" i="9"/>
  <c r="L24" i="9"/>
  <c r="M24" i="9"/>
  <c r="E25" i="9"/>
  <c r="F25" i="9"/>
  <c r="G25" i="9"/>
  <c r="H25" i="9"/>
  <c r="I25" i="9"/>
  <c r="J25" i="9"/>
  <c r="K25" i="9"/>
  <c r="L25" i="9"/>
  <c r="M25" i="9"/>
  <c r="E26" i="9"/>
  <c r="F26" i="9"/>
  <c r="G26" i="9"/>
  <c r="H26" i="9"/>
  <c r="I26" i="9"/>
  <c r="J26" i="9"/>
  <c r="K26" i="9"/>
  <c r="L26" i="9"/>
  <c r="M26" i="9"/>
  <c r="E27" i="9"/>
  <c r="F27" i="9"/>
  <c r="G27" i="9"/>
  <c r="H27" i="9"/>
  <c r="I27" i="9"/>
  <c r="J27" i="9"/>
  <c r="K27" i="9"/>
  <c r="L27" i="9"/>
  <c r="M27" i="9"/>
  <c r="E28" i="9"/>
  <c r="F28" i="9"/>
  <c r="G28" i="9"/>
  <c r="H28" i="9"/>
  <c r="I28" i="9"/>
  <c r="J28" i="9"/>
  <c r="K28" i="9"/>
  <c r="L28" i="9"/>
  <c r="M28" i="9"/>
  <c r="E29" i="9"/>
  <c r="F29" i="9"/>
  <c r="G29" i="9"/>
  <c r="H29" i="9"/>
  <c r="I29" i="9"/>
  <c r="J29" i="9"/>
  <c r="K29" i="9"/>
  <c r="L29" i="9"/>
  <c r="M29" i="9"/>
  <c r="E30" i="9"/>
  <c r="F30" i="9"/>
  <c r="G30" i="9"/>
  <c r="H30" i="9"/>
  <c r="I30" i="9"/>
  <c r="J30" i="9"/>
  <c r="K30" i="9"/>
  <c r="L30" i="9"/>
  <c r="M30" i="9"/>
  <c r="E31" i="9"/>
  <c r="F31" i="9"/>
  <c r="G31" i="9"/>
  <c r="H31" i="9"/>
  <c r="I31" i="9"/>
  <c r="J31" i="9"/>
  <c r="K31" i="9"/>
  <c r="L31" i="9"/>
  <c r="M31" i="9"/>
  <c r="E32" i="9"/>
  <c r="F32" i="9"/>
  <c r="G32" i="9"/>
  <c r="H32" i="9"/>
  <c r="I32" i="9"/>
  <c r="J32" i="9"/>
  <c r="K32" i="9"/>
  <c r="L32" i="9"/>
  <c r="M32" i="9"/>
  <c r="E33" i="9"/>
  <c r="F33" i="9"/>
  <c r="G33" i="9"/>
  <c r="H33" i="9"/>
  <c r="I33" i="9"/>
  <c r="J33" i="9"/>
  <c r="K33" i="9"/>
  <c r="L33" i="9"/>
  <c r="M33" i="9"/>
  <c r="E34" i="9"/>
  <c r="F34" i="9"/>
  <c r="G34" i="9"/>
  <c r="H34" i="9"/>
  <c r="I34" i="9"/>
  <c r="J34" i="9"/>
  <c r="K34" i="9"/>
  <c r="L34" i="9"/>
  <c r="M34" i="9"/>
  <c r="E35" i="9"/>
  <c r="F35" i="9"/>
  <c r="G35" i="9"/>
  <c r="H35" i="9"/>
  <c r="I35" i="9"/>
  <c r="J35" i="9"/>
  <c r="K35" i="9"/>
  <c r="L35" i="9"/>
  <c r="M35" i="9"/>
  <c r="E36" i="9"/>
  <c r="F36" i="9"/>
  <c r="G36" i="9"/>
  <c r="H36" i="9"/>
  <c r="I36" i="9"/>
  <c r="J36" i="9"/>
  <c r="K36" i="9"/>
  <c r="L36" i="9"/>
  <c r="M36" i="9"/>
  <c r="E37" i="9"/>
  <c r="F37" i="9"/>
  <c r="G37" i="9"/>
  <c r="H37" i="9"/>
  <c r="I37" i="9"/>
  <c r="J37" i="9"/>
  <c r="K37" i="9"/>
  <c r="L37" i="9"/>
  <c r="M37" i="9"/>
  <c r="E38" i="9"/>
  <c r="F38" i="9"/>
  <c r="G38" i="9"/>
  <c r="H38" i="9"/>
  <c r="I38" i="9"/>
  <c r="J38" i="9"/>
  <c r="K38" i="9"/>
  <c r="L38" i="9"/>
  <c r="M38" i="9"/>
  <c r="E39" i="9"/>
  <c r="F39" i="9"/>
  <c r="G39" i="9"/>
  <c r="H39" i="9"/>
  <c r="I39" i="9"/>
  <c r="J39" i="9"/>
  <c r="K39" i="9"/>
  <c r="L39" i="9"/>
  <c r="M39" i="9"/>
  <c r="E40" i="9"/>
  <c r="F40" i="9"/>
  <c r="G40" i="9"/>
  <c r="H40" i="9"/>
  <c r="I40" i="9"/>
  <c r="J40" i="9"/>
  <c r="K40" i="9"/>
  <c r="L40" i="9"/>
  <c r="M40" i="9"/>
  <c r="E41" i="9"/>
  <c r="F41" i="9"/>
  <c r="G41" i="9"/>
  <c r="H41" i="9"/>
  <c r="I41" i="9"/>
  <c r="J41" i="9"/>
  <c r="K41" i="9"/>
  <c r="L41" i="9"/>
  <c r="M41" i="9"/>
  <c r="E42" i="9"/>
  <c r="F42" i="9"/>
  <c r="G42" i="9"/>
  <c r="H42" i="9"/>
  <c r="I42" i="9"/>
  <c r="J42" i="9"/>
  <c r="K42" i="9"/>
  <c r="L42" i="9"/>
  <c r="M42" i="9"/>
  <c r="E43" i="9"/>
  <c r="F43" i="9"/>
  <c r="G43" i="9"/>
  <c r="H43" i="9"/>
  <c r="I43" i="9"/>
  <c r="J43" i="9"/>
  <c r="K43" i="9"/>
  <c r="L43" i="9"/>
  <c r="M43" i="9"/>
  <c r="E44" i="9"/>
  <c r="F44" i="9"/>
  <c r="G44" i="9"/>
  <c r="H44" i="9"/>
  <c r="I44" i="9"/>
  <c r="J44" i="9"/>
  <c r="K44" i="9"/>
  <c r="L44" i="9"/>
  <c r="M44" i="9"/>
  <c r="E45" i="9"/>
  <c r="F45" i="9"/>
  <c r="G45" i="9"/>
  <c r="H45" i="9"/>
  <c r="I45" i="9"/>
  <c r="J45" i="9"/>
  <c r="K45" i="9"/>
  <c r="L45" i="9"/>
  <c r="M45" i="9"/>
  <c r="E46" i="9"/>
  <c r="F46" i="9"/>
  <c r="G46" i="9"/>
  <c r="H46" i="9"/>
  <c r="I46" i="9"/>
  <c r="J46" i="9"/>
  <c r="K46" i="9"/>
  <c r="L46" i="9"/>
  <c r="M46" i="9"/>
  <c r="E47" i="9"/>
  <c r="F47" i="9"/>
  <c r="G47" i="9"/>
  <c r="H47" i="9"/>
  <c r="I47" i="9"/>
  <c r="J47" i="9"/>
  <c r="K47" i="9"/>
  <c r="L47" i="9"/>
  <c r="M47" i="9"/>
  <c r="E48" i="9"/>
  <c r="F48" i="9"/>
  <c r="G48" i="9"/>
  <c r="H48" i="9"/>
  <c r="I48" i="9"/>
  <c r="J48" i="9"/>
  <c r="K48" i="9"/>
  <c r="L48" i="9"/>
  <c r="M48" i="9"/>
  <c r="E49" i="9"/>
  <c r="F49" i="9"/>
  <c r="G49" i="9"/>
  <c r="H49" i="9"/>
  <c r="I49" i="9"/>
  <c r="J49" i="9"/>
  <c r="K49" i="9"/>
  <c r="L49" i="9"/>
  <c r="M49" i="9"/>
  <c r="E50" i="9"/>
  <c r="F50" i="9"/>
  <c r="G50" i="9"/>
  <c r="H50" i="9"/>
  <c r="I50" i="9"/>
  <c r="J50" i="9"/>
  <c r="K50" i="9"/>
  <c r="L50" i="9"/>
  <c r="M50" i="9"/>
  <c r="E51" i="9"/>
  <c r="F51" i="9"/>
  <c r="G51" i="9"/>
  <c r="H51" i="9"/>
  <c r="I51" i="9"/>
  <c r="J51" i="9"/>
  <c r="K51" i="9"/>
  <c r="L51" i="9"/>
  <c r="M51" i="9"/>
  <c r="E52" i="9"/>
  <c r="F52" i="9"/>
  <c r="G52" i="9"/>
  <c r="H52" i="9"/>
  <c r="I52" i="9"/>
  <c r="J52" i="9"/>
  <c r="K52" i="9"/>
  <c r="L52" i="9"/>
  <c r="M52" i="9"/>
  <c r="E53" i="9"/>
  <c r="F53" i="9"/>
  <c r="G53" i="9"/>
  <c r="H53" i="9"/>
  <c r="I53" i="9"/>
  <c r="J53" i="9"/>
  <c r="K53" i="9"/>
  <c r="L53" i="9"/>
  <c r="M53" i="9"/>
  <c r="E54" i="9"/>
  <c r="F54" i="9"/>
  <c r="G54" i="9"/>
  <c r="H54" i="9"/>
  <c r="I54" i="9"/>
  <c r="J54" i="9"/>
  <c r="K54" i="9"/>
  <c r="L54" i="9"/>
  <c r="M54" i="9"/>
  <c r="E55" i="9"/>
  <c r="F55" i="9"/>
  <c r="G55" i="9"/>
  <c r="H55" i="9"/>
  <c r="I55" i="9"/>
  <c r="J55" i="9"/>
  <c r="K55" i="9"/>
  <c r="L55" i="9"/>
  <c r="M55" i="9"/>
  <c r="E56" i="9"/>
  <c r="F56" i="9"/>
  <c r="G56" i="9"/>
  <c r="H56" i="9"/>
  <c r="I56" i="9"/>
  <c r="J56" i="9"/>
  <c r="K56" i="9"/>
  <c r="L56" i="9"/>
  <c r="M56" i="9"/>
  <c r="E57" i="9"/>
  <c r="F57" i="9"/>
  <c r="G57" i="9"/>
  <c r="H57" i="9"/>
  <c r="I57" i="9"/>
  <c r="J57" i="9"/>
  <c r="K57" i="9"/>
  <c r="L57" i="9"/>
  <c r="M57" i="9"/>
  <c r="E58" i="9"/>
  <c r="F58" i="9"/>
  <c r="G58" i="9"/>
  <c r="H58" i="9"/>
  <c r="I58" i="9"/>
  <c r="J58" i="9"/>
  <c r="K58" i="9"/>
  <c r="L58" i="9"/>
  <c r="M58" i="9"/>
  <c r="E59" i="9"/>
  <c r="F59" i="9"/>
  <c r="G59" i="9"/>
  <c r="H59" i="9"/>
  <c r="I59" i="9"/>
  <c r="J59" i="9"/>
  <c r="K59" i="9"/>
  <c r="L59" i="9"/>
  <c r="M59" i="9"/>
  <c r="E60" i="9"/>
  <c r="F60" i="9"/>
  <c r="G60" i="9"/>
  <c r="H60" i="9"/>
  <c r="I60" i="9"/>
  <c r="J60" i="9"/>
  <c r="K60" i="9"/>
  <c r="L60" i="9"/>
  <c r="M60" i="9"/>
  <c r="E61" i="9"/>
  <c r="F61" i="9"/>
  <c r="G61" i="9"/>
  <c r="H61" i="9"/>
  <c r="I61" i="9"/>
  <c r="J61" i="9"/>
  <c r="K61" i="9"/>
  <c r="L61" i="9"/>
  <c r="M61" i="9"/>
  <c r="E62" i="9"/>
  <c r="F62" i="9"/>
  <c r="G62" i="9"/>
  <c r="H62" i="9"/>
  <c r="I62" i="9"/>
  <c r="J62" i="9"/>
  <c r="K62" i="9"/>
  <c r="L62" i="9"/>
  <c r="M62" i="9"/>
  <c r="E63" i="9"/>
  <c r="F63" i="9"/>
  <c r="G63" i="9"/>
  <c r="H63" i="9"/>
  <c r="I63" i="9"/>
  <c r="J63" i="9"/>
  <c r="K63" i="9"/>
  <c r="L63" i="9"/>
  <c r="M63" i="9"/>
  <c r="E64" i="9"/>
  <c r="F64" i="9"/>
  <c r="G64" i="9"/>
  <c r="H64" i="9"/>
  <c r="I64" i="9"/>
  <c r="J64" i="9"/>
  <c r="K64" i="9"/>
  <c r="L64" i="9"/>
  <c r="M64" i="9"/>
  <c r="E65" i="9"/>
  <c r="F65" i="9"/>
  <c r="G65" i="9"/>
  <c r="H65" i="9"/>
  <c r="I65" i="9"/>
  <c r="J65" i="9"/>
  <c r="K65" i="9"/>
  <c r="L65" i="9"/>
  <c r="M65" i="9"/>
  <c r="E66" i="9"/>
  <c r="F66" i="9"/>
  <c r="G66" i="9"/>
  <c r="H66" i="9"/>
  <c r="I66" i="9"/>
  <c r="J66" i="9"/>
  <c r="K66" i="9"/>
  <c r="L66" i="9"/>
  <c r="M66" i="9"/>
  <c r="E67" i="9"/>
  <c r="F67" i="9"/>
  <c r="G67" i="9"/>
  <c r="H67" i="9"/>
  <c r="I67" i="9"/>
  <c r="J67" i="9"/>
  <c r="K67" i="9"/>
  <c r="L67" i="9"/>
  <c r="M67" i="9"/>
  <c r="E3" i="13"/>
  <c r="F3" i="13"/>
  <c r="G3" i="13"/>
  <c r="H3" i="13"/>
  <c r="I3" i="13"/>
  <c r="J3" i="13"/>
  <c r="K3" i="13"/>
  <c r="L3" i="13"/>
  <c r="M3" i="13"/>
  <c r="E4" i="13"/>
  <c r="F4" i="13"/>
  <c r="G4" i="13"/>
  <c r="H4" i="13"/>
  <c r="I4" i="13"/>
  <c r="J4" i="13"/>
  <c r="K4" i="13"/>
  <c r="L4" i="13"/>
  <c r="M4" i="13"/>
  <c r="E5" i="13"/>
  <c r="F5" i="13"/>
  <c r="G5" i="13"/>
  <c r="H5" i="13"/>
  <c r="I5" i="13"/>
  <c r="J5" i="13"/>
  <c r="K5" i="13"/>
  <c r="L5" i="13"/>
  <c r="M5" i="13"/>
  <c r="E6" i="13"/>
  <c r="F6" i="13"/>
  <c r="G6" i="13"/>
  <c r="H6" i="13"/>
  <c r="I6" i="13"/>
  <c r="J6" i="13"/>
  <c r="K6" i="13"/>
  <c r="L6" i="13"/>
  <c r="M6" i="13"/>
  <c r="E7" i="13"/>
  <c r="F7" i="13"/>
  <c r="G7" i="13"/>
  <c r="H7" i="13"/>
  <c r="I7" i="13"/>
  <c r="J7" i="13"/>
  <c r="K7" i="13"/>
  <c r="L7" i="13"/>
  <c r="M7" i="13"/>
  <c r="E8" i="13"/>
  <c r="F8" i="13"/>
  <c r="G8" i="13"/>
  <c r="H8" i="13"/>
  <c r="I8" i="13"/>
  <c r="J8" i="13"/>
  <c r="K8" i="13"/>
  <c r="L8" i="13"/>
  <c r="M8" i="13"/>
  <c r="E9" i="13"/>
  <c r="F9" i="13"/>
  <c r="G9" i="13"/>
  <c r="H9" i="13"/>
  <c r="I9" i="13"/>
  <c r="J9" i="13"/>
  <c r="K9" i="13"/>
  <c r="L9" i="13"/>
  <c r="M9" i="13"/>
  <c r="E10" i="13"/>
  <c r="F10" i="13"/>
  <c r="G10" i="13"/>
  <c r="H10" i="13"/>
  <c r="I10" i="13"/>
  <c r="J10" i="13"/>
  <c r="K10" i="13"/>
  <c r="L10" i="13"/>
  <c r="M10" i="13"/>
  <c r="E11" i="13"/>
  <c r="F11" i="13"/>
  <c r="G11" i="13"/>
  <c r="H11" i="13"/>
  <c r="I11" i="13"/>
  <c r="J11" i="13"/>
  <c r="K11" i="13"/>
  <c r="L11" i="13"/>
  <c r="M11" i="13"/>
  <c r="E12" i="13"/>
  <c r="F12" i="13"/>
  <c r="G12" i="13"/>
  <c r="H12" i="13"/>
  <c r="I12" i="13"/>
  <c r="J12" i="13"/>
  <c r="K12" i="13"/>
  <c r="L12" i="13"/>
  <c r="M12" i="13"/>
  <c r="E13" i="13"/>
  <c r="F13" i="13"/>
  <c r="G13" i="13"/>
  <c r="H13" i="13"/>
  <c r="I13" i="13"/>
  <c r="J13" i="13"/>
  <c r="K13" i="13"/>
  <c r="L13" i="13"/>
  <c r="M13" i="13"/>
  <c r="E14" i="13"/>
  <c r="F14" i="13"/>
  <c r="G14" i="13"/>
  <c r="H14" i="13"/>
  <c r="I14" i="13"/>
  <c r="J14" i="13"/>
  <c r="K14" i="13"/>
  <c r="L14" i="13"/>
  <c r="M14" i="13"/>
  <c r="E15" i="13"/>
  <c r="F15" i="13"/>
  <c r="G15" i="13"/>
  <c r="H15" i="13"/>
  <c r="I15" i="13"/>
  <c r="J15" i="13"/>
  <c r="K15" i="13"/>
  <c r="L15" i="13"/>
  <c r="M15" i="13"/>
  <c r="E16" i="13"/>
  <c r="F16" i="13"/>
  <c r="G16" i="13"/>
  <c r="H16" i="13"/>
  <c r="I16" i="13"/>
  <c r="J16" i="13"/>
  <c r="K16" i="13"/>
  <c r="L16" i="13"/>
  <c r="M16" i="13"/>
  <c r="E17" i="13"/>
  <c r="F17" i="13"/>
  <c r="G17" i="13"/>
  <c r="H17" i="13"/>
  <c r="I17" i="13"/>
  <c r="J17" i="13"/>
  <c r="K17" i="13"/>
  <c r="L17" i="13"/>
  <c r="M17" i="13"/>
  <c r="E18" i="13"/>
  <c r="F18" i="13"/>
  <c r="G18" i="13"/>
  <c r="H18" i="13"/>
  <c r="I18" i="13"/>
  <c r="J18" i="13"/>
  <c r="K18" i="13"/>
  <c r="L18" i="13"/>
  <c r="M18" i="13"/>
  <c r="E19" i="13"/>
  <c r="F19" i="13"/>
  <c r="G19" i="13"/>
  <c r="H19" i="13"/>
  <c r="I19" i="13"/>
  <c r="J19" i="13"/>
  <c r="K19" i="13"/>
  <c r="L19" i="13"/>
  <c r="M19" i="13"/>
  <c r="E20" i="13"/>
  <c r="F20" i="13"/>
  <c r="G20" i="13"/>
  <c r="H20" i="13"/>
  <c r="I20" i="13"/>
  <c r="J20" i="13"/>
  <c r="K20" i="13"/>
  <c r="L20" i="13"/>
  <c r="M20" i="13"/>
  <c r="E21" i="13"/>
  <c r="F21" i="13"/>
  <c r="G21" i="13"/>
  <c r="H21" i="13"/>
  <c r="I21" i="13"/>
  <c r="J21" i="13"/>
  <c r="K21" i="13"/>
  <c r="L21" i="13"/>
  <c r="M21" i="13"/>
  <c r="E22" i="13"/>
  <c r="F22" i="13"/>
  <c r="G22" i="13"/>
  <c r="H22" i="13"/>
  <c r="I22" i="13"/>
  <c r="J22" i="13"/>
  <c r="K22" i="13"/>
  <c r="L22" i="13"/>
  <c r="M22" i="13"/>
  <c r="E23" i="13"/>
  <c r="F23" i="13"/>
  <c r="G23" i="13"/>
  <c r="H23" i="13"/>
  <c r="I23" i="13"/>
  <c r="J23" i="13"/>
  <c r="K23" i="13"/>
  <c r="L23" i="13"/>
  <c r="M23" i="13"/>
  <c r="E24" i="13"/>
  <c r="F24" i="13"/>
  <c r="G24" i="13"/>
  <c r="H24" i="13"/>
  <c r="I24" i="13"/>
  <c r="J24" i="13"/>
  <c r="K24" i="13"/>
  <c r="L24" i="13"/>
  <c r="M24" i="13"/>
  <c r="E25" i="13"/>
  <c r="F25" i="13"/>
  <c r="G25" i="13"/>
  <c r="H25" i="13"/>
  <c r="I25" i="13"/>
  <c r="J25" i="13"/>
  <c r="K25" i="13"/>
  <c r="L25" i="13"/>
  <c r="M25" i="13"/>
  <c r="E26" i="13"/>
  <c r="F26" i="13"/>
  <c r="G26" i="13"/>
  <c r="H26" i="13"/>
  <c r="I26" i="13"/>
  <c r="J26" i="13"/>
  <c r="K26" i="13"/>
  <c r="L26" i="13"/>
  <c r="M26" i="13"/>
  <c r="E27" i="13"/>
  <c r="F27" i="13"/>
  <c r="G27" i="13"/>
  <c r="H27" i="13"/>
  <c r="I27" i="13"/>
  <c r="J27" i="13"/>
  <c r="K27" i="13"/>
  <c r="L27" i="13"/>
  <c r="M27" i="13"/>
  <c r="E28" i="13"/>
  <c r="F28" i="13"/>
  <c r="G28" i="13"/>
  <c r="H28" i="13"/>
  <c r="I28" i="13"/>
  <c r="J28" i="13"/>
  <c r="K28" i="13"/>
  <c r="L28" i="13"/>
  <c r="M28" i="13"/>
  <c r="E29" i="13"/>
  <c r="F29" i="13"/>
  <c r="G29" i="13"/>
  <c r="H29" i="13"/>
  <c r="I29" i="13"/>
  <c r="J29" i="13"/>
  <c r="K29" i="13"/>
  <c r="L29" i="13"/>
  <c r="M29" i="13"/>
  <c r="E30" i="13"/>
  <c r="F30" i="13"/>
  <c r="G30" i="13"/>
  <c r="H30" i="13"/>
  <c r="I30" i="13"/>
  <c r="J30" i="13"/>
  <c r="K30" i="13"/>
  <c r="L30" i="13"/>
  <c r="M30" i="13"/>
  <c r="E31" i="13"/>
  <c r="F31" i="13"/>
  <c r="G31" i="13"/>
  <c r="H31" i="13"/>
  <c r="I31" i="13"/>
  <c r="J31" i="13"/>
  <c r="K31" i="13"/>
  <c r="L31" i="13"/>
  <c r="M31" i="13"/>
  <c r="E32" i="13"/>
  <c r="F32" i="13"/>
  <c r="G32" i="13"/>
  <c r="H32" i="13"/>
  <c r="I32" i="13"/>
  <c r="J32" i="13"/>
  <c r="K32" i="13"/>
  <c r="L32" i="13"/>
  <c r="M32" i="13"/>
  <c r="E33" i="13"/>
  <c r="F33" i="13"/>
  <c r="G33" i="13"/>
  <c r="H33" i="13"/>
  <c r="I33" i="13"/>
  <c r="J33" i="13"/>
  <c r="K33" i="13"/>
  <c r="L33" i="13"/>
  <c r="M33" i="13"/>
  <c r="E34" i="13"/>
  <c r="F34" i="13"/>
  <c r="G34" i="13"/>
  <c r="H34" i="13"/>
  <c r="I34" i="13"/>
  <c r="J34" i="13"/>
  <c r="K34" i="13"/>
  <c r="L34" i="13"/>
  <c r="M34" i="13"/>
  <c r="E35" i="13"/>
  <c r="F35" i="13"/>
  <c r="G35" i="13"/>
  <c r="H35" i="13"/>
  <c r="I35" i="13"/>
  <c r="J35" i="13"/>
  <c r="K35" i="13"/>
  <c r="L35" i="13"/>
  <c r="M35" i="13"/>
  <c r="E36" i="13"/>
  <c r="F36" i="13"/>
  <c r="G36" i="13"/>
  <c r="H36" i="13"/>
  <c r="I36" i="13"/>
  <c r="J36" i="13"/>
  <c r="K36" i="13"/>
  <c r="L36" i="13"/>
  <c r="M36" i="13"/>
  <c r="E37" i="13"/>
  <c r="F37" i="13"/>
  <c r="G37" i="13"/>
  <c r="H37" i="13"/>
  <c r="I37" i="13"/>
  <c r="J37" i="13"/>
  <c r="K37" i="13"/>
  <c r="L37" i="13"/>
  <c r="M37" i="13"/>
  <c r="E38" i="13"/>
  <c r="F38" i="13"/>
  <c r="G38" i="13"/>
  <c r="H38" i="13"/>
  <c r="I38" i="13"/>
  <c r="J38" i="13"/>
  <c r="K38" i="13"/>
  <c r="L38" i="13"/>
  <c r="M38" i="13"/>
  <c r="E39" i="13"/>
  <c r="F39" i="13"/>
  <c r="G39" i="13"/>
  <c r="H39" i="13"/>
  <c r="I39" i="13"/>
  <c r="J39" i="13"/>
  <c r="K39" i="13"/>
  <c r="L39" i="13"/>
  <c r="M39" i="13"/>
  <c r="E40" i="13"/>
  <c r="F40" i="13"/>
  <c r="G40" i="13"/>
  <c r="H40" i="13"/>
  <c r="I40" i="13"/>
  <c r="J40" i="13"/>
  <c r="K40" i="13"/>
  <c r="L40" i="13"/>
  <c r="M40" i="13"/>
  <c r="E41" i="13"/>
  <c r="F41" i="13"/>
  <c r="G41" i="13"/>
  <c r="H41" i="13"/>
  <c r="I41" i="13"/>
  <c r="J41" i="13"/>
  <c r="K41" i="13"/>
  <c r="L41" i="13"/>
  <c r="M41" i="13"/>
  <c r="E42" i="13"/>
  <c r="F42" i="13"/>
  <c r="G42" i="13"/>
  <c r="H42" i="13"/>
  <c r="I42" i="13"/>
  <c r="J42" i="13"/>
  <c r="K42" i="13"/>
  <c r="L42" i="13"/>
  <c r="M42" i="13"/>
  <c r="E43" i="13"/>
  <c r="F43" i="13"/>
  <c r="G43" i="13"/>
  <c r="H43" i="13"/>
  <c r="I43" i="13"/>
  <c r="J43" i="13"/>
  <c r="K43" i="13"/>
  <c r="L43" i="13"/>
  <c r="M43" i="13"/>
  <c r="E44" i="13"/>
  <c r="F44" i="13"/>
  <c r="G44" i="13"/>
  <c r="H44" i="13"/>
  <c r="I44" i="13"/>
  <c r="J44" i="13"/>
  <c r="K44" i="13"/>
  <c r="L44" i="13"/>
  <c r="M44" i="13"/>
  <c r="E45" i="13"/>
  <c r="F45" i="13"/>
  <c r="G45" i="13"/>
  <c r="H45" i="13"/>
  <c r="I45" i="13"/>
  <c r="J45" i="13"/>
  <c r="K45" i="13"/>
  <c r="L45" i="13"/>
  <c r="M45" i="13"/>
  <c r="E46" i="13"/>
  <c r="F46" i="13"/>
  <c r="G46" i="13"/>
  <c r="H46" i="13"/>
  <c r="I46" i="13"/>
  <c r="J46" i="13"/>
  <c r="K46" i="13"/>
  <c r="L46" i="13"/>
  <c r="M46" i="13"/>
  <c r="E47" i="13"/>
  <c r="F47" i="13"/>
  <c r="G47" i="13"/>
  <c r="H47" i="13"/>
  <c r="I47" i="13"/>
  <c r="J47" i="13"/>
  <c r="K47" i="13"/>
  <c r="L47" i="13"/>
  <c r="M47" i="13"/>
  <c r="E48" i="13"/>
  <c r="F48" i="13"/>
  <c r="G48" i="13"/>
  <c r="H48" i="13"/>
  <c r="I48" i="13"/>
  <c r="J48" i="13"/>
  <c r="K48" i="13"/>
  <c r="L48" i="13"/>
  <c r="M48" i="13"/>
  <c r="E49" i="13"/>
  <c r="F49" i="13"/>
  <c r="G49" i="13"/>
  <c r="H49" i="13"/>
  <c r="I49" i="13"/>
  <c r="J49" i="13"/>
  <c r="K49" i="13"/>
  <c r="L49" i="13"/>
  <c r="M49" i="13"/>
  <c r="E50" i="13"/>
  <c r="F50" i="13"/>
  <c r="G50" i="13"/>
  <c r="H50" i="13"/>
  <c r="I50" i="13"/>
  <c r="J50" i="13"/>
  <c r="K50" i="13"/>
  <c r="L50" i="13"/>
  <c r="M50" i="13"/>
  <c r="E51" i="13"/>
  <c r="F51" i="13"/>
  <c r="G51" i="13"/>
  <c r="H51" i="13"/>
  <c r="I51" i="13"/>
  <c r="J51" i="13"/>
  <c r="K51" i="13"/>
  <c r="L51" i="13"/>
  <c r="M51" i="13"/>
  <c r="E52" i="13"/>
  <c r="F52" i="13"/>
  <c r="G52" i="13"/>
  <c r="H52" i="13"/>
  <c r="I52" i="13"/>
  <c r="J52" i="13"/>
  <c r="K52" i="13"/>
  <c r="L52" i="13"/>
  <c r="M52" i="13"/>
  <c r="E53" i="13"/>
  <c r="F53" i="13"/>
  <c r="G53" i="13"/>
  <c r="H53" i="13"/>
  <c r="I53" i="13"/>
  <c r="J53" i="13"/>
  <c r="K53" i="13"/>
  <c r="L53" i="13"/>
  <c r="M53" i="13"/>
  <c r="E54" i="13"/>
  <c r="F54" i="13"/>
  <c r="G54" i="13"/>
  <c r="H54" i="13"/>
  <c r="I54" i="13"/>
  <c r="J54" i="13"/>
  <c r="K54" i="13"/>
  <c r="L54" i="13"/>
  <c r="M54" i="13"/>
  <c r="E55" i="13"/>
  <c r="F55" i="13"/>
  <c r="G55" i="13"/>
  <c r="H55" i="13"/>
  <c r="I55" i="13"/>
  <c r="J55" i="13"/>
  <c r="K55" i="13"/>
  <c r="L55" i="13"/>
  <c r="M55" i="13"/>
  <c r="E56" i="13"/>
  <c r="F56" i="13"/>
  <c r="G56" i="13"/>
  <c r="H56" i="13"/>
  <c r="I56" i="13"/>
  <c r="J56" i="13"/>
  <c r="K56" i="13"/>
  <c r="L56" i="13"/>
  <c r="M56" i="13"/>
  <c r="E57" i="13"/>
  <c r="F57" i="13"/>
  <c r="G57" i="13"/>
  <c r="H57" i="13"/>
  <c r="I57" i="13"/>
  <c r="J57" i="13"/>
  <c r="K57" i="13"/>
  <c r="L57" i="13"/>
  <c r="M57" i="13"/>
  <c r="E58" i="13"/>
  <c r="F58" i="13"/>
  <c r="G58" i="13"/>
  <c r="H58" i="13"/>
  <c r="I58" i="13"/>
  <c r="J58" i="13"/>
  <c r="K58" i="13"/>
  <c r="L58" i="13"/>
  <c r="M58" i="13"/>
  <c r="E59" i="13"/>
  <c r="F59" i="13"/>
  <c r="G59" i="13"/>
  <c r="H59" i="13"/>
  <c r="I59" i="13"/>
  <c r="J59" i="13"/>
  <c r="K59" i="13"/>
  <c r="L59" i="13"/>
  <c r="M59" i="13"/>
  <c r="E60" i="13"/>
  <c r="F60" i="13"/>
  <c r="G60" i="13"/>
  <c r="H60" i="13"/>
  <c r="I60" i="13"/>
  <c r="J60" i="13"/>
  <c r="K60" i="13"/>
  <c r="L60" i="13"/>
  <c r="M60" i="13"/>
  <c r="E61" i="13"/>
  <c r="F61" i="13"/>
  <c r="G61" i="13"/>
  <c r="H61" i="13"/>
  <c r="I61" i="13"/>
  <c r="J61" i="13"/>
  <c r="K61" i="13"/>
  <c r="L61" i="13"/>
  <c r="M61" i="13"/>
  <c r="E62" i="13"/>
  <c r="F62" i="13"/>
  <c r="G62" i="13"/>
  <c r="H62" i="13"/>
  <c r="I62" i="13"/>
  <c r="J62" i="13"/>
  <c r="K62" i="13"/>
  <c r="L62" i="13"/>
  <c r="M62" i="13"/>
  <c r="E63" i="13"/>
  <c r="F63" i="13"/>
  <c r="G63" i="13"/>
  <c r="H63" i="13"/>
  <c r="I63" i="13"/>
  <c r="J63" i="13"/>
  <c r="K63" i="13"/>
  <c r="L63" i="13"/>
  <c r="M63" i="13"/>
  <c r="E64" i="13"/>
  <c r="F64" i="13"/>
  <c r="G64" i="13"/>
  <c r="H64" i="13"/>
  <c r="I64" i="13"/>
  <c r="J64" i="13"/>
  <c r="K64" i="13"/>
  <c r="L64" i="13"/>
  <c r="M64" i="13"/>
  <c r="E65" i="13"/>
  <c r="F65" i="13"/>
  <c r="G65" i="13"/>
  <c r="H65" i="13"/>
  <c r="I65" i="13"/>
  <c r="J65" i="13"/>
  <c r="K65" i="13"/>
  <c r="L65" i="13"/>
  <c r="M65" i="13"/>
  <c r="E66" i="13"/>
  <c r="F66" i="13"/>
  <c r="G66" i="13"/>
  <c r="H66" i="13"/>
  <c r="I66" i="13"/>
  <c r="J66" i="13"/>
  <c r="K66" i="13"/>
  <c r="L66" i="13"/>
  <c r="M66" i="13"/>
  <c r="E67" i="13"/>
  <c r="F67" i="13"/>
  <c r="G67" i="13"/>
  <c r="H67" i="13"/>
  <c r="I67" i="13"/>
  <c r="J67" i="13"/>
  <c r="K67" i="13"/>
  <c r="L67" i="13"/>
  <c r="M67" i="13"/>
  <c r="E3" i="28"/>
  <c r="F3" i="28"/>
  <c r="G3" i="28"/>
  <c r="H3" i="28"/>
  <c r="I3" i="28"/>
  <c r="J3" i="28"/>
  <c r="K3" i="28"/>
  <c r="L3" i="28"/>
  <c r="M3" i="28"/>
  <c r="E4" i="28"/>
  <c r="F4" i="28"/>
  <c r="G4" i="28"/>
  <c r="H4" i="28"/>
  <c r="I4" i="28"/>
  <c r="J4" i="28"/>
  <c r="K4" i="28"/>
  <c r="L4" i="28"/>
  <c r="M4" i="28"/>
  <c r="E5" i="28"/>
  <c r="F5" i="28"/>
  <c r="G5" i="28"/>
  <c r="H5" i="28"/>
  <c r="I5" i="28"/>
  <c r="J5" i="28"/>
  <c r="K5" i="28"/>
  <c r="L5" i="28"/>
  <c r="M5" i="28"/>
  <c r="E6" i="28"/>
  <c r="F6" i="28"/>
  <c r="G6" i="28"/>
  <c r="H6" i="28"/>
  <c r="I6" i="28"/>
  <c r="J6" i="28"/>
  <c r="K6" i="28"/>
  <c r="L6" i="28"/>
  <c r="M6" i="28"/>
  <c r="E7" i="28"/>
  <c r="F7" i="28"/>
  <c r="G7" i="28"/>
  <c r="H7" i="28"/>
  <c r="I7" i="28"/>
  <c r="J7" i="28"/>
  <c r="K7" i="28"/>
  <c r="L7" i="28"/>
  <c r="M7" i="28"/>
  <c r="E8" i="28"/>
  <c r="F8" i="28"/>
  <c r="G8" i="28"/>
  <c r="H8" i="28"/>
  <c r="I8" i="28"/>
  <c r="J8" i="28"/>
  <c r="K8" i="28"/>
  <c r="L8" i="28"/>
  <c r="M8" i="28"/>
  <c r="E9" i="28"/>
  <c r="F9" i="28"/>
  <c r="G9" i="28"/>
  <c r="H9" i="28"/>
  <c r="I9" i="28"/>
  <c r="J9" i="28"/>
  <c r="K9" i="28"/>
  <c r="L9" i="28"/>
  <c r="M9" i="28"/>
  <c r="E10" i="28"/>
  <c r="F10" i="28"/>
  <c r="G10" i="28"/>
  <c r="H10" i="28"/>
  <c r="I10" i="28"/>
  <c r="J10" i="28"/>
  <c r="K10" i="28"/>
  <c r="L10" i="28"/>
  <c r="M10" i="28"/>
  <c r="E11" i="28"/>
  <c r="F11" i="28"/>
  <c r="G11" i="28"/>
  <c r="H11" i="28"/>
  <c r="I11" i="28"/>
  <c r="J11" i="28"/>
  <c r="K11" i="28"/>
  <c r="L11" i="28"/>
  <c r="M11" i="28"/>
  <c r="E12" i="28"/>
  <c r="F12" i="28"/>
  <c r="G12" i="28"/>
  <c r="H12" i="28"/>
  <c r="I12" i="28"/>
  <c r="J12" i="28"/>
  <c r="K12" i="28"/>
  <c r="L12" i="28"/>
  <c r="M12" i="28"/>
  <c r="E13" i="28"/>
  <c r="F13" i="28"/>
  <c r="G13" i="28"/>
  <c r="H13" i="28"/>
  <c r="I13" i="28"/>
  <c r="J13" i="28"/>
  <c r="K13" i="28"/>
  <c r="L13" i="28"/>
  <c r="M13" i="28"/>
  <c r="E14" i="28"/>
  <c r="F14" i="28"/>
  <c r="G14" i="28"/>
  <c r="H14" i="28"/>
  <c r="I14" i="28"/>
  <c r="J14" i="28"/>
  <c r="K14" i="28"/>
  <c r="L14" i="28"/>
  <c r="M14" i="28"/>
  <c r="E15" i="28"/>
  <c r="F15" i="28"/>
  <c r="G15" i="28"/>
  <c r="H15" i="28"/>
  <c r="I15" i="28"/>
  <c r="J15" i="28"/>
  <c r="K15" i="28"/>
  <c r="L15" i="28"/>
  <c r="M15" i="28"/>
  <c r="E16" i="28"/>
  <c r="F16" i="28"/>
  <c r="G16" i="28"/>
  <c r="H16" i="28"/>
  <c r="I16" i="28"/>
  <c r="J16" i="28"/>
  <c r="K16" i="28"/>
  <c r="L16" i="28"/>
  <c r="M16" i="28"/>
  <c r="E17" i="28"/>
  <c r="F17" i="28"/>
  <c r="G17" i="28"/>
  <c r="H17" i="28"/>
  <c r="I17" i="28"/>
  <c r="J17" i="28"/>
  <c r="K17" i="28"/>
  <c r="L17" i="28"/>
  <c r="M17" i="28"/>
  <c r="E18" i="28"/>
  <c r="F18" i="28"/>
  <c r="G18" i="28"/>
  <c r="H18" i="28"/>
  <c r="I18" i="28"/>
  <c r="J18" i="28"/>
  <c r="K18" i="28"/>
  <c r="L18" i="28"/>
  <c r="M18" i="28"/>
  <c r="E19" i="28"/>
  <c r="F19" i="28"/>
  <c r="G19" i="28"/>
  <c r="H19" i="28"/>
  <c r="I19" i="28"/>
  <c r="J19" i="28"/>
  <c r="K19" i="28"/>
  <c r="L19" i="28"/>
  <c r="M19" i="28"/>
  <c r="E20" i="28"/>
  <c r="F20" i="28"/>
  <c r="G20" i="28"/>
  <c r="H20" i="28"/>
  <c r="I20" i="28"/>
  <c r="J20" i="28"/>
  <c r="K20" i="28"/>
  <c r="L20" i="28"/>
  <c r="M20" i="28"/>
  <c r="E21" i="28"/>
  <c r="F21" i="28"/>
  <c r="G21" i="28"/>
  <c r="H21" i="28"/>
  <c r="I21" i="28"/>
  <c r="J21" i="28"/>
  <c r="K21" i="28"/>
  <c r="L21" i="28"/>
  <c r="M21" i="28"/>
  <c r="E22" i="28"/>
  <c r="F22" i="28"/>
  <c r="G22" i="28"/>
  <c r="H22" i="28"/>
  <c r="I22" i="28"/>
  <c r="J22" i="28"/>
  <c r="K22" i="28"/>
  <c r="L22" i="28"/>
  <c r="M22" i="28"/>
  <c r="E23" i="28"/>
  <c r="F23" i="28"/>
  <c r="G23" i="28"/>
  <c r="H23" i="28"/>
  <c r="I23" i="28"/>
  <c r="J23" i="28"/>
  <c r="K23" i="28"/>
  <c r="L23" i="28"/>
  <c r="M23" i="28"/>
  <c r="E24" i="28"/>
  <c r="F24" i="28"/>
  <c r="G24" i="28"/>
  <c r="H24" i="28"/>
  <c r="I24" i="28"/>
  <c r="J24" i="28"/>
  <c r="K24" i="28"/>
  <c r="L24" i="28"/>
  <c r="M24" i="28"/>
  <c r="E25" i="28"/>
  <c r="F25" i="28"/>
  <c r="G25" i="28"/>
  <c r="H25" i="28"/>
  <c r="I25" i="28"/>
  <c r="J25" i="28"/>
  <c r="K25" i="28"/>
  <c r="L25" i="28"/>
  <c r="M25" i="28"/>
  <c r="E26" i="28"/>
  <c r="F26" i="28"/>
  <c r="G26" i="28"/>
  <c r="H26" i="28"/>
  <c r="I26" i="28"/>
  <c r="J26" i="28"/>
  <c r="K26" i="28"/>
  <c r="L26" i="28"/>
  <c r="M26" i="28"/>
  <c r="E27" i="28"/>
  <c r="F27" i="28"/>
  <c r="G27" i="28"/>
  <c r="H27" i="28"/>
  <c r="I27" i="28"/>
  <c r="J27" i="28"/>
  <c r="K27" i="28"/>
  <c r="L27" i="28"/>
  <c r="M27" i="28"/>
  <c r="E28" i="28"/>
  <c r="F28" i="28"/>
  <c r="G28" i="28"/>
  <c r="H28" i="28"/>
  <c r="I28" i="28"/>
  <c r="J28" i="28"/>
  <c r="K28" i="28"/>
  <c r="L28" i="28"/>
  <c r="M28" i="28"/>
  <c r="E29" i="28"/>
  <c r="F29" i="28"/>
  <c r="G29" i="28"/>
  <c r="H29" i="28"/>
  <c r="I29" i="28"/>
  <c r="J29" i="28"/>
  <c r="K29" i="28"/>
  <c r="L29" i="28"/>
  <c r="M29" i="28"/>
  <c r="E30" i="28"/>
  <c r="F30" i="28"/>
  <c r="G30" i="28"/>
  <c r="H30" i="28"/>
  <c r="I30" i="28"/>
  <c r="J30" i="28"/>
  <c r="K30" i="28"/>
  <c r="L30" i="28"/>
  <c r="M30" i="28"/>
  <c r="E31" i="28"/>
  <c r="F31" i="28"/>
  <c r="G31" i="28"/>
  <c r="H31" i="28"/>
  <c r="I31" i="28"/>
  <c r="J31" i="28"/>
  <c r="K31" i="28"/>
  <c r="L31" i="28"/>
  <c r="M31" i="28"/>
  <c r="E32" i="28"/>
  <c r="F32" i="28"/>
  <c r="G32" i="28"/>
  <c r="H32" i="28"/>
  <c r="I32" i="28"/>
  <c r="J32" i="28"/>
  <c r="K32" i="28"/>
  <c r="L32" i="28"/>
  <c r="M32" i="28"/>
  <c r="E33" i="28"/>
  <c r="F33" i="28"/>
  <c r="G33" i="28"/>
  <c r="H33" i="28"/>
  <c r="I33" i="28"/>
  <c r="J33" i="28"/>
  <c r="K33" i="28"/>
  <c r="L33" i="28"/>
  <c r="M33" i="28"/>
  <c r="E34" i="28"/>
  <c r="F34" i="28"/>
  <c r="G34" i="28"/>
  <c r="H34" i="28"/>
  <c r="I34" i="28"/>
  <c r="J34" i="28"/>
  <c r="K34" i="28"/>
  <c r="L34" i="28"/>
  <c r="M34" i="28"/>
  <c r="E35" i="28"/>
  <c r="F35" i="28"/>
  <c r="G35" i="28"/>
  <c r="H35" i="28"/>
  <c r="I35" i="28"/>
  <c r="J35" i="28"/>
  <c r="K35" i="28"/>
  <c r="L35" i="28"/>
  <c r="M35" i="28"/>
  <c r="E36" i="28"/>
  <c r="F36" i="28"/>
  <c r="G36" i="28"/>
  <c r="H36" i="28"/>
  <c r="I36" i="28"/>
  <c r="J36" i="28"/>
  <c r="K36" i="28"/>
  <c r="L36" i="28"/>
  <c r="M36" i="28"/>
  <c r="E37" i="28"/>
  <c r="F37" i="28"/>
  <c r="G37" i="28"/>
  <c r="H37" i="28"/>
  <c r="I37" i="28"/>
  <c r="J37" i="28"/>
  <c r="K37" i="28"/>
  <c r="L37" i="28"/>
  <c r="M37" i="28"/>
  <c r="E38" i="28"/>
  <c r="F38" i="28"/>
  <c r="G38" i="28"/>
  <c r="H38" i="28"/>
  <c r="I38" i="28"/>
  <c r="J38" i="28"/>
  <c r="K38" i="28"/>
  <c r="L38" i="28"/>
  <c r="M38" i="28"/>
  <c r="E39" i="28"/>
  <c r="F39" i="28"/>
  <c r="G39" i="28"/>
  <c r="H39" i="28"/>
  <c r="I39" i="28"/>
  <c r="J39" i="28"/>
  <c r="K39" i="28"/>
  <c r="L39" i="28"/>
  <c r="M39" i="28"/>
  <c r="E40" i="28"/>
  <c r="F40" i="28"/>
  <c r="G40" i="28"/>
  <c r="H40" i="28"/>
  <c r="I40" i="28"/>
  <c r="J40" i="28"/>
  <c r="K40" i="28"/>
  <c r="L40" i="28"/>
  <c r="M40" i="28"/>
  <c r="E41" i="28"/>
  <c r="F41" i="28"/>
  <c r="G41" i="28"/>
  <c r="H41" i="28"/>
  <c r="I41" i="28"/>
  <c r="J41" i="28"/>
  <c r="K41" i="28"/>
  <c r="L41" i="28"/>
  <c r="M41" i="28"/>
  <c r="E42" i="28"/>
  <c r="F42" i="28"/>
  <c r="G42" i="28"/>
  <c r="H42" i="28"/>
  <c r="I42" i="28"/>
  <c r="J42" i="28"/>
  <c r="K42" i="28"/>
  <c r="L42" i="28"/>
  <c r="M42" i="28"/>
  <c r="E43" i="28"/>
  <c r="F43" i="28"/>
  <c r="G43" i="28"/>
  <c r="H43" i="28"/>
  <c r="I43" i="28"/>
  <c r="J43" i="28"/>
  <c r="K43" i="28"/>
  <c r="L43" i="28"/>
  <c r="M43" i="28"/>
  <c r="E44" i="28"/>
  <c r="F44" i="28"/>
  <c r="G44" i="28"/>
  <c r="H44" i="28"/>
  <c r="I44" i="28"/>
  <c r="J44" i="28"/>
  <c r="K44" i="28"/>
  <c r="L44" i="28"/>
  <c r="M44" i="28"/>
  <c r="E45" i="28"/>
  <c r="F45" i="28"/>
  <c r="G45" i="28"/>
  <c r="H45" i="28"/>
  <c r="I45" i="28"/>
  <c r="J45" i="28"/>
  <c r="K45" i="28"/>
  <c r="L45" i="28"/>
  <c r="M45" i="28"/>
  <c r="E46" i="28"/>
  <c r="F46" i="28"/>
  <c r="G46" i="28"/>
  <c r="H46" i="28"/>
  <c r="I46" i="28"/>
  <c r="J46" i="28"/>
  <c r="K46" i="28"/>
  <c r="L46" i="28"/>
  <c r="M46" i="28"/>
  <c r="E47" i="28"/>
  <c r="F47" i="28"/>
  <c r="G47" i="28"/>
  <c r="H47" i="28"/>
  <c r="I47" i="28"/>
  <c r="J47" i="28"/>
  <c r="K47" i="28"/>
  <c r="L47" i="28"/>
  <c r="M47" i="28"/>
  <c r="E48" i="28"/>
  <c r="F48" i="28"/>
  <c r="G48" i="28"/>
  <c r="H48" i="28"/>
  <c r="I48" i="28"/>
  <c r="J48" i="28"/>
  <c r="K48" i="28"/>
  <c r="L48" i="28"/>
  <c r="M48" i="28"/>
  <c r="E49" i="28"/>
  <c r="F49" i="28"/>
  <c r="G49" i="28"/>
  <c r="H49" i="28"/>
  <c r="I49" i="28"/>
  <c r="J49" i="28"/>
  <c r="K49" i="28"/>
  <c r="L49" i="28"/>
  <c r="M49" i="28"/>
  <c r="E50" i="28"/>
  <c r="F50" i="28"/>
  <c r="G50" i="28"/>
  <c r="H50" i="28"/>
  <c r="I50" i="28"/>
  <c r="J50" i="28"/>
  <c r="K50" i="28"/>
  <c r="L50" i="28"/>
  <c r="M50" i="28"/>
  <c r="E51" i="28"/>
  <c r="F51" i="28"/>
  <c r="G51" i="28"/>
  <c r="H51" i="28"/>
  <c r="I51" i="28"/>
  <c r="J51" i="28"/>
  <c r="K51" i="28"/>
  <c r="L51" i="28"/>
  <c r="M51" i="28"/>
  <c r="E52" i="28"/>
  <c r="F52" i="28"/>
  <c r="G52" i="28"/>
  <c r="H52" i="28"/>
  <c r="I52" i="28"/>
  <c r="J52" i="28"/>
  <c r="K52" i="28"/>
  <c r="L52" i="28"/>
  <c r="M52" i="28"/>
  <c r="E53" i="28"/>
  <c r="F53" i="28"/>
  <c r="G53" i="28"/>
  <c r="H53" i="28"/>
  <c r="I53" i="28"/>
  <c r="J53" i="28"/>
  <c r="K53" i="28"/>
  <c r="L53" i="28"/>
  <c r="M53" i="28"/>
  <c r="E54" i="28"/>
  <c r="F54" i="28"/>
  <c r="G54" i="28"/>
  <c r="H54" i="28"/>
  <c r="I54" i="28"/>
  <c r="J54" i="28"/>
  <c r="K54" i="28"/>
  <c r="L54" i="28"/>
  <c r="M54" i="28"/>
  <c r="E55" i="28"/>
  <c r="F55" i="28"/>
  <c r="G55" i="28"/>
  <c r="H55" i="28"/>
  <c r="I55" i="28"/>
  <c r="J55" i="28"/>
  <c r="K55" i="28"/>
  <c r="L55" i="28"/>
  <c r="M55" i="28"/>
  <c r="E56" i="28"/>
  <c r="F56" i="28"/>
  <c r="G56" i="28"/>
  <c r="H56" i="28"/>
  <c r="I56" i="28"/>
  <c r="J56" i="28"/>
  <c r="K56" i="28"/>
  <c r="L56" i="28"/>
  <c r="M56" i="28"/>
  <c r="E57" i="28"/>
  <c r="F57" i="28"/>
  <c r="G57" i="28"/>
  <c r="H57" i="28"/>
  <c r="I57" i="28"/>
  <c r="J57" i="28"/>
  <c r="K57" i="28"/>
  <c r="L57" i="28"/>
  <c r="M57" i="28"/>
  <c r="E58" i="28"/>
  <c r="F58" i="28"/>
  <c r="G58" i="28"/>
  <c r="H58" i="28"/>
  <c r="I58" i="28"/>
  <c r="J58" i="28"/>
  <c r="K58" i="28"/>
  <c r="L58" i="28"/>
  <c r="M58" i="28"/>
  <c r="E59" i="28"/>
  <c r="F59" i="28"/>
  <c r="G59" i="28"/>
  <c r="H59" i="28"/>
  <c r="I59" i="28"/>
  <c r="J59" i="28"/>
  <c r="K59" i="28"/>
  <c r="L59" i="28"/>
  <c r="M59" i="28"/>
  <c r="E60" i="28"/>
  <c r="F60" i="28"/>
  <c r="G60" i="28"/>
  <c r="H60" i="28"/>
  <c r="I60" i="28"/>
  <c r="J60" i="28"/>
  <c r="K60" i="28"/>
  <c r="L60" i="28"/>
  <c r="M60" i="28"/>
  <c r="E61" i="28"/>
  <c r="F61" i="28"/>
  <c r="G61" i="28"/>
  <c r="H61" i="28"/>
  <c r="I61" i="28"/>
  <c r="J61" i="28"/>
  <c r="K61" i="28"/>
  <c r="L61" i="28"/>
  <c r="M61" i="28"/>
  <c r="E62" i="28"/>
  <c r="F62" i="28"/>
  <c r="G62" i="28"/>
  <c r="H62" i="28"/>
  <c r="I62" i="28"/>
  <c r="J62" i="28"/>
  <c r="K62" i="28"/>
  <c r="L62" i="28"/>
  <c r="M62" i="28"/>
  <c r="E63" i="28"/>
  <c r="F63" i="28"/>
  <c r="G63" i="28"/>
  <c r="H63" i="28"/>
  <c r="I63" i="28"/>
  <c r="J63" i="28"/>
  <c r="K63" i="28"/>
  <c r="L63" i="28"/>
  <c r="M63" i="28"/>
  <c r="E64" i="28"/>
  <c r="F64" i="28"/>
  <c r="G64" i="28"/>
  <c r="H64" i="28"/>
  <c r="I64" i="28"/>
  <c r="J64" i="28"/>
  <c r="K64" i="28"/>
  <c r="L64" i="28"/>
  <c r="M64" i="28"/>
  <c r="E65" i="28"/>
  <c r="F65" i="28"/>
  <c r="G65" i="28"/>
  <c r="H65" i="28"/>
  <c r="I65" i="28"/>
  <c r="J65" i="28"/>
  <c r="K65" i="28"/>
  <c r="L65" i="28"/>
  <c r="M65" i="28"/>
  <c r="E66" i="28"/>
  <c r="F66" i="28"/>
  <c r="G66" i="28"/>
  <c r="H66" i="28"/>
  <c r="I66" i="28"/>
  <c r="J66" i="28"/>
  <c r="K66" i="28"/>
  <c r="L66" i="28"/>
  <c r="M66" i="28"/>
  <c r="E67" i="28"/>
  <c r="F67" i="28"/>
  <c r="G67" i="28"/>
  <c r="H67" i="28"/>
  <c r="I67" i="28"/>
  <c r="J67" i="28"/>
  <c r="K67" i="28"/>
  <c r="L67" i="28"/>
  <c r="M67" i="28"/>
  <c r="E3" i="32"/>
  <c r="F3" i="32"/>
  <c r="G3" i="32"/>
  <c r="H3" i="32"/>
  <c r="I3" i="32"/>
  <c r="J3" i="32"/>
  <c r="K3" i="32"/>
  <c r="L3" i="32"/>
  <c r="M3" i="32"/>
  <c r="E4" i="32"/>
  <c r="F4" i="32"/>
  <c r="G4" i="32"/>
  <c r="H4" i="32"/>
  <c r="I4" i="32"/>
  <c r="J4" i="32"/>
  <c r="K4" i="32"/>
  <c r="L4" i="32"/>
  <c r="M4" i="32"/>
  <c r="E5" i="32"/>
  <c r="F5" i="32"/>
  <c r="G5" i="32"/>
  <c r="H5" i="32"/>
  <c r="I5" i="32"/>
  <c r="J5" i="32"/>
  <c r="K5" i="32"/>
  <c r="L5" i="32"/>
  <c r="M5" i="32"/>
  <c r="E6" i="32"/>
  <c r="F6" i="32"/>
  <c r="G6" i="32"/>
  <c r="H6" i="32"/>
  <c r="I6" i="32"/>
  <c r="J6" i="32"/>
  <c r="K6" i="32"/>
  <c r="L6" i="32"/>
  <c r="M6" i="32"/>
  <c r="E7" i="32"/>
  <c r="F7" i="32"/>
  <c r="G7" i="32"/>
  <c r="H7" i="32"/>
  <c r="I7" i="32"/>
  <c r="J7" i="32"/>
  <c r="K7" i="32"/>
  <c r="L7" i="32"/>
  <c r="M7" i="32"/>
  <c r="E8" i="32"/>
  <c r="F8" i="32"/>
  <c r="G8" i="32"/>
  <c r="H8" i="32"/>
  <c r="I8" i="32"/>
  <c r="J8" i="32"/>
  <c r="K8" i="32"/>
  <c r="L8" i="32"/>
  <c r="M8" i="32"/>
  <c r="E9" i="32"/>
  <c r="F9" i="32"/>
  <c r="G9" i="32"/>
  <c r="H9" i="32"/>
  <c r="I9" i="32"/>
  <c r="J9" i="32"/>
  <c r="K9" i="32"/>
  <c r="L9" i="32"/>
  <c r="M9" i="32"/>
  <c r="E10" i="32"/>
  <c r="F10" i="32"/>
  <c r="G10" i="32"/>
  <c r="H10" i="32"/>
  <c r="I10" i="32"/>
  <c r="J10" i="32"/>
  <c r="K10" i="32"/>
  <c r="L10" i="32"/>
  <c r="M10" i="32"/>
  <c r="E11" i="32"/>
  <c r="F11" i="32"/>
  <c r="G11" i="32"/>
  <c r="H11" i="32"/>
  <c r="I11" i="32"/>
  <c r="J11" i="32"/>
  <c r="K11" i="32"/>
  <c r="L11" i="32"/>
  <c r="M11" i="32"/>
  <c r="E12" i="32"/>
  <c r="F12" i="32"/>
  <c r="G12" i="32"/>
  <c r="H12" i="32"/>
  <c r="I12" i="32"/>
  <c r="J12" i="32"/>
  <c r="K12" i="32"/>
  <c r="L12" i="32"/>
  <c r="M12" i="32"/>
  <c r="E13" i="32"/>
  <c r="F13" i="32"/>
  <c r="G13" i="32"/>
  <c r="H13" i="32"/>
  <c r="I13" i="32"/>
  <c r="J13" i="32"/>
  <c r="K13" i="32"/>
  <c r="L13" i="32"/>
  <c r="M13" i="32"/>
  <c r="E14" i="32"/>
  <c r="F14" i="32"/>
  <c r="G14" i="32"/>
  <c r="H14" i="32"/>
  <c r="I14" i="32"/>
  <c r="J14" i="32"/>
  <c r="K14" i="32"/>
  <c r="L14" i="32"/>
  <c r="M14" i="32"/>
  <c r="E15" i="32"/>
  <c r="F15" i="32"/>
  <c r="G15" i="32"/>
  <c r="H15" i="32"/>
  <c r="I15" i="32"/>
  <c r="J15" i="32"/>
  <c r="K15" i="32"/>
  <c r="L15" i="32"/>
  <c r="M15" i="32"/>
  <c r="E16" i="32"/>
  <c r="F16" i="32"/>
  <c r="G16" i="32"/>
  <c r="H16" i="32"/>
  <c r="I16" i="32"/>
  <c r="J16" i="32"/>
  <c r="K16" i="32"/>
  <c r="L16" i="32"/>
  <c r="M16" i="32"/>
  <c r="E17" i="32"/>
  <c r="F17" i="32"/>
  <c r="G17" i="32"/>
  <c r="H17" i="32"/>
  <c r="I17" i="32"/>
  <c r="J17" i="32"/>
  <c r="K17" i="32"/>
  <c r="L17" i="32"/>
  <c r="M17" i="32"/>
  <c r="E18" i="32"/>
  <c r="F18" i="32"/>
  <c r="G18" i="32"/>
  <c r="H18" i="32"/>
  <c r="I18" i="32"/>
  <c r="J18" i="32"/>
  <c r="K18" i="32"/>
  <c r="L18" i="32"/>
  <c r="M18" i="32"/>
  <c r="E19" i="32"/>
  <c r="F19" i="32"/>
  <c r="G19" i="32"/>
  <c r="H19" i="32"/>
  <c r="I19" i="32"/>
  <c r="J19" i="32"/>
  <c r="K19" i="32"/>
  <c r="L19" i="32"/>
  <c r="M19" i="32"/>
  <c r="E20" i="32"/>
  <c r="F20" i="32"/>
  <c r="G20" i="32"/>
  <c r="H20" i="32"/>
  <c r="I20" i="32"/>
  <c r="J20" i="32"/>
  <c r="K20" i="32"/>
  <c r="L20" i="32"/>
  <c r="M20" i="32"/>
  <c r="E21" i="32"/>
  <c r="F21" i="32"/>
  <c r="G21" i="32"/>
  <c r="H21" i="32"/>
  <c r="I21" i="32"/>
  <c r="J21" i="32"/>
  <c r="K21" i="32"/>
  <c r="L21" i="32"/>
  <c r="M21" i="32"/>
  <c r="E22" i="32"/>
  <c r="F22" i="32"/>
  <c r="G22" i="32"/>
  <c r="H22" i="32"/>
  <c r="I22" i="32"/>
  <c r="J22" i="32"/>
  <c r="K22" i="32"/>
  <c r="L22" i="32"/>
  <c r="M22" i="32"/>
  <c r="E23" i="32"/>
  <c r="F23" i="32"/>
  <c r="G23" i="32"/>
  <c r="H23" i="32"/>
  <c r="I23" i="32"/>
  <c r="J23" i="32"/>
  <c r="K23" i="32"/>
  <c r="L23" i="32"/>
  <c r="M23" i="32"/>
  <c r="E24" i="32"/>
  <c r="F24" i="32"/>
  <c r="G24" i="32"/>
  <c r="H24" i="32"/>
  <c r="I24" i="32"/>
  <c r="J24" i="32"/>
  <c r="K24" i="32"/>
  <c r="L24" i="32"/>
  <c r="M24" i="32"/>
  <c r="E25" i="32"/>
  <c r="F25" i="32"/>
  <c r="G25" i="32"/>
  <c r="H25" i="32"/>
  <c r="I25" i="32"/>
  <c r="J25" i="32"/>
  <c r="K25" i="32"/>
  <c r="L25" i="32"/>
  <c r="M25" i="32"/>
  <c r="E26" i="32"/>
  <c r="F26" i="32"/>
  <c r="G26" i="32"/>
  <c r="H26" i="32"/>
  <c r="I26" i="32"/>
  <c r="J26" i="32"/>
  <c r="K26" i="32"/>
  <c r="L26" i="32"/>
  <c r="M26" i="32"/>
  <c r="E27" i="32"/>
  <c r="F27" i="32"/>
  <c r="G27" i="32"/>
  <c r="H27" i="32"/>
  <c r="I27" i="32"/>
  <c r="J27" i="32"/>
  <c r="K27" i="32"/>
  <c r="L27" i="32"/>
  <c r="M27" i="32"/>
  <c r="E28" i="32"/>
  <c r="F28" i="32"/>
  <c r="G28" i="32"/>
  <c r="H28" i="32"/>
  <c r="I28" i="32"/>
  <c r="J28" i="32"/>
  <c r="K28" i="32"/>
  <c r="L28" i="32"/>
  <c r="M28" i="32"/>
  <c r="E29" i="32"/>
  <c r="F29" i="32"/>
  <c r="G29" i="32"/>
  <c r="H29" i="32"/>
  <c r="I29" i="32"/>
  <c r="J29" i="32"/>
  <c r="K29" i="32"/>
  <c r="L29" i="32"/>
  <c r="M29" i="32"/>
  <c r="E30" i="32"/>
  <c r="F30" i="32"/>
  <c r="G30" i="32"/>
  <c r="H30" i="32"/>
  <c r="I30" i="32"/>
  <c r="J30" i="32"/>
  <c r="K30" i="32"/>
  <c r="L30" i="32"/>
  <c r="M30" i="32"/>
  <c r="E31" i="32"/>
  <c r="F31" i="32"/>
  <c r="G31" i="32"/>
  <c r="H31" i="32"/>
  <c r="I31" i="32"/>
  <c r="J31" i="32"/>
  <c r="K31" i="32"/>
  <c r="L31" i="32"/>
  <c r="M31" i="32"/>
  <c r="E32" i="32"/>
  <c r="F32" i="32"/>
  <c r="G32" i="32"/>
  <c r="H32" i="32"/>
  <c r="I32" i="32"/>
  <c r="J32" i="32"/>
  <c r="K32" i="32"/>
  <c r="L32" i="32"/>
  <c r="M32" i="32"/>
  <c r="E33" i="32"/>
  <c r="F33" i="32"/>
  <c r="G33" i="32"/>
  <c r="H33" i="32"/>
  <c r="I33" i="32"/>
  <c r="J33" i="32"/>
  <c r="K33" i="32"/>
  <c r="L33" i="32"/>
  <c r="M33" i="32"/>
  <c r="E34" i="32"/>
  <c r="F34" i="32"/>
  <c r="G34" i="32"/>
  <c r="H34" i="32"/>
  <c r="I34" i="32"/>
  <c r="J34" i="32"/>
  <c r="K34" i="32"/>
  <c r="L34" i="32"/>
  <c r="M34" i="32"/>
  <c r="E35" i="32"/>
  <c r="F35" i="32"/>
  <c r="G35" i="32"/>
  <c r="H35" i="32"/>
  <c r="I35" i="32"/>
  <c r="J35" i="32"/>
  <c r="K35" i="32"/>
  <c r="L35" i="32"/>
  <c r="M35" i="32"/>
  <c r="E36" i="32"/>
  <c r="F36" i="32"/>
  <c r="G36" i="32"/>
  <c r="H36" i="32"/>
  <c r="I36" i="32"/>
  <c r="J36" i="32"/>
  <c r="K36" i="32"/>
  <c r="L36" i="32"/>
  <c r="M36" i="32"/>
  <c r="E37" i="32"/>
  <c r="F37" i="32"/>
  <c r="G37" i="32"/>
  <c r="H37" i="32"/>
  <c r="I37" i="32"/>
  <c r="J37" i="32"/>
  <c r="K37" i="32"/>
  <c r="L37" i="32"/>
  <c r="M37" i="32"/>
  <c r="E38" i="32"/>
  <c r="F38" i="32"/>
  <c r="G38" i="32"/>
  <c r="H38" i="32"/>
  <c r="I38" i="32"/>
  <c r="J38" i="32"/>
  <c r="K38" i="32"/>
  <c r="L38" i="32"/>
  <c r="M38" i="32"/>
  <c r="E39" i="32"/>
  <c r="F39" i="32"/>
  <c r="G39" i="32"/>
  <c r="H39" i="32"/>
  <c r="I39" i="32"/>
  <c r="J39" i="32"/>
  <c r="K39" i="32"/>
  <c r="L39" i="32"/>
  <c r="M39" i="32"/>
  <c r="E40" i="32"/>
  <c r="F40" i="32"/>
  <c r="G40" i="32"/>
  <c r="H40" i="32"/>
  <c r="I40" i="32"/>
  <c r="J40" i="32"/>
  <c r="K40" i="32"/>
  <c r="L40" i="32"/>
  <c r="M40" i="32"/>
  <c r="E41" i="32"/>
  <c r="F41" i="32"/>
  <c r="G41" i="32"/>
  <c r="H41" i="32"/>
  <c r="I41" i="32"/>
  <c r="J41" i="32"/>
  <c r="K41" i="32"/>
  <c r="L41" i="32"/>
  <c r="M41" i="32"/>
  <c r="E42" i="32"/>
  <c r="F42" i="32"/>
  <c r="G42" i="32"/>
  <c r="H42" i="32"/>
  <c r="I42" i="32"/>
  <c r="J42" i="32"/>
  <c r="K42" i="32"/>
  <c r="L42" i="32"/>
  <c r="M42" i="32"/>
  <c r="E43" i="32"/>
  <c r="F43" i="32"/>
  <c r="G43" i="32"/>
  <c r="H43" i="32"/>
  <c r="I43" i="32"/>
  <c r="J43" i="32"/>
  <c r="K43" i="32"/>
  <c r="L43" i="32"/>
  <c r="M43" i="32"/>
  <c r="E44" i="32"/>
  <c r="F44" i="32"/>
  <c r="G44" i="32"/>
  <c r="H44" i="32"/>
  <c r="I44" i="32"/>
  <c r="J44" i="32"/>
  <c r="K44" i="32"/>
  <c r="L44" i="32"/>
  <c r="M44" i="32"/>
  <c r="E45" i="32"/>
  <c r="F45" i="32"/>
  <c r="G45" i="32"/>
  <c r="H45" i="32"/>
  <c r="I45" i="32"/>
  <c r="J45" i="32"/>
  <c r="K45" i="32"/>
  <c r="L45" i="32"/>
  <c r="M45" i="32"/>
  <c r="E46" i="32"/>
  <c r="F46" i="32"/>
  <c r="G46" i="32"/>
  <c r="H46" i="32"/>
  <c r="I46" i="32"/>
  <c r="J46" i="32"/>
  <c r="K46" i="32"/>
  <c r="L46" i="32"/>
  <c r="M46" i="32"/>
  <c r="E47" i="32"/>
  <c r="F47" i="32"/>
  <c r="G47" i="32"/>
  <c r="H47" i="32"/>
  <c r="I47" i="32"/>
  <c r="J47" i="32"/>
  <c r="K47" i="32"/>
  <c r="L47" i="32"/>
  <c r="M47" i="32"/>
  <c r="E48" i="32"/>
  <c r="F48" i="32"/>
  <c r="G48" i="32"/>
  <c r="H48" i="32"/>
  <c r="I48" i="32"/>
  <c r="J48" i="32"/>
  <c r="K48" i="32"/>
  <c r="L48" i="32"/>
  <c r="M48" i="32"/>
  <c r="E49" i="32"/>
  <c r="F49" i="32"/>
  <c r="G49" i="32"/>
  <c r="H49" i="32"/>
  <c r="I49" i="32"/>
  <c r="J49" i="32"/>
  <c r="K49" i="32"/>
  <c r="L49" i="32"/>
  <c r="M49" i="32"/>
  <c r="E50" i="32"/>
  <c r="F50" i="32"/>
  <c r="G50" i="32"/>
  <c r="H50" i="32"/>
  <c r="I50" i="32"/>
  <c r="J50" i="32"/>
  <c r="K50" i="32"/>
  <c r="L50" i="32"/>
  <c r="M50" i="32"/>
  <c r="E51" i="32"/>
  <c r="F51" i="32"/>
  <c r="G51" i="32"/>
  <c r="H51" i="32"/>
  <c r="I51" i="32"/>
  <c r="J51" i="32"/>
  <c r="K51" i="32"/>
  <c r="L51" i="32"/>
  <c r="M51" i="32"/>
  <c r="E52" i="32"/>
  <c r="F52" i="32"/>
  <c r="G52" i="32"/>
  <c r="H52" i="32"/>
  <c r="I52" i="32"/>
  <c r="J52" i="32"/>
  <c r="K52" i="32"/>
  <c r="L52" i="32"/>
  <c r="M52" i="32"/>
  <c r="E53" i="32"/>
  <c r="F53" i="32"/>
  <c r="G53" i="32"/>
  <c r="H53" i="32"/>
  <c r="I53" i="32"/>
  <c r="J53" i="32"/>
  <c r="K53" i="32"/>
  <c r="L53" i="32"/>
  <c r="M53" i="32"/>
  <c r="E54" i="32"/>
  <c r="F54" i="32"/>
  <c r="G54" i="32"/>
  <c r="H54" i="32"/>
  <c r="I54" i="32"/>
  <c r="J54" i="32"/>
  <c r="K54" i="32"/>
  <c r="L54" i="32"/>
  <c r="M54" i="32"/>
  <c r="E55" i="32"/>
  <c r="F55" i="32"/>
  <c r="G55" i="32"/>
  <c r="H55" i="32"/>
  <c r="I55" i="32"/>
  <c r="J55" i="32"/>
  <c r="K55" i="32"/>
  <c r="L55" i="32"/>
  <c r="M55" i="32"/>
  <c r="E56" i="32"/>
  <c r="F56" i="32"/>
  <c r="G56" i="32"/>
  <c r="H56" i="32"/>
  <c r="I56" i="32"/>
  <c r="J56" i="32"/>
  <c r="K56" i="32"/>
  <c r="L56" i="32"/>
  <c r="M56" i="32"/>
  <c r="E57" i="32"/>
  <c r="F57" i="32"/>
  <c r="G57" i="32"/>
  <c r="H57" i="32"/>
  <c r="I57" i="32"/>
  <c r="J57" i="32"/>
  <c r="K57" i="32"/>
  <c r="L57" i="32"/>
  <c r="M57" i="32"/>
  <c r="E58" i="32"/>
  <c r="F58" i="32"/>
  <c r="G58" i="32"/>
  <c r="H58" i="32"/>
  <c r="I58" i="32"/>
  <c r="J58" i="32"/>
  <c r="K58" i="32"/>
  <c r="L58" i="32"/>
  <c r="M58" i="32"/>
  <c r="E59" i="32"/>
  <c r="F59" i="32"/>
  <c r="G59" i="32"/>
  <c r="H59" i="32"/>
  <c r="I59" i="32"/>
  <c r="J59" i="32"/>
  <c r="K59" i="32"/>
  <c r="L59" i="32"/>
  <c r="M59" i="32"/>
  <c r="E60" i="32"/>
  <c r="F60" i="32"/>
  <c r="G60" i="32"/>
  <c r="H60" i="32"/>
  <c r="I60" i="32"/>
  <c r="J60" i="32"/>
  <c r="K60" i="32"/>
  <c r="L60" i="32"/>
  <c r="M60" i="32"/>
  <c r="E61" i="32"/>
  <c r="F61" i="32"/>
  <c r="G61" i="32"/>
  <c r="H61" i="32"/>
  <c r="I61" i="32"/>
  <c r="J61" i="32"/>
  <c r="K61" i="32"/>
  <c r="L61" i="32"/>
  <c r="M61" i="32"/>
  <c r="E62" i="32"/>
  <c r="F62" i="32"/>
  <c r="G62" i="32"/>
  <c r="H62" i="32"/>
  <c r="I62" i="32"/>
  <c r="J62" i="32"/>
  <c r="K62" i="32"/>
  <c r="L62" i="32"/>
  <c r="M62" i="32"/>
  <c r="E63" i="32"/>
  <c r="F63" i="32"/>
  <c r="G63" i="32"/>
  <c r="H63" i="32"/>
  <c r="I63" i="32"/>
  <c r="J63" i="32"/>
  <c r="K63" i="32"/>
  <c r="L63" i="32"/>
  <c r="M63" i="32"/>
  <c r="E64" i="32"/>
  <c r="F64" i="32"/>
  <c r="G64" i="32"/>
  <c r="H64" i="32"/>
  <c r="I64" i="32"/>
  <c r="J64" i="32"/>
  <c r="K64" i="32"/>
  <c r="L64" i="32"/>
  <c r="M64" i="32"/>
  <c r="E65" i="32"/>
  <c r="F65" i="32"/>
  <c r="G65" i="32"/>
  <c r="H65" i="32"/>
  <c r="I65" i="32"/>
  <c r="J65" i="32"/>
  <c r="K65" i="32"/>
  <c r="L65" i="32"/>
  <c r="M65" i="32"/>
  <c r="E66" i="32"/>
  <c r="F66" i="32"/>
  <c r="G66" i="32"/>
  <c r="H66" i="32"/>
  <c r="I66" i="32"/>
  <c r="J66" i="32"/>
  <c r="K66" i="32"/>
  <c r="L66" i="32"/>
  <c r="M66" i="32"/>
  <c r="E67" i="32"/>
  <c r="F67" i="32"/>
  <c r="G67" i="32"/>
  <c r="H67" i="32"/>
  <c r="I67" i="32"/>
  <c r="J67" i="32"/>
  <c r="K67" i="32"/>
  <c r="L67" i="32"/>
  <c r="M67" i="32"/>
  <c r="S4" i="5"/>
  <c r="S5" i="5"/>
  <c r="S6" i="5"/>
  <c r="S7" i="5"/>
  <c r="S8" i="5"/>
  <c r="A3" i="11"/>
  <c r="C3" i="11"/>
  <c r="D3" i="11"/>
  <c r="E3" i="11"/>
  <c r="F3" i="11"/>
  <c r="G3" i="11"/>
  <c r="H3" i="11"/>
  <c r="I3" i="11"/>
  <c r="J3" i="11"/>
  <c r="K3" i="11"/>
  <c r="L3" i="11"/>
  <c r="A4" i="11"/>
  <c r="C4" i="11"/>
  <c r="D4" i="11"/>
  <c r="E4" i="11"/>
  <c r="F4" i="11"/>
  <c r="G4" i="11"/>
  <c r="H4" i="11"/>
  <c r="I4" i="11"/>
  <c r="J4" i="11"/>
  <c r="K4" i="11"/>
  <c r="L4" i="11"/>
  <c r="A5" i="11"/>
  <c r="C5" i="11"/>
  <c r="D5" i="11"/>
  <c r="E5" i="11"/>
  <c r="F5" i="11"/>
  <c r="G5" i="11"/>
  <c r="H5" i="11"/>
  <c r="I5" i="11"/>
  <c r="J5" i="11"/>
  <c r="K5" i="11"/>
  <c r="L5" i="11"/>
  <c r="A6" i="11"/>
  <c r="C6" i="11"/>
  <c r="D6" i="11"/>
  <c r="E6" i="11"/>
  <c r="F6" i="11"/>
  <c r="G6" i="11"/>
  <c r="H6" i="11"/>
  <c r="I6" i="11"/>
  <c r="J6" i="11"/>
  <c r="K6" i="11"/>
  <c r="L6" i="11"/>
  <c r="A7" i="11"/>
  <c r="C7" i="11"/>
  <c r="D7" i="11"/>
  <c r="E7" i="11"/>
  <c r="F7" i="11"/>
  <c r="G7" i="11"/>
  <c r="H7" i="11"/>
  <c r="I7" i="11"/>
  <c r="J7" i="11"/>
  <c r="K7" i="11"/>
  <c r="L7" i="11"/>
  <c r="A8" i="11"/>
  <c r="C8" i="11"/>
  <c r="D8" i="11"/>
  <c r="E8" i="11"/>
  <c r="F8" i="11"/>
  <c r="G8" i="11"/>
  <c r="H8" i="11"/>
  <c r="I8" i="11"/>
  <c r="J8" i="11"/>
  <c r="K8" i="11"/>
  <c r="L8" i="11"/>
  <c r="A9" i="11"/>
  <c r="C9" i="11"/>
  <c r="D9" i="11"/>
  <c r="E9" i="11"/>
  <c r="F9" i="11"/>
  <c r="G9" i="11"/>
  <c r="H9" i="11"/>
  <c r="I9" i="11"/>
  <c r="J9" i="11"/>
  <c r="K9" i="11"/>
  <c r="L9" i="11"/>
  <c r="A10" i="11"/>
  <c r="C10" i="11"/>
  <c r="D10" i="11"/>
  <c r="E10" i="11"/>
  <c r="F10" i="11"/>
  <c r="G10" i="11"/>
  <c r="H10" i="11"/>
  <c r="I10" i="11"/>
  <c r="J10" i="11"/>
  <c r="K10" i="11"/>
  <c r="L10" i="11"/>
  <c r="A11" i="11"/>
  <c r="C11" i="11"/>
  <c r="D11" i="11"/>
  <c r="E11" i="11"/>
  <c r="F11" i="11"/>
  <c r="G11" i="11"/>
  <c r="H11" i="11"/>
  <c r="I11" i="11"/>
  <c r="J11" i="11"/>
  <c r="K11" i="11"/>
  <c r="L11" i="11"/>
  <c r="A12" i="11"/>
  <c r="C12" i="11"/>
  <c r="D12" i="11"/>
  <c r="E12" i="11"/>
  <c r="F12" i="11"/>
  <c r="G12" i="11"/>
  <c r="H12" i="11"/>
  <c r="I12" i="11"/>
  <c r="J12" i="11"/>
  <c r="K12" i="11"/>
  <c r="L12" i="11"/>
  <c r="A13" i="11"/>
  <c r="C13" i="11"/>
  <c r="D13" i="11"/>
  <c r="E13" i="11"/>
  <c r="F13" i="11"/>
  <c r="G13" i="11"/>
  <c r="H13" i="11"/>
  <c r="I13" i="11"/>
  <c r="J13" i="11"/>
  <c r="K13" i="11"/>
  <c r="L13" i="11"/>
  <c r="A14" i="11"/>
  <c r="C14" i="11"/>
  <c r="D14" i="11"/>
  <c r="E14" i="11"/>
  <c r="F14" i="11"/>
  <c r="G14" i="11"/>
  <c r="H14" i="11"/>
  <c r="I14" i="11"/>
  <c r="J14" i="11"/>
  <c r="K14" i="11"/>
  <c r="L14" i="11"/>
  <c r="A15" i="11"/>
  <c r="C15" i="11"/>
  <c r="D15" i="11"/>
  <c r="E15" i="11"/>
  <c r="F15" i="11"/>
  <c r="G15" i="11"/>
  <c r="H15" i="11"/>
  <c r="I15" i="11"/>
  <c r="J15" i="11"/>
  <c r="K15" i="11"/>
  <c r="L15" i="11"/>
  <c r="A16" i="11"/>
  <c r="C16" i="11"/>
  <c r="D16" i="11"/>
  <c r="E16" i="11"/>
  <c r="F16" i="11"/>
  <c r="G16" i="11"/>
  <c r="H16" i="11"/>
  <c r="I16" i="11"/>
  <c r="J16" i="11"/>
  <c r="K16" i="11"/>
  <c r="L16" i="11"/>
  <c r="A17" i="11"/>
  <c r="C17" i="11"/>
  <c r="D17" i="11"/>
  <c r="E17" i="11"/>
  <c r="F17" i="11"/>
  <c r="G17" i="11"/>
  <c r="H17" i="11"/>
  <c r="I17" i="11"/>
  <c r="J17" i="11"/>
  <c r="K17" i="11"/>
  <c r="L17" i="11"/>
  <c r="A18" i="11"/>
  <c r="C18" i="11"/>
  <c r="D18" i="11"/>
  <c r="E18" i="11"/>
  <c r="F18" i="11"/>
  <c r="G18" i="11"/>
  <c r="H18" i="11"/>
  <c r="I18" i="11"/>
  <c r="J18" i="11"/>
  <c r="K18" i="11"/>
  <c r="L18" i="11"/>
  <c r="A19" i="11"/>
  <c r="C19" i="11"/>
  <c r="D19" i="11"/>
  <c r="E19" i="11"/>
  <c r="F19" i="11"/>
  <c r="G19" i="11"/>
  <c r="H19" i="11"/>
  <c r="I19" i="11"/>
  <c r="J19" i="11"/>
  <c r="K19" i="11"/>
  <c r="L19" i="11"/>
  <c r="A20" i="11"/>
  <c r="C20" i="11"/>
  <c r="D20" i="11"/>
  <c r="E20" i="11"/>
  <c r="F20" i="11"/>
  <c r="G20" i="11"/>
  <c r="H20" i="11"/>
  <c r="I20" i="11"/>
  <c r="J20" i="11"/>
  <c r="K20" i="11"/>
  <c r="L20" i="11"/>
  <c r="A21" i="11"/>
  <c r="C21" i="11"/>
  <c r="D21" i="11"/>
  <c r="E21" i="11"/>
  <c r="F21" i="11"/>
  <c r="G21" i="11"/>
  <c r="H21" i="11"/>
  <c r="I21" i="11"/>
  <c r="J21" i="11"/>
  <c r="K21" i="11"/>
  <c r="L21" i="11"/>
  <c r="A22" i="11"/>
  <c r="C22" i="11"/>
  <c r="D22" i="11"/>
  <c r="E22" i="11"/>
  <c r="F22" i="11"/>
  <c r="G22" i="11"/>
  <c r="H22" i="11"/>
  <c r="I22" i="11"/>
  <c r="J22" i="11"/>
  <c r="K22" i="11"/>
  <c r="L22" i="11"/>
  <c r="A23" i="11"/>
  <c r="C23" i="11"/>
  <c r="D23" i="11"/>
  <c r="E23" i="11"/>
  <c r="F23" i="11"/>
  <c r="G23" i="11"/>
  <c r="H23" i="11"/>
  <c r="I23" i="11"/>
  <c r="J23" i="11"/>
  <c r="K23" i="11"/>
  <c r="L23" i="11"/>
  <c r="A24" i="11"/>
  <c r="C24" i="11"/>
  <c r="D24" i="11"/>
  <c r="E24" i="11"/>
  <c r="F24" i="11"/>
  <c r="G24" i="11"/>
  <c r="H24" i="11"/>
  <c r="I24" i="11"/>
  <c r="J24" i="11"/>
  <c r="K24" i="11"/>
  <c r="L24" i="11"/>
  <c r="A25" i="11"/>
  <c r="C25" i="11"/>
  <c r="D25" i="11"/>
  <c r="E25" i="11"/>
  <c r="F25" i="11"/>
  <c r="G25" i="11"/>
  <c r="H25" i="11"/>
  <c r="I25" i="11"/>
  <c r="J25" i="11"/>
  <c r="K25" i="11"/>
  <c r="L25" i="11"/>
  <c r="A26" i="11"/>
  <c r="C26" i="11"/>
  <c r="D26" i="11"/>
  <c r="E26" i="11"/>
  <c r="F26" i="11"/>
  <c r="G26" i="11"/>
  <c r="H26" i="11"/>
  <c r="I26" i="11"/>
  <c r="J26" i="11"/>
  <c r="K26" i="11"/>
  <c r="L26" i="11"/>
  <c r="A27" i="11"/>
  <c r="C27" i="11"/>
  <c r="D27" i="11"/>
  <c r="E27" i="11"/>
  <c r="F27" i="11"/>
  <c r="G27" i="11"/>
  <c r="H27" i="11"/>
  <c r="I27" i="11"/>
  <c r="J27" i="11"/>
  <c r="K27" i="11"/>
  <c r="L27" i="11"/>
  <c r="A28" i="11"/>
  <c r="C28" i="11"/>
  <c r="D28" i="11"/>
  <c r="E28" i="11"/>
  <c r="F28" i="11"/>
  <c r="G28" i="11"/>
  <c r="H28" i="11"/>
  <c r="I28" i="11"/>
  <c r="J28" i="11"/>
  <c r="K28" i="11"/>
  <c r="L28" i="11"/>
  <c r="A29" i="11"/>
  <c r="C29" i="11"/>
  <c r="D29" i="11"/>
  <c r="E29" i="11"/>
  <c r="F29" i="11"/>
  <c r="G29" i="11"/>
  <c r="H29" i="11"/>
  <c r="I29" i="11"/>
  <c r="J29" i="11"/>
  <c r="K29" i="11"/>
  <c r="L29" i="11"/>
  <c r="A30" i="11"/>
  <c r="C30" i="11"/>
  <c r="D30" i="11"/>
  <c r="E30" i="11"/>
  <c r="F30" i="11"/>
  <c r="G30" i="11"/>
  <c r="H30" i="11"/>
  <c r="I30" i="11"/>
  <c r="J30" i="11"/>
  <c r="K30" i="11"/>
  <c r="L30" i="11"/>
  <c r="A31" i="11"/>
  <c r="C31" i="11"/>
  <c r="D31" i="11"/>
  <c r="E31" i="11"/>
  <c r="F31" i="11"/>
  <c r="G31" i="11"/>
  <c r="H31" i="11"/>
  <c r="I31" i="11"/>
  <c r="J31" i="11"/>
  <c r="K31" i="11"/>
  <c r="L31" i="11"/>
  <c r="A32" i="11"/>
  <c r="C32" i="11"/>
  <c r="D32" i="11"/>
  <c r="E32" i="11"/>
  <c r="F32" i="11"/>
  <c r="G32" i="11"/>
  <c r="H32" i="11"/>
  <c r="I32" i="11"/>
  <c r="J32" i="11"/>
  <c r="K32" i="11"/>
  <c r="L32" i="11"/>
  <c r="A33" i="11"/>
  <c r="C33" i="11"/>
  <c r="D33" i="11"/>
  <c r="E33" i="11"/>
  <c r="F33" i="11"/>
  <c r="G33" i="11"/>
  <c r="H33" i="11"/>
  <c r="I33" i="11"/>
  <c r="J33" i="11"/>
  <c r="K33" i="11"/>
  <c r="L33" i="11"/>
  <c r="A34" i="11"/>
  <c r="C34" i="11"/>
  <c r="D34" i="11"/>
  <c r="E34" i="11"/>
  <c r="F34" i="11"/>
  <c r="G34" i="11"/>
  <c r="H34" i="11"/>
  <c r="I34" i="11"/>
  <c r="J34" i="11"/>
  <c r="K34" i="11"/>
  <c r="L34" i="11"/>
  <c r="A35" i="11"/>
  <c r="C35" i="11"/>
  <c r="D35" i="11"/>
  <c r="E35" i="11"/>
  <c r="F35" i="11"/>
  <c r="G35" i="11"/>
  <c r="H35" i="11"/>
  <c r="I35" i="11"/>
  <c r="J35" i="11"/>
  <c r="K35" i="11"/>
  <c r="L35" i="11"/>
  <c r="A36" i="11"/>
  <c r="C36" i="11"/>
  <c r="D36" i="11"/>
  <c r="E36" i="11"/>
  <c r="F36" i="11"/>
  <c r="G36" i="11"/>
  <c r="H36" i="11"/>
  <c r="I36" i="11"/>
  <c r="J36" i="11"/>
  <c r="K36" i="11"/>
  <c r="L36" i="11"/>
  <c r="A37" i="11"/>
  <c r="C37" i="11"/>
  <c r="D37" i="11"/>
  <c r="E37" i="11"/>
  <c r="F37" i="11"/>
  <c r="G37" i="11"/>
  <c r="H37" i="11"/>
  <c r="I37" i="11"/>
  <c r="J37" i="11"/>
  <c r="K37" i="11"/>
  <c r="L37" i="11"/>
  <c r="A38" i="11"/>
  <c r="C38" i="11"/>
  <c r="D38" i="11"/>
  <c r="E38" i="11"/>
  <c r="F38" i="11"/>
  <c r="G38" i="11"/>
  <c r="H38" i="11"/>
  <c r="I38" i="11"/>
  <c r="J38" i="11"/>
  <c r="K38" i="11"/>
  <c r="L38" i="11"/>
  <c r="A39" i="11"/>
  <c r="C39" i="11"/>
  <c r="D39" i="11"/>
  <c r="E39" i="11"/>
  <c r="F39" i="11"/>
  <c r="G39" i="11"/>
  <c r="H39" i="11"/>
  <c r="I39" i="11"/>
  <c r="J39" i="11"/>
  <c r="K39" i="11"/>
  <c r="L39" i="11"/>
  <c r="A40" i="11"/>
  <c r="C40" i="11"/>
  <c r="D40" i="11"/>
  <c r="E40" i="11"/>
  <c r="F40" i="11"/>
  <c r="G40" i="11"/>
  <c r="H40" i="11"/>
  <c r="I40" i="11"/>
  <c r="J40" i="11"/>
  <c r="K40" i="11"/>
  <c r="L40" i="11"/>
  <c r="A41" i="11"/>
  <c r="C41" i="11"/>
  <c r="D41" i="11"/>
  <c r="E41" i="11"/>
  <c r="F41" i="11"/>
  <c r="G41" i="11"/>
  <c r="H41" i="11"/>
  <c r="I41" i="11"/>
  <c r="J41" i="11"/>
  <c r="K41" i="11"/>
  <c r="L41" i="11"/>
  <c r="A42" i="11"/>
  <c r="C42" i="11"/>
  <c r="D42" i="11"/>
  <c r="E42" i="11"/>
  <c r="F42" i="11"/>
  <c r="G42" i="11"/>
  <c r="H42" i="11"/>
  <c r="I42" i="11"/>
  <c r="J42" i="11"/>
  <c r="K42" i="11"/>
  <c r="L42" i="11"/>
  <c r="A43" i="11"/>
  <c r="C43" i="11"/>
  <c r="D43" i="11"/>
  <c r="E43" i="11"/>
  <c r="F43" i="11"/>
  <c r="G43" i="11"/>
  <c r="H43" i="11"/>
  <c r="I43" i="11"/>
  <c r="J43" i="11"/>
  <c r="K43" i="11"/>
  <c r="L43" i="11"/>
  <c r="A44" i="11"/>
  <c r="C44" i="11"/>
  <c r="D44" i="11"/>
  <c r="E44" i="11"/>
  <c r="F44" i="11"/>
  <c r="G44" i="11"/>
  <c r="H44" i="11"/>
  <c r="I44" i="11"/>
  <c r="J44" i="11"/>
  <c r="K44" i="11"/>
  <c r="L44" i="11"/>
  <c r="A45" i="11"/>
  <c r="C45" i="11"/>
  <c r="D45" i="11"/>
  <c r="E45" i="11"/>
  <c r="F45" i="11"/>
  <c r="G45" i="11"/>
  <c r="H45" i="11"/>
  <c r="I45" i="11"/>
  <c r="J45" i="11"/>
  <c r="K45" i="11"/>
  <c r="L45" i="11"/>
  <c r="A46" i="11"/>
  <c r="C46" i="11"/>
  <c r="D46" i="11"/>
  <c r="E46" i="11"/>
  <c r="F46" i="11"/>
  <c r="G46" i="11"/>
  <c r="H46" i="11"/>
  <c r="I46" i="11"/>
  <c r="J46" i="11"/>
  <c r="K46" i="11"/>
  <c r="L46" i="11"/>
  <c r="A47" i="11"/>
  <c r="C47" i="11"/>
  <c r="D47" i="11"/>
  <c r="E47" i="11"/>
  <c r="F47" i="11"/>
  <c r="G47" i="11"/>
  <c r="H47" i="11"/>
  <c r="I47" i="11"/>
  <c r="J47" i="11"/>
  <c r="K47" i="11"/>
  <c r="L47" i="11"/>
  <c r="A48" i="11"/>
  <c r="C48" i="11"/>
  <c r="D48" i="11"/>
  <c r="E48" i="11"/>
  <c r="F48" i="11"/>
  <c r="G48" i="11"/>
  <c r="H48" i="11"/>
  <c r="I48" i="11"/>
  <c r="J48" i="11"/>
  <c r="K48" i="11"/>
  <c r="L48" i="11"/>
  <c r="A49" i="11"/>
  <c r="C49" i="11"/>
  <c r="D49" i="11"/>
  <c r="E49" i="11"/>
  <c r="F49" i="11"/>
  <c r="G49" i="11"/>
  <c r="H49" i="11"/>
  <c r="I49" i="11"/>
  <c r="J49" i="11"/>
  <c r="K49" i="11"/>
  <c r="L49" i="11"/>
  <c r="A50" i="11"/>
  <c r="C50" i="11"/>
  <c r="D50" i="11"/>
  <c r="E50" i="11"/>
  <c r="F50" i="11"/>
  <c r="G50" i="11"/>
  <c r="H50" i="11"/>
  <c r="I50" i="11"/>
  <c r="J50" i="11"/>
  <c r="K50" i="11"/>
  <c r="L50" i="11"/>
  <c r="A51" i="11"/>
  <c r="C51" i="11"/>
  <c r="D51" i="11"/>
  <c r="E51" i="11"/>
  <c r="F51" i="11"/>
  <c r="G51" i="11"/>
  <c r="H51" i="11"/>
  <c r="I51" i="11"/>
  <c r="J51" i="11"/>
  <c r="K51" i="11"/>
  <c r="L51" i="11"/>
  <c r="A52" i="11"/>
  <c r="C52" i="11"/>
  <c r="D52" i="11"/>
  <c r="E52" i="11"/>
  <c r="F52" i="11"/>
  <c r="G52" i="11"/>
  <c r="H52" i="11"/>
  <c r="I52" i="11"/>
  <c r="J52" i="11"/>
  <c r="K52" i="11"/>
  <c r="L52" i="11"/>
  <c r="A53" i="11"/>
  <c r="C53" i="11"/>
  <c r="D53" i="11"/>
  <c r="E53" i="11"/>
  <c r="F53" i="11"/>
  <c r="G53" i="11"/>
  <c r="H53" i="11"/>
  <c r="I53" i="11"/>
  <c r="J53" i="11"/>
  <c r="K53" i="11"/>
  <c r="L53" i="11"/>
  <c r="A54" i="11"/>
  <c r="C54" i="11"/>
  <c r="D54" i="11"/>
  <c r="E54" i="11"/>
  <c r="F54" i="11"/>
  <c r="G54" i="11"/>
  <c r="H54" i="11"/>
  <c r="I54" i="11"/>
  <c r="J54" i="11"/>
  <c r="K54" i="11"/>
  <c r="L54" i="11"/>
  <c r="A55" i="11"/>
  <c r="C55" i="11"/>
  <c r="D55" i="11"/>
  <c r="E55" i="11"/>
  <c r="F55" i="11"/>
  <c r="G55" i="11"/>
  <c r="H55" i="11"/>
  <c r="I55" i="11"/>
  <c r="J55" i="11"/>
  <c r="K55" i="11"/>
  <c r="L55" i="11"/>
  <c r="A56" i="11"/>
  <c r="C56" i="11"/>
  <c r="D56" i="11"/>
  <c r="E56" i="11"/>
  <c r="F56" i="11"/>
  <c r="G56" i="11"/>
  <c r="H56" i="11"/>
  <c r="I56" i="11"/>
  <c r="J56" i="11"/>
  <c r="K56" i="11"/>
  <c r="L56" i="11"/>
  <c r="A57" i="11"/>
  <c r="C57" i="11"/>
  <c r="D57" i="11"/>
  <c r="E57" i="11"/>
  <c r="F57" i="11"/>
  <c r="G57" i="11"/>
  <c r="H57" i="11"/>
  <c r="I57" i="11"/>
  <c r="J57" i="11"/>
  <c r="K57" i="11"/>
  <c r="L57" i="11"/>
  <c r="A58" i="11"/>
  <c r="C58" i="11"/>
  <c r="D58" i="11"/>
  <c r="E58" i="11"/>
  <c r="F58" i="11"/>
  <c r="G58" i="11"/>
  <c r="H58" i="11"/>
  <c r="I58" i="11"/>
  <c r="J58" i="11"/>
  <c r="K58" i="11"/>
  <c r="L58" i="11"/>
  <c r="A59" i="11"/>
  <c r="C59" i="11"/>
  <c r="D59" i="11"/>
  <c r="E59" i="11"/>
  <c r="F59" i="11"/>
  <c r="G59" i="11"/>
  <c r="H59" i="11"/>
  <c r="I59" i="11"/>
  <c r="J59" i="11"/>
  <c r="K59" i="11"/>
  <c r="L59" i="11"/>
  <c r="A60" i="11"/>
  <c r="C60" i="11"/>
  <c r="D60" i="11"/>
  <c r="E60" i="11"/>
  <c r="F60" i="11"/>
  <c r="G60" i="11"/>
  <c r="H60" i="11"/>
  <c r="I60" i="11"/>
  <c r="J60" i="11"/>
  <c r="K60" i="11"/>
  <c r="L60" i="11"/>
  <c r="A61" i="11"/>
  <c r="C61" i="11"/>
  <c r="D61" i="11"/>
  <c r="E61" i="11"/>
  <c r="F61" i="11"/>
  <c r="G61" i="11"/>
  <c r="H61" i="11"/>
  <c r="I61" i="11"/>
  <c r="J61" i="11"/>
  <c r="K61" i="11"/>
  <c r="L61" i="11"/>
  <c r="A62" i="11"/>
  <c r="C62" i="11"/>
  <c r="D62" i="11"/>
  <c r="E62" i="11"/>
  <c r="F62" i="11"/>
  <c r="G62" i="11"/>
  <c r="H62" i="11"/>
  <c r="I62" i="11"/>
  <c r="J62" i="11"/>
  <c r="K62" i="11"/>
  <c r="L62" i="11"/>
  <c r="A63" i="11"/>
  <c r="C63" i="11"/>
  <c r="D63" i="11"/>
  <c r="E63" i="11"/>
  <c r="F63" i="11"/>
  <c r="G63" i="11"/>
  <c r="H63" i="11"/>
  <c r="I63" i="11"/>
  <c r="J63" i="11"/>
  <c r="K63" i="11"/>
  <c r="L63" i="11"/>
  <c r="A64" i="11"/>
  <c r="C64" i="11"/>
  <c r="D64" i="11"/>
  <c r="E64" i="11"/>
  <c r="F64" i="11"/>
  <c r="G64" i="11"/>
  <c r="H64" i="11"/>
  <c r="I64" i="11"/>
  <c r="J64" i="11"/>
  <c r="K64" i="11"/>
  <c r="L64" i="11"/>
  <c r="A65" i="11"/>
  <c r="C65" i="11"/>
  <c r="D65" i="11"/>
  <c r="E65" i="11"/>
  <c r="F65" i="11"/>
  <c r="G65" i="11"/>
  <c r="H65" i="11"/>
  <c r="I65" i="11"/>
  <c r="J65" i="11"/>
  <c r="K65" i="11"/>
  <c r="L65" i="11"/>
  <c r="A66" i="11"/>
  <c r="C66" i="11"/>
  <c r="D66" i="11"/>
  <c r="E66" i="11"/>
  <c r="F66" i="11"/>
  <c r="G66" i="11"/>
  <c r="H66" i="11"/>
  <c r="I66" i="11"/>
  <c r="J66" i="11"/>
  <c r="K66" i="11"/>
  <c r="L66" i="11"/>
  <c r="A67" i="11"/>
  <c r="C67" i="11"/>
  <c r="D67" i="11"/>
  <c r="E67" i="11"/>
  <c r="F67" i="11"/>
  <c r="G67" i="11"/>
  <c r="H67" i="11"/>
  <c r="I67" i="11"/>
  <c r="J67" i="11"/>
  <c r="K67" i="11"/>
  <c r="L67" i="11"/>
  <c r="A3" i="2"/>
  <c r="C3" i="2"/>
  <c r="D3" i="2"/>
  <c r="E3" i="2"/>
  <c r="F3" i="2"/>
  <c r="G3" i="2"/>
  <c r="H3" i="2"/>
  <c r="I3" i="2"/>
  <c r="J3" i="2"/>
  <c r="K3" i="2"/>
  <c r="L3" i="2"/>
  <c r="A4" i="2"/>
  <c r="C4" i="2"/>
  <c r="D4" i="2"/>
  <c r="E4" i="2"/>
  <c r="F4" i="2"/>
  <c r="G4" i="2"/>
  <c r="H4" i="2"/>
  <c r="I4" i="2"/>
  <c r="J4" i="2"/>
  <c r="K4" i="2"/>
  <c r="L4" i="2"/>
  <c r="A5" i="2"/>
  <c r="C5" i="2"/>
  <c r="D5" i="2"/>
  <c r="E5" i="2"/>
  <c r="F5" i="2"/>
  <c r="G5" i="2"/>
  <c r="H5" i="2"/>
  <c r="I5" i="2"/>
  <c r="J5" i="2"/>
  <c r="K5" i="2"/>
  <c r="L5" i="2"/>
  <c r="A6" i="2"/>
  <c r="C6" i="2"/>
  <c r="D6" i="2"/>
  <c r="E6" i="2"/>
  <c r="F6" i="2"/>
  <c r="G6" i="2"/>
  <c r="H6" i="2"/>
  <c r="I6" i="2"/>
  <c r="J6" i="2"/>
  <c r="K6" i="2"/>
  <c r="L6" i="2"/>
  <c r="A7" i="2"/>
  <c r="C7" i="2"/>
  <c r="D7" i="2"/>
  <c r="E7" i="2"/>
  <c r="F7" i="2"/>
  <c r="G7" i="2"/>
  <c r="H7" i="2"/>
  <c r="I7" i="2"/>
  <c r="J7" i="2"/>
  <c r="K7" i="2"/>
  <c r="L7" i="2"/>
  <c r="A8" i="2"/>
  <c r="C8" i="2"/>
  <c r="D8" i="2"/>
  <c r="E8" i="2"/>
  <c r="F8" i="2"/>
  <c r="G8" i="2"/>
  <c r="H8" i="2"/>
  <c r="I8" i="2"/>
  <c r="J8" i="2"/>
  <c r="K8" i="2"/>
  <c r="L8" i="2"/>
  <c r="A9" i="2"/>
  <c r="C9" i="2"/>
  <c r="D9" i="2"/>
  <c r="E9" i="2"/>
  <c r="F9" i="2"/>
  <c r="G9" i="2"/>
  <c r="H9" i="2"/>
  <c r="I9" i="2"/>
  <c r="J9" i="2"/>
  <c r="K9" i="2"/>
  <c r="L9" i="2"/>
  <c r="A10" i="2"/>
  <c r="C10" i="2"/>
  <c r="D10" i="2"/>
  <c r="E10" i="2"/>
  <c r="F10" i="2"/>
  <c r="G10" i="2"/>
  <c r="H10" i="2"/>
  <c r="I10" i="2"/>
  <c r="J10" i="2"/>
  <c r="K10" i="2"/>
  <c r="L10" i="2"/>
  <c r="A11" i="2"/>
  <c r="C11" i="2"/>
  <c r="D11" i="2"/>
  <c r="E11" i="2"/>
  <c r="F11" i="2"/>
  <c r="G11" i="2"/>
  <c r="H11" i="2"/>
  <c r="I11" i="2"/>
  <c r="J11" i="2"/>
  <c r="K11" i="2"/>
  <c r="L11" i="2"/>
  <c r="A12" i="2"/>
  <c r="C12" i="2"/>
  <c r="D12" i="2"/>
  <c r="E12" i="2"/>
  <c r="F12" i="2"/>
  <c r="G12" i="2"/>
  <c r="H12" i="2"/>
  <c r="I12" i="2"/>
  <c r="J12" i="2"/>
  <c r="K12" i="2"/>
  <c r="L12" i="2"/>
  <c r="A13" i="2"/>
  <c r="C13" i="2"/>
  <c r="D13" i="2"/>
  <c r="E13" i="2"/>
  <c r="F13" i="2"/>
  <c r="G13" i="2"/>
  <c r="H13" i="2"/>
  <c r="I13" i="2"/>
  <c r="J13" i="2"/>
  <c r="K13" i="2"/>
  <c r="L13" i="2"/>
  <c r="A14" i="2"/>
  <c r="C14" i="2"/>
  <c r="D14" i="2"/>
  <c r="E14" i="2"/>
  <c r="F14" i="2"/>
  <c r="G14" i="2"/>
  <c r="H14" i="2"/>
  <c r="I14" i="2"/>
  <c r="J14" i="2"/>
  <c r="K14" i="2"/>
  <c r="L14" i="2"/>
  <c r="A15" i="2"/>
  <c r="C15" i="2"/>
  <c r="D15" i="2"/>
  <c r="E15" i="2"/>
  <c r="F15" i="2"/>
  <c r="G15" i="2"/>
  <c r="H15" i="2"/>
  <c r="I15" i="2"/>
  <c r="J15" i="2"/>
  <c r="K15" i="2"/>
  <c r="L15" i="2"/>
  <c r="A16" i="2"/>
  <c r="C16" i="2"/>
  <c r="D16" i="2"/>
  <c r="E16" i="2"/>
  <c r="F16" i="2"/>
  <c r="G16" i="2"/>
  <c r="H16" i="2"/>
  <c r="I16" i="2"/>
  <c r="J16" i="2"/>
  <c r="K16" i="2"/>
  <c r="L16" i="2"/>
  <c r="A17" i="2"/>
  <c r="C17" i="2"/>
  <c r="D17" i="2"/>
  <c r="E17" i="2"/>
  <c r="F17" i="2"/>
  <c r="G17" i="2"/>
  <c r="H17" i="2"/>
  <c r="I17" i="2"/>
  <c r="J17" i="2"/>
  <c r="K17" i="2"/>
  <c r="L17" i="2"/>
  <c r="A18" i="2"/>
  <c r="C18" i="2"/>
  <c r="D18" i="2"/>
  <c r="E18" i="2"/>
  <c r="F18" i="2"/>
  <c r="G18" i="2"/>
  <c r="H18" i="2"/>
  <c r="I18" i="2"/>
  <c r="J18" i="2"/>
  <c r="K18" i="2"/>
  <c r="L18" i="2"/>
  <c r="A19" i="2"/>
  <c r="C19" i="2"/>
  <c r="D19" i="2"/>
  <c r="E19" i="2"/>
  <c r="F19" i="2"/>
  <c r="G19" i="2"/>
  <c r="H19" i="2"/>
  <c r="I19" i="2"/>
  <c r="J19" i="2"/>
  <c r="K19" i="2"/>
  <c r="L19" i="2"/>
  <c r="A20" i="2"/>
  <c r="C20" i="2"/>
  <c r="D20" i="2"/>
  <c r="E20" i="2"/>
  <c r="F20" i="2"/>
  <c r="G20" i="2"/>
  <c r="H20" i="2"/>
  <c r="I20" i="2"/>
  <c r="J20" i="2"/>
  <c r="K20" i="2"/>
  <c r="L20" i="2"/>
  <c r="A21" i="2"/>
  <c r="C21" i="2"/>
  <c r="D21" i="2"/>
  <c r="E21" i="2"/>
  <c r="F21" i="2"/>
  <c r="G21" i="2"/>
  <c r="H21" i="2"/>
  <c r="I21" i="2"/>
  <c r="J21" i="2"/>
  <c r="K21" i="2"/>
  <c r="L21" i="2"/>
  <c r="A22" i="2"/>
  <c r="C22" i="2"/>
  <c r="D22" i="2"/>
  <c r="E22" i="2"/>
  <c r="F22" i="2"/>
  <c r="G22" i="2"/>
  <c r="H22" i="2"/>
  <c r="I22" i="2"/>
  <c r="J22" i="2"/>
  <c r="K22" i="2"/>
  <c r="L22" i="2"/>
  <c r="A23" i="2"/>
  <c r="C23" i="2"/>
  <c r="D23" i="2"/>
  <c r="E23" i="2"/>
  <c r="F23" i="2"/>
  <c r="G23" i="2"/>
  <c r="H23" i="2"/>
  <c r="I23" i="2"/>
  <c r="J23" i="2"/>
  <c r="K23" i="2"/>
  <c r="L23" i="2"/>
  <c r="A24" i="2"/>
  <c r="C24" i="2"/>
  <c r="D24" i="2"/>
  <c r="E24" i="2"/>
  <c r="F24" i="2"/>
  <c r="G24" i="2"/>
  <c r="H24" i="2"/>
  <c r="I24" i="2"/>
  <c r="J24" i="2"/>
  <c r="K24" i="2"/>
  <c r="L24" i="2"/>
  <c r="A25" i="2"/>
  <c r="C25" i="2"/>
  <c r="D25" i="2"/>
  <c r="E25" i="2"/>
  <c r="F25" i="2"/>
  <c r="G25" i="2"/>
  <c r="H25" i="2"/>
  <c r="I25" i="2"/>
  <c r="J25" i="2"/>
  <c r="K25" i="2"/>
  <c r="L25" i="2"/>
  <c r="A26" i="2"/>
  <c r="C26" i="2"/>
  <c r="D26" i="2"/>
  <c r="E26" i="2"/>
  <c r="F26" i="2"/>
  <c r="G26" i="2"/>
  <c r="H26" i="2"/>
  <c r="I26" i="2"/>
  <c r="J26" i="2"/>
  <c r="K26" i="2"/>
  <c r="L26" i="2"/>
  <c r="A27" i="2"/>
  <c r="C27" i="2"/>
  <c r="D27" i="2"/>
  <c r="E27" i="2"/>
  <c r="F27" i="2"/>
  <c r="G27" i="2"/>
  <c r="H27" i="2"/>
  <c r="I27" i="2"/>
  <c r="J27" i="2"/>
  <c r="K27" i="2"/>
  <c r="L27" i="2"/>
  <c r="A28" i="2"/>
  <c r="C28" i="2"/>
  <c r="D28" i="2"/>
  <c r="E28" i="2"/>
  <c r="F28" i="2"/>
  <c r="G28" i="2"/>
  <c r="H28" i="2"/>
  <c r="I28" i="2"/>
  <c r="J28" i="2"/>
  <c r="K28" i="2"/>
  <c r="L28" i="2"/>
  <c r="A29" i="2"/>
  <c r="C29" i="2"/>
  <c r="D29" i="2"/>
  <c r="E29" i="2"/>
  <c r="F29" i="2"/>
  <c r="G29" i="2"/>
  <c r="H29" i="2"/>
  <c r="I29" i="2"/>
  <c r="J29" i="2"/>
  <c r="K29" i="2"/>
  <c r="L29" i="2"/>
  <c r="A30" i="2"/>
  <c r="C30" i="2"/>
  <c r="D30" i="2"/>
  <c r="E30" i="2"/>
  <c r="F30" i="2"/>
  <c r="G30" i="2"/>
  <c r="H30" i="2"/>
  <c r="I30" i="2"/>
  <c r="J30" i="2"/>
  <c r="K30" i="2"/>
  <c r="L30" i="2"/>
  <c r="A31" i="2"/>
  <c r="C31" i="2"/>
  <c r="D31" i="2"/>
  <c r="E31" i="2"/>
  <c r="F31" i="2"/>
  <c r="G31" i="2"/>
  <c r="H31" i="2"/>
  <c r="I31" i="2"/>
  <c r="J31" i="2"/>
  <c r="K31" i="2"/>
  <c r="L31" i="2"/>
  <c r="A32" i="2"/>
  <c r="C32" i="2"/>
  <c r="D32" i="2"/>
  <c r="E32" i="2"/>
  <c r="F32" i="2"/>
  <c r="G32" i="2"/>
  <c r="H32" i="2"/>
  <c r="I32" i="2"/>
  <c r="J32" i="2"/>
  <c r="K32" i="2"/>
  <c r="L32" i="2"/>
  <c r="A33" i="2"/>
  <c r="C33" i="2"/>
  <c r="D33" i="2"/>
  <c r="E33" i="2"/>
  <c r="F33" i="2"/>
  <c r="G33" i="2"/>
  <c r="H33" i="2"/>
  <c r="I33" i="2"/>
  <c r="J33" i="2"/>
  <c r="K33" i="2"/>
  <c r="L33" i="2"/>
  <c r="A34" i="2"/>
  <c r="C34" i="2"/>
  <c r="D34" i="2"/>
  <c r="E34" i="2"/>
  <c r="F34" i="2"/>
  <c r="G34" i="2"/>
  <c r="H34" i="2"/>
  <c r="I34" i="2"/>
  <c r="J34" i="2"/>
  <c r="K34" i="2"/>
  <c r="L34" i="2"/>
  <c r="A35" i="2"/>
  <c r="C35" i="2"/>
  <c r="D35" i="2"/>
  <c r="E35" i="2"/>
  <c r="F35" i="2"/>
  <c r="G35" i="2"/>
  <c r="H35" i="2"/>
  <c r="I35" i="2"/>
  <c r="J35" i="2"/>
  <c r="K35" i="2"/>
  <c r="L35" i="2"/>
  <c r="A36" i="2"/>
  <c r="C36" i="2"/>
  <c r="D36" i="2"/>
  <c r="E36" i="2"/>
  <c r="F36" i="2"/>
  <c r="G36" i="2"/>
  <c r="H36" i="2"/>
  <c r="I36" i="2"/>
  <c r="J36" i="2"/>
  <c r="K36" i="2"/>
  <c r="L36" i="2"/>
  <c r="A37" i="2"/>
  <c r="C37" i="2"/>
  <c r="D37" i="2"/>
  <c r="E37" i="2"/>
  <c r="F37" i="2"/>
  <c r="G37" i="2"/>
  <c r="H37" i="2"/>
  <c r="I37" i="2"/>
  <c r="J37" i="2"/>
  <c r="K37" i="2"/>
  <c r="L37" i="2"/>
  <c r="A38" i="2"/>
  <c r="C38" i="2"/>
  <c r="D38" i="2"/>
  <c r="E38" i="2"/>
  <c r="F38" i="2"/>
  <c r="G38" i="2"/>
  <c r="H38" i="2"/>
  <c r="I38" i="2"/>
  <c r="J38" i="2"/>
  <c r="K38" i="2"/>
  <c r="L38" i="2"/>
  <c r="A39" i="2"/>
  <c r="C39" i="2"/>
  <c r="D39" i="2"/>
  <c r="E39" i="2"/>
  <c r="F39" i="2"/>
  <c r="G39" i="2"/>
  <c r="H39" i="2"/>
  <c r="I39" i="2"/>
  <c r="J39" i="2"/>
  <c r="K39" i="2"/>
  <c r="L39" i="2"/>
  <c r="A40" i="2"/>
  <c r="C40" i="2"/>
  <c r="D40" i="2"/>
  <c r="E40" i="2"/>
  <c r="F40" i="2"/>
  <c r="G40" i="2"/>
  <c r="H40" i="2"/>
  <c r="I40" i="2"/>
  <c r="J40" i="2"/>
  <c r="K40" i="2"/>
  <c r="L40" i="2"/>
  <c r="A41" i="2"/>
  <c r="C41" i="2"/>
  <c r="D41" i="2"/>
  <c r="E41" i="2"/>
  <c r="F41" i="2"/>
  <c r="G41" i="2"/>
  <c r="H41" i="2"/>
  <c r="I41" i="2"/>
  <c r="J41" i="2"/>
  <c r="K41" i="2"/>
  <c r="L41" i="2"/>
  <c r="A42" i="2"/>
  <c r="C42" i="2"/>
  <c r="D42" i="2"/>
  <c r="E42" i="2"/>
  <c r="F42" i="2"/>
  <c r="G42" i="2"/>
  <c r="H42" i="2"/>
  <c r="I42" i="2"/>
  <c r="J42" i="2"/>
  <c r="K42" i="2"/>
  <c r="L42" i="2"/>
  <c r="A43" i="2"/>
  <c r="C43" i="2"/>
  <c r="D43" i="2"/>
  <c r="E43" i="2"/>
  <c r="F43" i="2"/>
  <c r="G43" i="2"/>
  <c r="H43" i="2"/>
  <c r="I43" i="2"/>
  <c r="J43" i="2"/>
  <c r="K43" i="2"/>
  <c r="L43" i="2"/>
  <c r="A44" i="2"/>
  <c r="C44" i="2"/>
  <c r="D44" i="2"/>
  <c r="E44" i="2"/>
  <c r="F44" i="2"/>
  <c r="G44" i="2"/>
  <c r="H44" i="2"/>
  <c r="I44" i="2"/>
  <c r="J44" i="2"/>
  <c r="K44" i="2"/>
  <c r="L44" i="2"/>
  <c r="A45" i="2"/>
  <c r="C45" i="2"/>
  <c r="D45" i="2"/>
  <c r="E45" i="2"/>
  <c r="F45" i="2"/>
  <c r="G45" i="2"/>
  <c r="H45" i="2"/>
  <c r="I45" i="2"/>
  <c r="J45" i="2"/>
  <c r="K45" i="2"/>
  <c r="L45" i="2"/>
  <c r="A46" i="2"/>
  <c r="C46" i="2"/>
  <c r="D46" i="2"/>
  <c r="E46" i="2"/>
  <c r="F46" i="2"/>
  <c r="G46" i="2"/>
  <c r="H46" i="2"/>
  <c r="I46" i="2"/>
  <c r="J46" i="2"/>
  <c r="K46" i="2"/>
  <c r="L46" i="2"/>
  <c r="A47" i="2"/>
  <c r="C47" i="2"/>
  <c r="D47" i="2"/>
  <c r="E47" i="2"/>
  <c r="F47" i="2"/>
  <c r="G47" i="2"/>
  <c r="H47" i="2"/>
  <c r="I47" i="2"/>
  <c r="J47" i="2"/>
  <c r="K47" i="2"/>
  <c r="L47" i="2"/>
  <c r="A48" i="2"/>
  <c r="C48" i="2"/>
  <c r="D48" i="2"/>
  <c r="E48" i="2"/>
  <c r="F48" i="2"/>
  <c r="G48" i="2"/>
  <c r="H48" i="2"/>
  <c r="I48" i="2"/>
  <c r="J48" i="2"/>
  <c r="K48" i="2"/>
  <c r="L48" i="2"/>
  <c r="A49" i="2"/>
  <c r="C49" i="2"/>
  <c r="D49" i="2"/>
  <c r="E49" i="2"/>
  <c r="F49" i="2"/>
  <c r="G49" i="2"/>
  <c r="H49" i="2"/>
  <c r="I49" i="2"/>
  <c r="J49" i="2"/>
  <c r="K49" i="2"/>
  <c r="L49" i="2"/>
  <c r="A50" i="2"/>
  <c r="C50" i="2"/>
  <c r="D50" i="2"/>
  <c r="E50" i="2"/>
  <c r="F50" i="2"/>
  <c r="G50" i="2"/>
  <c r="H50" i="2"/>
  <c r="I50" i="2"/>
  <c r="J50" i="2"/>
  <c r="K50" i="2"/>
  <c r="L50" i="2"/>
  <c r="A51" i="2"/>
  <c r="C51" i="2"/>
  <c r="D51" i="2"/>
  <c r="E51" i="2"/>
  <c r="F51" i="2"/>
  <c r="G51" i="2"/>
  <c r="H51" i="2"/>
  <c r="I51" i="2"/>
  <c r="J51" i="2"/>
  <c r="K51" i="2"/>
  <c r="L51" i="2"/>
  <c r="A52" i="2"/>
  <c r="C52" i="2"/>
  <c r="D52" i="2"/>
  <c r="E52" i="2"/>
  <c r="F52" i="2"/>
  <c r="G52" i="2"/>
  <c r="H52" i="2"/>
  <c r="I52" i="2"/>
  <c r="J52" i="2"/>
  <c r="K52" i="2"/>
  <c r="L52" i="2"/>
  <c r="A53" i="2"/>
  <c r="C53" i="2"/>
  <c r="D53" i="2"/>
  <c r="E53" i="2"/>
  <c r="F53" i="2"/>
  <c r="G53" i="2"/>
  <c r="H53" i="2"/>
  <c r="I53" i="2"/>
  <c r="J53" i="2"/>
  <c r="K53" i="2"/>
  <c r="L53" i="2"/>
  <c r="A54" i="2"/>
  <c r="C54" i="2"/>
  <c r="D54" i="2"/>
  <c r="E54" i="2"/>
  <c r="F54" i="2"/>
  <c r="G54" i="2"/>
  <c r="H54" i="2"/>
  <c r="I54" i="2"/>
  <c r="J54" i="2"/>
  <c r="K54" i="2"/>
  <c r="L54" i="2"/>
  <c r="A55" i="2"/>
  <c r="C55" i="2"/>
  <c r="D55" i="2"/>
  <c r="E55" i="2"/>
  <c r="F55" i="2"/>
  <c r="G55" i="2"/>
  <c r="H55" i="2"/>
  <c r="I55" i="2"/>
  <c r="J55" i="2"/>
  <c r="K55" i="2"/>
  <c r="L55" i="2"/>
  <c r="A56" i="2"/>
  <c r="C56" i="2"/>
  <c r="D56" i="2"/>
  <c r="E56" i="2"/>
  <c r="F56" i="2"/>
  <c r="G56" i="2"/>
  <c r="H56" i="2"/>
  <c r="I56" i="2"/>
  <c r="J56" i="2"/>
  <c r="K56" i="2"/>
  <c r="L56" i="2"/>
  <c r="A57" i="2"/>
  <c r="C57" i="2"/>
  <c r="D57" i="2"/>
  <c r="E57" i="2"/>
  <c r="F57" i="2"/>
  <c r="G57" i="2"/>
  <c r="H57" i="2"/>
  <c r="I57" i="2"/>
  <c r="J57" i="2"/>
  <c r="K57" i="2"/>
  <c r="L57" i="2"/>
  <c r="A58" i="2"/>
  <c r="C58" i="2"/>
  <c r="D58" i="2"/>
  <c r="E58" i="2"/>
  <c r="F58" i="2"/>
  <c r="G58" i="2"/>
  <c r="H58" i="2"/>
  <c r="I58" i="2"/>
  <c r="J58" i="2"/>
  <c r="K58" i="2"/>
  <c r="L58" i="2"/>
  <c r="A59" i="2"/>
  <c r="C59" i="2"/>
  <c r="D59" i="2"/>
  <c r="E59" i="2"/>
  <c r="F59" i="2"/>
  <c r="G59" i="2"/>
  <c r="H59" i="2"/>
  <c r="I59" i="2"/>
  <c r="J59" i="2"/>
  <c r="K59" i="2"/>
  <c r="L59" i="2"/>
  <c r="A60" i="2"/>
  <c r="C60" i="2"/>
  <c r="D60" i="2"/>
  <c r="E60" i="2"/>
  <c r="F60" i="2"/>
  <c r="G60" i="2"/>
  <c r="H60" i="2"/>
  <c r="I60" i="2"/>
  <c r="J60" i="2"/>
  <c r="K60" i="2"/>
  <c r="L60" i="2"/>
  <c r="A61" i="2"/>
  <c r="C61" i="2"/>
  <c r="D61" i="2"/>
  <c r="E61" i="2"/>
  <c r="F61" i="2"/>
  <c r="G61" i="2"/>
  <c r="H61" i="2"/>
  <c r="I61" i="2"/>
  <c r="J61" i="2"/>
  <c r="K61" i="2"/>
  <c r="L61" i="2"/>
  <c r="A62" i="2"/>
  <c r="C62" i="2"/>
  <c r="D62" i="2"/>
  <c r="E62" i="2"/>
  <c r="F62" i="2"/>
  <c r="G62" i="2"/>
  <c r="H62" i="2"/>
  <c r="I62" i="2"/>
  <c r="J62" i="2"/>
  <c r="K62" i="2"/>
  <c r="L62" i="2"/>
  <c r="A63" i="2"/>
  <c r="C63" i="2"/>
  <c r="D63" i="2"/>
  <c r="E63" i="2"/>
  <c r="F63" i="2"/>
  <c r="G63" i="2"/>
  <c r="H63" i="2"/>
  <c r="I63" i="2"/>
  <c r="J63" i="2"/>
  <c r="K63" i="2"/>
  <c r="L63" i="2"/>
  <c r="A64" i="2"/>
  <c r="C64" i="2"/>
  <c r="D64" i="2"/>
  <c r="E64" i="2"/>
  <c r="F64" i="2"/>
  <c r="G64" i="2"/>
  <c r="H64" i="2"/>
  <c r="I64" i="2"/>
  <c r="J64" i="2"/>
  <c r="K64" i="2"/>
  <c r="L64" i="2"/>
  <c r="A65" i="2"/>
  <c r="C65" i="2"/>
  <c r="D65" i="2"/>
  <c r="E65" i="2"/>
  <c r="F65" i="2"/>
  <c r="G65" i="2"/>
  <c r="H65" i="2"/>
  <c r="I65" i="2"/>
  <c r="J65" i="2"/>
  <c r="K65" i="2"/>
  <c r="L65" i="2"/>
  <c r="A66" i="2"/>
  <c r="C66" i="2"/>
  <c r="D66" i="2"/>
  <c r="E66" i="2"/>
  <c r="F66" i="2"/>
  <c r="G66" i="2"/>
  <c r="H66" i="2"/>
  <c r="I66" i="2"/>
  <c r="J66" i="2"/>
  <c r="K66" i="2"/>
  <c r="L66" i="2"/>
  <c r="A67" i="2"/>
  <c r="C67" i="2"/>
  <c r="D67" i="2"/>
  <c r="E67" i="2"/>
  <c r="F67" i="2"/>
  <c r="G67" i="2"/>
  <c r="H67" i="2"/>
  <c r="I67" i="2"/>
  <c r="J67" i="2"/>
  <c r="K67" i="2"/>
  <c r="L67" i="2"/>
  <c r="A3" i="7"/>
  <c r="C3" i="7"/>
  <c r="D3" i="7"/>
  <c r="E3" i="7"/>
  <c r="F3" i="7"/>
  <c r="G3" i="7"/>
  <c r="H3" i="7"/>
  <c r="I3" i="7"/>
  <c r="J3" i="7"/>
  <c r="K3" i="7"/>
  <c r="L3" i="7"/>
  <c r="A4" i="7"/>
  <c r="C4" i="7"/>
  <c r="D4" i="7"/>
  <c r="E4" i="7"/>
  <c r="F4" i="7"/>
  <c r="G4" i="7"/>
  <c r="H4" i="7"/>
  <c r="I4" i="7"/>
  <c r="J4" i="7"/>
  <c r="K4" i="7"/>
  <c r="L4" i="7"/>
  <c r="A5" i="7"/>
  <c r="C5" i="7"/>
  <c r="D5" i="7"/>
  <c r="E5" i="7"/>
  <c r="F5" i="7"/>
  <c r="G5" i="7"/>
  <c r="H5" i="7"/>
  <c r="I5" i="7"/>
  <c r="J5" i="7"/>
  <c r="K5" i="7"/>
  <c r="L5" i="7"/>
  <c r="A6" i="7"/>
  <c r="C6" i="7"/>
  <c r="D6" i="7"/>
  <c r="E6" i="7"/>
  <c r="F6" i="7"/>
  <c r="G6" i="7"/>
  <c r="H6" i="7"/>
  <c r="I6" i="7"/>
  <c r="J6" i="7"/>
  <c r="K6" i="7"/>
  <c r="L6" i="7"/>
  <c r="A7" i="7"/>
  <c r="C7" i="7"/>
  <c r="D7" i="7"/>
  <c r="E7" i="7"/>
  <c r="F7" i="7"/>
  <c r="G7" i="7"/>
  <c r="H7" i="7"/>
  <c r="I7" i="7"/>
  <c r="J7" i="7"/>
  <c r="K7" i="7"/>
  <c r="L7" i="7"/>
  <c r="A8" i="7"/>
  <c r="C8" i="7"/>
  <c r="D8" i="7"/>
  <c r="E8" i="7"/>
  <c r="F8" i="7"/>
  <c r="G8" i="7"/>
  <c r="H8" i="7"/>
  <c r="I8" i="7"/>
  <c r="J8" i="7"/>
  <c r="K8" i="7"/>
  <c r="L8" i="7"/>
  <c r="A9" i="7"/>
  <c r="C9" i="7"/>
  <c r="D9" i="7"/>
  <c r="E9" i="7"/>
  <c r="F9" i="7"/>
  <c r="G9" i="7"/>
  <c r="H9" i="7"/>
  <c r="I9" i="7"/>
  <c r="J9" i="7"/>
  <c r="K9" i="7"/>
  <c r="L9" i="7"/>
  <c r="A10" i="7"/>
  <c r="C10" i="7"/>
  <c r="D10" i="7"/>
  <c r="E10" i="7"/>
  <c r="F10" i="7"/>
  <c r="G10" i="7"/>
  <c r="H10" i="7"/>
  <c r="I10" i="7"/>
  <c r="J10" i="7"/>
  <c r="K10" i="7"/>
  <c r="L10" i="7"/>
  <c r="A11" i="7"/>
  <c r="C11" i="7"/>
  <c r="D11" i="7"/>
  <c r="E11" i="7"/>
  <c r="F11" i="7"/>
  <c r="G11" i="7"/>
  <c r="H11" i="7"/>
  <c r="I11" i="7"/>
  <c r="J11" i="7"/>
  <c r="K11" i="7"/>
  <c r="L11" i="7"/>
  <c r="A12" i="7"/>
  <c r="C12" i="7"/>
  <c r="D12" i="7"/>
  <c r="E12" i="7"/>
  <c r="F12" i="7"/>
  <c r="G12" i="7"/>
  <c r="H12" i="7"/>
  <c r="I12" i="7"/>
  <c r="J12" i="7"/>
  <c r="K12" i="7"/>
  <c r="L12" i="7"/>
  <c r="A13" i="7"/>
  <c r="C13" i="7"/>
  <c r="D13" i="7"/>
  <c r="E13" i="7"/>
  <c r="F13" i="7"/>
  <c r="G13" i="7"/>
  <c r="H13" i="7"/>
  <c r="I13" i="7"/>
  <c r="J13" i="7"/>
  <c r="K13" i="7"/>
  <c r="L13" i="7"/>
  <c r="A14" i="7"/>
  <c r="C14" i="7"/>
  <c r="D14" i="7"/>
  <c r="E14" i="7"/>
  <c r="F14" i="7"/>
  <c r="G14" i="7"/>
  <c r="H14" i="7"/>
  <c r="I14" i="7"/>
  <c r="J14" i="7"/>
  <c r="K14" i="7"/>
  <c r="L14" i="7"/>
  <c r="A15" i="7"/>
  <c r="C15" i="7"/>
  <c r="D15" i="7"/>
  <c r="E15" i="7"/>
  <c r="F15" i="7"/>
  <c r="G15" i="7"/>
  <c r="H15" i="7"/>
  <c r="I15" i="7"/>
  <c r="J15" i="7"/>
  <c r="K15" i="7"/>
  <c r="L15" i="7"/>
  <c r="A16" i="7"/>
  <c r="C16" i="7"/>
  <c r="D16" i="7"/>
  <c r="E16" i="7"/>
  <c r="F16" i="7"/>
  <c r="G16" i="7"/>
  <c r="H16" i="7"/>
  <c r="I16" i="7"/>
  <c r="J16" i="7"/>
  <c r="K16" i="7"/>
  <c r="L16" i="7"/>
  <c r="A17" i="7"/>
  <c r="C17" i="7"/>
  <c r="D17" i="7"/>
  <c r="E17" i="7"/>
  <c r="F17" i="7"/>
  <c r="G17" i="7"/>
  <c r="H17" i="7"/>
  <c r="I17" i="7"/>
  <c r="J17" i="7"/>
  <c r="K17" i="7"/>
  <c r="L17" i="7"/>
  <c r="A18" i="7"/>
  <c r="C18" i="7"/>
  <c r="D18" i="7"/>
  <c r="E18" i="7"/>
  <c r="F18" i="7"/>
  <c r="G18" i="7"/>
  <c r="H18" i="7"/>
  <c r="I18" i="7"/>
  <c r="J18" i="7"/>
  <c r="K18" i="7"/>
  <c r="L18" i="7"/>
  <c r="A19" i="7"/>
  <c r="C19" i="7"/>
  <c r="D19" i="7"/>
  <c r="E19" i="7"/>
  <c r="F19" i="7"/>
  <c r="G19" i="7"/>
  <c r="H19" i="7"/>
  <c r="I19" i="7"/>
  <c r="J19" i="7"/>
  <c r="K19" i="7"/>
  <c r="L19" i="7"/>
  <c r="A20" i="7"/>
  <c r="C20" i="7"/>
  <c r="D20" i="7"/>
  <c r="E20" i="7"/>
  <c r="F20" i="7"/>
  <c r="G20" i="7"/>
  <c r="H20" i="7"/>
  <c r="I20" i="7"/>
  <c r="J20" i="7"/>
  <c r="K20" i="7"/>
  <c r="L20" i="7"/>
  <c r="A21" i="7"/>
  <c r="C21" i="7"/>
  <c r="D21" i="7"/>
  <c r="E21" i="7"/>
  <c r="F21" i="7"/>
  <c r="G21" i="7"/>
  <c r="H21" i="7"/>
  <c r="I21" i="7"/>
  <c r="J21" i="7"/>
  <c r="K21" i="7"/>
  <c r="L21" i="7"/>
  <c r="A22" i="7"/>
  <c r="C22" i="7"/>
  <c r="D22" i="7"/>
  <c r="E22" i="7"/>
  <c r="F22" i="7"/>
  <c r="G22" i="7"/>
  <c r="H22" i="7"/>
  <c r="I22" i="7"/>
  <c r="J22" i="7"/>
  <c r="K22" i="7"/>
  <c r="L22" i="7"/>
  <c r="A23" i="7"/>
  <c r="C23" i="7"/>
  <c r="D23" i="7"/>
  <c r="E23" i="7"/>
  <c r="F23" i="7"/>
  <c r="G23" i="7"/>
  <c r="H23" i="7"/>
  <c r="I23" i="7"/>
  <c r="J23" i="7"/>
  <c r="K23" i="7"/>
  <c r="L23" i="7"/>
  <c r="A24" i="7"/>
  <c r="C24" i="7"/>
  <c r="D24" i="7"/>
  <c r="E24" i="7"/>
  <c r="F24" i="7"/>
  <c r="G24" i="7"/>
  <c r="H24" i="7"/>
  <c r="I24" i="7"/>
  <c r="J24" i="7"/>
  <c r="K24" i="7"/>
  <c r="L24" i="7"/>
  <c r="A25" i="7"/>
  <c r="C25" i="7"/>
  <c r="D25" i="7"/>
  <c r="E25" i="7"/>
  <c r="F25" i="7"/>
  <c r="G25" i="7"/>
  <c r="H25" i="7"/>
  <c r="I25" i="7"/>
  <c r="J25" i="7"/>
  <c r="K25" i="7"/>
  <c r="L25" i="7"/>
  <c r="A26" i="7"/>
  <c r="C26" i="7"/>
  <c r="D26" i="7"/>
  <c r="E26" i="7"/>
  <c r="F26" i="7"/>
  <c r="G26" i="7"/>
  <c r="H26" i="7"/>
  <c r="I26" i="7"/>
  <c r="J26" i="7"/>
  <c r="K26" i="7"/>
  <c r="L26" i="7"/>
  <c r="A27" i="7"/>
  <c r="C27" i="7"/>
  <c r="D27" i="7"/>
  <c r="E27" i="7"/>
  <c r="F27" i="7"/>
  <c r="G27" i="7"/>
  <c r="H27" i="7"/>
  <c r="I27" i="7"/>
  <c r="J27" i="7"/>
  <c r="K27" i="7"/>
  <c r="L27" i="7"/>
  <c r="A28" i="7"/>
  <c r="C28" i="7"/>
  <c r="D28" i="7"/>
  <c r="E28" i="7"/>
  <c r="F28" i="7"/>
  <c r="G28" i="7"/>
  <c r="H28" i="7"/>
  <c r="I28" i="7"/>
  <c r="J28" i="7"/>
  <c r="K28" i="7"/>
  <c r="L28" i="7"/>
  <c r="A29" i="7"/>
  <c r="C29" i="7"/>
  <c r="D29" i="7"/>
  <c r="E29" i="7"/>
  <c r="F29" i="7"/>
  <c r="G29" i="7"/>
  <c r="H29" i="7"/>
  <c r="I29" i="7"/>
  <c r="J29" i="7"/>
  <c r="K29" i="7"/>
  <c r="L29" i="7"/>
  <c r="A30" i="7"/>
  <c r="C30" i="7"/>
  <c r="D30" i="7"/>
  <c r="E30" i="7"/>
  <c r="F30" i="7"/>
  <c r="G30" i="7"/>
  <c r="H30" i="7"/>
  <c r="I30" i="7"/>
  <c r="J30" i="7"/>
  <c r="K30" i="7"/>
  <c r="L30" i="7"/>
  <c r="A31" i="7"/>
  <c r="C31" i="7"/>
  <c r="D31" i="7"/>
  <c r="E31" i="7"/>
  <c r="F31" i="7"/>
  <c r="G31" i="7"/>
  <c r="H31" i="7"/>
  <c r="I31" i="7"/>
  <c r="J31" i="7"/>
  <c r="K31" i="7"/>
  <c r="L31" i="7"/>
  <c r="A32" i="7"/>
  <c r="C32" i="7"/>
  <c r="D32" i="7"/>
  <c r="E32" i="7"/>
  <c r="F32" i="7"/>
  <c r="G32" i="7"/>
  <c r="H32" i="7"/>
  <c r="I32" i="7"/>
  <c r="J32" i="7"/>
  <c r="K32" i="7"/>
  <c r="L32" i="7"/>
  <c r="A33" i="7"/>
  <c r="C33" i="7"/>
  <c r="D33" i="7"/>
  <c r="E33" i="7"/>
  <c r="F33" i="7"/>
  <c r="G33" i="7"/>
  <c r="H33" i="7"/>
  <c r="I33" i="7"/>
  <c r="J33" i="7"/>
  <c r="K33" i="7"/>
  <c r="L33" i="7"/>
  <c r="A34" i="7"/>
  <c r="C34" i="7"/>
  <c r="D34" i="7"/>
  <c r="E34" i="7"/>
  <c r="F34" i="7"/>
  <c r="G34" i="7"/>
  <c r="H34" i="7"/>
  <c r="I34" i="7"/>
  <c r="J34" i="7"/>
  <c r="K34" i="7"/>
  <c r="L34" i="7"/>
  <c r="A35" i="7"/>
  <c r="C35" i="7"/>
  <c r="D35" i="7"/>
  <c r="E35" i="7"/>
  <c r="F35" i="7"/>
  <c r="G35" i="7"/>
  <c r="H35" i="7"/>
  <c r="I35" i="7"/>
  <c r="J35" i="7"/>
  <c r="K35" i="7"/>
  <c r="L35" i="7"/>
  <c r="A36" i="7"/>
  <c r="C36" i="7"/>
  <c r="D36" i="7"/>
  <c r="E36" i="7"/>
  <c r="F36" i="7"/>
  <c r="G36" i="7"/>
  <c r="H36" i="7"/>
  <c r="I36" i="7"/>
  <c r="J36" i="7"/>
  <c r="K36" i="7"/>
  <c r="L36" i="7"/>
  <c r="A37" i="7"/>
  <c r="C37" i="7"/>
  <c r="D37" i="7"/>
  <c r="E37" i="7"/>
  <c r="F37" i="7"/>
  <c r="G37" i="7"/>
  <c r="H37" i="7"/>
  <c r="I37" i="7"/>
  <c r="J37" i="7"/>
  <c r="K37" i="7"/>
  <c r="L37" i="7"/>
  <c r="A38" i="7"/>
  <c r="C38" i="7"/>
  <c r="D38" i="7"/>
  <c r="E38" i="7"/>
  <c r="F38" i="7"/>
  <c r="G38" i="7"/>
  <c r="H38" i="7"/>
  <c r="I38" i="7"/>
  <c r="J38" i="7"/>
  <c r="K38" i="7"/>
  <c r="L38" i="7"/>
  <c r="A39" i="7"/>
  <c r="C39" i="7"/>
  <c r="D39" i="7"/>
  <c r="E39" i="7"/>
  <c r="F39" i="7"/>
  <c r="G39" i="7"/>
  <c r="H39" i="7"/>
  <c r="I39" i="7"/>
  <c r="J39" i="7"/>
  <c r="K39" i="7"/>
  <c r="L39" i="7"/>
  <c r="A40" i="7"/>
  <c r="C40" i="7"/>
  <c r="D40" i="7"/>
  <c r="E40" i="7"/>
  <c r="F40" i="7"/>
  <c r="G40" i="7"/>
  <c r="H40" i="7"/>
  <c r="I40" i="7"/>
  <c r="J40" i="7"/>
  <c r="K40" i="7"/>
  <c r="L40" i="7"/>
  <c r="A41" i="7"/>
  <c r="C41" i="7"/>
  <c r="D41" i="7"/>
  <c r="E41" i="7"/>
  <c r="F41" i="7"/>
  <c r="G41" i="7"/>
  <c r="H41" i="7"/>
  <c r="I41" i="7"/>
  <c r="J41" i="7"/>
  <c r="K41" i="7"/>
  <c r="L41" i="7"/>
  <c r="A42" i="7"/>
  <c r="C42" i="7"/>
  <c r="D42" i="7"/>
  <c r="E42" i="7"/>
  <c r="F42" i="7"/>
  <c r="G42" i="7"/>
  <c r="H42" i="7"/>
  <c r="I42" i="7"/>
  <c r="J42" i="7"/>
  <c r="K42" i="7"/>
  <c r="L42" i="7"/>
  <c r="A43" i="7"/>
  <c r="C43" i="7"/>
  <c r="D43" i="7"/>
  <c r="E43" i="7"/>
  <c r="F43" i="7"/>
  <c r="G43" i="7"/>
  <c r="H43" i="7"/>
  <c r="I43" i="7"/>
  <c r="J43" i="7"/>
  <c r="K43" i="7"/>
  <c r="L43" i="7"/>
  <c r="A44" i="7"/>
  <c r="C44" i="7"/>
  <c r="D44" i="7"/>
  <c r="E44" i="7"/>
  <c r="F44" i="7"/>
  <c r="G44" i="7"/>
  <c r="H44" i="7"/>
  <c r="I44" i="7"/>
  <c r="J44" i="7"/>
  <c r="K44" i="7"/>
  <c r="L44" i="7"/>
  <c r="A45" i="7"/>
  <c r="C45" i="7"/>
  <c r="D45" i="7"/>
  <c r="E45" i="7"/>
  <c r="F45" i="7"/>
  <c r="G45" i="7"/>
  <c r="H45" i="7"/>
  <c r="I45" i="7"/>
  <c r="J45" i="7"/>
  <c r="K45" i="7"/>
  <c r="L45" i="7"/>
  <c r="A46" i="7"/>
  <c r="C46" i="7"/>
  <c r="D46" i="7"/>
  <c r="E46" i="7"/>
  <c r="F46" i="7"/>
  <c r="G46" i="7"/>
  <c r="H46" i="7"/>
  <c r="I46" i="7"/>
  <c r="J46" i="7"/>
  <c r="K46" i="7"/>
  <c r="L46" i="7"/>
  <c r="A47" i="7"/>
  <c r="C47" i="7"/>
  <c r="D47" i="7"/>
  <c r="E47" i="7"/>
  <c r="F47" i="7"/>
  <c r="G47" i="7"/>
  <c r="H47" i="7"/>
  <c r="I47" i="7"/>
  <c r="J47" i="7"/>
  <c r="K47" i="7"/>
  <c r="L47" i="7"/>
  <c r="A48" i="7"/>
  <c r="C48" i="7"/>
  <c r="D48" i="7"/>
  <c r="E48" i="7"/>
  <c r="F48" i="7"/>
  <c r="G48" i="7"/>
  <c r="H48" i="7"/>
  <c r="I48" i="7"/>
  <c r="J48" i="7"/>
  <c r="K48" i="7"/>
  <c r="L48" i="7"/>
  <c r="A49" i="7"/>
  <c r="C49" i="7"/>
  <c r="D49" i="7"/>
  <c r="E49" i="7"/>
  <c r="F49" i="7"/>
  <c r="G49" i="7"/>
  <c r="H49" i="7"/>
  <c r="I49" i="7"/>
  <c r="J49" i="7"/>
  <c r="K49" i="7"/>
  <c r="L49" i="7"/>
  <c r="A50" i="7"/>
  <c r="C50" i="7"/>
  <c r="D50" i="7"/>
  <c r="E50" i="7"/>
  <c r="F50" i="7"/>
  <c r="G50" i="7"/>
  <c r="H50" i="7"/>
  <c r="I50" i="7"/>
  <c r="J50" i="7"/>
  <c r="K50" i="7"/>
  <c r="L50" i="7"/>
  <c r="A51" i="7"/>
  <c r="C51" i="7"/>
  <c r="D51" i="7"/>
  <c r="E51" i="7"/>
  <c r="F51" i="7"/>
  <c r="G51" i="7"/>
  <c r="H51" i="7"/>
  <c r="I51" i="7"/>
  <c r="J51" i="7"/>
  <c r="K51" i="7"/>
  <c r="L51" i="7"/>
  <c r="A52" i="7"/>
  <c r="C52" i="7"/>
  <c r="D52" i="7"/>
  <c r="E52" i="7"/>
  <c r="F52" i="7"/>
  <c r="G52" i="7"/>
  <c r="H52" i="7"/>
  <c r="I52" i="7"/>
  <c r="J52" i="7"/>
  <c r="K52" i="7"/>
  <c r="L52" i="7"/>
  <c r="A53" i="7"/>
  <c r="C53" i="7"/>
  <c r="D53" i="7"/>
  <c r="E53" i="7"/>
  <c r="F53" i="7"/>
  <c r="G53" i="7"/>
  <c r="H53" i="7"/>
  <c r="I53" i="7"/>
  <c r="J53" i="7"/>
  <c r="K53" i="7"/>
  <c r="L53" i="7"/>
  <c r="A54" i="7"/>
  <c r="C54" i="7"/>
  <c r="D54" i="7"/>
  <c r="E54" i="7"/>
  <c r="F54" i="7"/>
  <c r="G54" i="7"/>
  <c r="H54" i="7"/>
  <c r="I54" i="7"/>
  <c r="J54" i="7"/>
  <c r="K54" i="7"/>
  <c r="L54" i="7"/>
  <c r="A55" i="7"/>
  <c r="C55" i="7"/>
  <c r="D55" i="7"/>
  <c r="E55" i="7"/>
  <c r="F55" i="7"/>
  <c r="G55" i="7"/>
  <c r="H55" i="7"/>
  <c r="I55" i="7"/>
  <c r="J55" i="7"/>
  <c r="K55" i="7"/>
  <c r="L55" i="7"/>
  <c r="A56" i="7"/>
  <c r="C56" i="7"/>
  <c r="D56" i="7"/>
  <c r="E56" i="7"/>
  <c r="F56" i="7"/>
  <c r="G56" i="7"/>
  <c r="H56" i="7"/>
  <c r="I56" i="7"/>
  <c r="J56" i="7"/>
  <c r="K56" i="7"/>
  <c r="L56" i="7"/>
  <c r="A57" i="7"/>
  <c r="C57" i="7"/>
  <c r="D57" i="7"/>
  <c r="E57" i="7"/>
  <c r="F57" i="7"/>
  <c r="G57" i="7"/>
  <c r="H57" i="7"/>
  <c r="I57" i="7"/>
  <c r="J57" i="7"/>
  <c r="K57" i="7"/>
  <c r="L57" i="7"/>
  <c r="A58" i="7"/>
  <c r="C58" i="7"/>
  <c r="D58" i="7"/>
  <c r="E58" i="7"/>
  <c r="F58" i="7"/>
  <c r="G58" i="7"/>
  <c r="H58" i="7"/>
  <c r="I58" i="7"/>
  <c r="J58" i="7"/>
  <c r="K58" i="7"/>
  <c r="L58" i="7"/>
  <c r="A59" i="7"/>
  <c r="C59" i="7"/>
  <c r="D59" i="7"/>
  <c r="E59" i="7"/>
  <c r="F59" i="7"/>
  <c r="G59" i="7"/>
  <c r="H59" i="7"/>
  <c r="I59" i="7"/>
  <c r="J59" i="7"/>
  <c r="K59" i="7"/>
  <c r="L59" i="7"/>
  <c r="A60" i="7"/>
  <c r="C60" i="7"/>
  <c r="D60" i="7"/>
  <c r="E60" i="7"/>
  <c r="F60" i="7"/>
  <c r="G60" i="7"/>
  <c r="H60" i="7"/>
  <c r="I60" i="7"/>
  <c r="J60" i="7"/>
  <c r="K60" i="7"/>
  <c r="L60" i="7"/>
  <c r="A61" i="7"/>
  <c r="C61" i="7"/>
  <c r="D61" i="7"/>
  <c r="E61" i="7"/>
  <c r="F61" i="7"/>
  <c r="G61" i="7"/>
  <c r="H61" i="7"/>
  <c r="I61" i="7"/>
  <c r="J61" i="7"/>
  <c r="K61" i="7"/>
  <c r="L61" i="7"/>
  <c r="A62" i="7"/>
  <c r="C62" i="7"/>
  <c r="D62" i="7"/>
  <c r="E62" i="7"/>
  <c r="F62" i="7"/>
  <c r="G62" i="7"/>
  <c r="H62" i="7"/>
  <c r="I62" i="7"/>
  <c r="J62" i="7"/>
  <c r="K62" i="7"/>
  <c r="L62" i="7"/>
  <c r="A63" i="7"/>
  <c r="C63" i="7"/>
  <c r="D63" i="7"/>
  <c r="E63" i="7"/>
  <c r="F63" i="7"/>
  <c r="G63" i="7"/>
  <c r="H63" i="7"/>
  <c r="I63" i="7"/>
  <c r="J63" i="7"/>
  <c r="K63" i="7"/>
  <c r="L63" i="7"/>
  <c r="A64" i="7"/>
  <c r="C64" i="7"/>
  <c r="D64" i="7"/>
  <c r="E64" i="7"/>
  <c r="F64" i="7"/>
  <c r="G64" i="7"/>
  <c r="H64" i="7"/>
  <c r="I64" i="7"/>
  <c r="J64" i="7"/>
  <c r="K64" i="7"/>
  <c r="L64" i="7"/>
  <c r="A65" i="7"/>
  <c r="C65" i="7"/>
  <c r="D65" i="7"/>
  <c r="E65" i="7"/>
  <c r="F65" i="7"/>
  <c r="G65" i="7"/>
  <c r="H65" i="7"/>
  <c r="I65" i="7"/>
  <c r="J65" i="7"/>
  <c r="K65" i="7"/>
  <c r="L65" i="7"/>
  <c r="A66" i="7"/>
  <c r="C66" i="7"/>
  <c r="D66" i="7"/>
  <c r="E66" i="7"/>
  <c r="F66" i="7"/>
  <c r="G66" i="7"/>
  <c r="H66" i="7"/>
  <c r="I66" i="7"/>
  <c r="J66" i="7"/>
  <c r="K66" i="7"/>
  <c r="L66" i="7"/>
  <c r="A67" i="7"/>
  <c r="C67" i="7"/>
  <c r="D67" i="7"/>
  <c r="E67" i="7"/>
  <c r="F67" i="7"/>
  <c r="G67" i="7"/>
  <c r="H67" i="7"/>
  <c r="I67" i="7"/>
  <c r="J67" i="7"/>
  <c r="K67" i="7"/>
  <c r="L67" i="7"/>
  <c r="A3" i="26"/>
  <c r="C3" i="26"/>
  <c r="D3" i="26"/>
  <c r="E3" i="26"/>
  <c r="F3" i="26"/>
  <c r="G3" i="26"/>
  <c r="H3" i="26"/>
  <c r="I3" i="26"/>
  <c r="J3" i="26"/>
  <c r="K3" i="26"/>
  <c r="L3" i="26"/>
  <c r="A4" i="26"/>
  <c r="C4" i="26"/>
  <c r="D4" i="26"/>
  <c r="E4" i="26"/>
  <c r="F4" i="26"/>
  <c r="G4" i="26"/>
  <c r="H4" i="26"/>
  <c r="I4" i="26"/>
  <c r="J4" i="26"/>
  <c r="K4" i="26"/>
  <c r="L4" i="26"/>
  <c r="A5" i="26"/>
  <c r="C5" i="26"/>
  <c r="D5" i="26"/>
  <c r="E5" i="26"/>
  <c r="F5" i="26"/>
  <c r="G5" i="26"/>
  <c r="H5" i="26"/>
  <c r="I5" i="26"/>
  <c r="J5" i="26"/>
  <c r="K5" i="26"/>
  <c r="L5" i="26"/>
  <c r="A6" i="26"/>
  <c r="C6" i="26"/>
  <c r="D6" i="26"/>
  <c r="E6" i="26"/>
  <c r="F6" i="26"/>
  <c r="G6" i="26"/>
  <c r="H6" i="26"/>
  <c r="I6" i="26"/>
  <c r="J6" i="26"/>
  <c r="K6" i="26"/>
  <c r="L6" i="26"/>
  <c r="A7" i="26"/>
  <c r="C7" i="26"/>
  <c r="D7" i="26"/>
  <c r="E7" i="26"/>
  <c r="F7" i="26"/>
  <c r="G7" i="26"/>
  <c r="H7" i="26"/>
  <c r="I7" i="26"/>
  <c r="J7" i="26"/>
  <c r="K7" i="26"/>
  <c r="L7" i="26"/>
  <c r="A8" i="26"/>
  <c r="C8" i="26"/>
  <c r="D8" i="26"/>
  <c r="E8" i="26"/>
  <c r="F8" i="26"/>
  <c r="G8" i="26"/>
  <c r="H8" i="26"/>
  <c r="I8" i="26"/>
  <c r="J8" i="26"/>
  <c r="K8" i="26"/>
  <c r="L8" i="26"/>
  <c r="A9" i="26"/>
  <c r="C9" i="26"/>
  <c r="D9" i="26"/>
  <c r="E9" i="26"/>
  <c r="F9" i="26"/>
  <c r="G9" i="26"/>
  <c r="H9" i="26"/>
  <c r="I9" i="26"/>
  <c r="J9" i="26"/>
  <c r="K9" i="26"/>
  <c r="L9" i="26"/>
  <c r="A10" i="26"/>
  <c r="C10" i="26"/>
  <c r="D10" i="26"/>
  <c r="E10" i="26"/>
  <c r="F10" i="26"/>
  <c r="G10" i="26"/>
  <c r="H10" i="26"/>
  <c r="I10" i="26"/>
  <c r="J10" i="26"/>
  <c r="K10" i="26"/>
  <c r="L10" i="26"/>
  <c r="A11" i="26"/>
  <c r="C11" i="26"/>
  <c r="D11" i="26"/>
  <c r="E11" i="26"/>
  <c r="F11" i="26"/>
  <c r="G11" i="26"/>
  <c r="H11" i="26"/>
  <c r="I11" i="26"/>
  <c r="J11" i="26"/>
  <c r="K11" i="26"/>
  <c r="L11" i="26"/>
  <c r="A12" i="26"/>
  <c r="C12" i="26"/>
  <c r="D12" i="26"/>
  <c r="E12" i="26"/>
  <c r="F12" i="26"/>
  <c r="G12" i="26"/>
  <c r="H12" i="26"/>
  <c r="I12" i="26"/>
  <c r="J12" i="26"/>
  <c r="K12" i="26"/>
  <c r="L12" i="26"/>
  <c r="A13" i="26"/>
  <c r="C13" i="26"/>
  <c r="D13" i="26"/>
  <c r="E13" i="26"/>
  <c r="F13" i="26"/>
  <c r="G13" i="26"/>
  <c r="H13" i="26"/>
  <c r="I13" i="26"/>
  <c r="J13" i="26"/>
  <c r="K13" i="26"/>
  <c r="L13" i="26"/>
  <c r="A14" i="26"/>
  <c r="C14" i="26"/>
  <c r="D14" i="26"/>
  <c r="E14" i="26"/>
  <c r="F14" i="26"/>
  <c r="G14" i="26"/>
  <c r="H14" i="26"/>
  <c r="I14" i="26"/>
  <c r="J14" i="26"/>
  <c r="K14" i="26"/>
  <c r="L14" i="26"/>
  <c r="A15" i="26"/>
  <c r="C15" i="26"/>
  <c r="D15" i="26"/>
  <c r="E15" i="26"/>
  <c r="F15" i="26"/>
  <c r="G15" i="26"/>
  <c r="H15" i="26"/>
  <c r="I15" i="26"/>
  <c r="J15" i="26"/>
  <c r="K15" i="26"/>
  <c r="L15" i="26"/>
  <c r="A16" i="26"/>
  <c r="C16" i="26"/>
  <c r="D16" i="26"/>
  <c r="E16" i="26"/>
  <c r="F16" i="26"/>
  <c r="G16" i="26"/>
  <c r="H16" i="26"/>
  <c r="I16" i="26"/>
  <c r="J16" i="26"/>
  <c r="K16" i="26"/>
  <c r="L16" i="26"/>
  <c r="A17" i="26"/>
  <c r="C17" i="26"/>
  <c r="D17" i="26"/>
  <c r="E17" i="26"/>
  <c r="F17" i="26"/>
  <c r="G17" i="26"/>
  <c r="H17" i="26"/>
  <c r="I17" i="26"/>
  <c r="J17" i="26"/>
  <c r="K17" i="26"/>
  <c r="L17" i="26"/>
  <c r="A18" i="26"/>
  <c r="C18" i="26"/>
  <c r="D18" i="26"/>
  <c r="E18" i="26"/>
  <c r="F18" i="26"/>
  <c r="G18" i="26"/>
  <c r="H18" i="26"/>
  <c r="I18" i="26"/>
  <c r="J18" i="26"/>
  <c r="K18" i="26"/>
  <c r="L18" i="26"/>
  <c r="A19" i="26"/>
  <c r="C19" i="26"/>
  <c r="D19" i="26"/>
  <c r="E19" i="26"/>
  <c r="F19" i="26"/>
  <c r="G19" i="26"/>
  <c r="H19" i="26"/>
  <c r="I19" i="26"/>
  <c r="J19" i="26"/>
  <c r="K19" i="26"/>
  <c r="L19" i="26"/>
  <c r="A20" i="26"/>
  <c r="C20" i="26"/>
  <c r="D20" i="26"/>
  <c r="E20" i="26"/>
  <c r="F20" i="26"/>
  <c r="G20" i="26"/>
  <c r="H20" i="26"/>
  <c r="I20" i="26"/>
  <c r="J20" i="26"/>
  <c r="K20" i="26"/>
  <c r="L20" i="26"/>
  <c r="A21" i="26"/>
  <c r="C21" i="26"/>
  <c r="D21" i="26"/>
  <c r="E21" i="26"/>
  <c r="F21" i="26"/>
  <c r="G21" i="26"/>
  <c r="H21" i="26"/>
  <c r="I21" i="26"/>
  <c r="J21" i="26"/>
  <c r="K21" i="26"/>
  <c r="L21" i="26"/>
  <c r="A22" i="26"/>
  <c r="C22" i="26"/>
  <c r="D22" i="26"/>
  <c r="E22" i="26"/>
  <c r="F22" i="26"/>
  <c r="G22" i="26"/>
  <c r="H22" i="26"/>
  <c r="I22" i="26"/>
  <c r="J22" i="26"/>
  <c r="K22" i="26"/>
  <c r="L22" i="26"/>
  <c r="A23" i="26"/>
  <c r="C23" i="26"/>
  <c r="D23" i="26"/>
  <c r="E23" i="26"/>
  <c r="F23" i="26"/>
  <c r="G23" i="26"/>
  <c r="H23" i="26"/>
  <c r="I23" i="26"/>
  <c r="J23" i="26"/>
  <c r="K23" i="26"/>
  <c r="L23" i="26"/>
  <c r="A24" i="26"/>
  <c r="C24" i="26"/>
  <c r="D24" i="26"/>
  <c r="E24" i="26"/>
  <c r="F24" i="26"/>
  <c r="G24" i="26"/>
  <c r="H24" i="26"/>
  <c r="I24" i="26"/>
  <c r="J24" i="26"/>
  <c r="K24" i="26"/>
  <c r="L24" i="26"/>
  <c r="A25" i="26"/>
  <c r="C25" i="26"/>
  <c r="D25" i="26"/>
  <c r="E25" i="26"/>
  <c r="F25" i="26"/>
  <c r="G25" i="26"/>
  <c r="H25" i="26"/>
  <c r="I25" i="26"/>
  <c r="J25" i="26"/>
  <c r="K25" i="26"/>
  <c r="L25" i="26"/>
  <c r="A26" i="26"/>
  <c r="C26" i="26"/>
  <c r="D26" i="26"/>
  <c r="E26" i="26"/>
  <c r="F26" i="26"/>
  <c r="G26" i="26"/>
  <c r="H26" i="26"/>
  <c r="I26" i="26"/>
  <c r="J26" i="26"/>
  <c r="K26" i="26"/>
  <c r="L26" i="26"/>
  <c r="A27" i="26"/>
  <c r="C27" i="26"/>
  <c r="D27" i="26"/>
  <c r="E27" i="26"/>
  <c r="F27" i="26"/>
  <c r="G27" i="26"/>
  <c r="H27" i="26"/>
  <c r="I27" i="26"/>
  <c r="J27" i="26"/>
  <c r="K27" i="26"/>
  <c r="L27" i="26"/>
  <c r="A28" i="26"/>
  <c r="C28" i="26"/>
  <c r="D28" i="26"/>
  <c r="E28" i="26"/>
  <c r="F28" i="26"/>
  <c r="G28" i="26"/>
  <c r="H28" i="26"/>
  <c r="I28" i="26"/>
  <c r="J28" i="26"/>
  <c r="K28" i="26"/>
  <c r="L28" i="26"/>
  <c r="A29" i="26"/>
  <c r="C29" i="26"/>
  <c r="D29" i="26"/>
  <c r="E29" i="26"/>
  <c r="F29" i="26"/>
  <c r="G29" i="26"/>
  <c r="H29" i="26"/>
  <c r="I29" i="26"/>
  <c r="J29" i="26"/>
  <c r="K29" i="26"/>
  <c r="L29" i="26"/>
  <c r="A30" i="26"/>
  <c r="C30" i="26"/>
  <c r="D30" i="26"/>
  <c r="E30" i="26"/>
  <c r="F30" i="26"/>
  <c r="G30" i="26"/>
  <c r="H30" i="26"/>
  <c r="I30" i="26"/>
  <c r="J30" i="26"/>
  <c r="K30" i="26"/>
  <c r="L30" i="26"/>
  <c r="A31" i="26"/>
  <c r="C31" i="26"/>
  <c r="D31" i="26"/>
  <c r="E31" i="26"/>
  <c r="F31" i="26"/>
  <c r="G31" i="26"/>
  <c r="H31" i="26"/>
  <c r="I31" i="26"/>
  <c r="J31" i="26"/>
  <c r="K31" i="26"/>
  <c r="L31" i="26"/>
  <c r="A32" i="26"/>
  <c r="C32" i="26"/>
  <c r="D32" i="26"/>
  <c r="E32" i="26"/>
  <c r="F32" i="26"/>
  <c r="G32" i="26"/>
  <c r="H32" i="26"/>
  <c r="I32" i="26"/>
  <c r="J32" i="26"/>
  <c r="K32" i="26"/>
  <c r="L32" i="26"/>
  <c r="A33" i="26"/>
  <c r="C33" i="26"/>
  <c r="D33" i="26"/>
  <c r="E33" i="26"/>
  <c r="F33" i="26"/>
  <c r="G33" i="26"/>
  <c r="H33" i="26"/>
  <c r="I33" i="26"/>
  <c r="J33" i="26"/>
  <c r="K33" i="26"/>
  <c r="L33" i="26"/>
  <c r="A34" i="26"/>
  <c r="C34" i="26"/>
  <c r="D34" i="26"/>
  <c r="E34" i="26"/>
  <c r="F34" i="26"/>
  <c r="G34" i="26"/>
  <c r="H34" i="26"/>
  <c r="I34" i="26"/>
  <c r="J34" i="26"/>
  <c r="K34" i="26"/>
  <c r="L34" i="26"/>
  <c r="A35" i="26"/>
  <c r="C35" i="26"/>
  <c r="D35" i="26"/>
  <c r="E35" i="26"/>
  <c r="F35" i="26"/>
  <c r="G35" i="26"/>
  <c r="H35" i="26"/>
  <c r="I35" i="26"/>
  <c r="J35" i="26"/>
  <c r="K35" i="26"/>
  <c r="L35" i="26"/>
  <c r="A36" i="26"/>
  <c r="C36" i="26"/>
  <c r="D36" i="26"/>
  <c r="E36" i="26"/>
  <c r="F36" i="26"/>
  <c r="G36" i="26"/>
  <c r="H36" i="26"/>
  <c r="I36" i="26"/>
  <c r="J36" i="26"/>
  <c r="K36" i="26"/>
  <c r="L36" i="26"/>
  <c r="A37" i="26"/>
  <c r="C37" i="26"/>
  <c r="D37" i="26"/>
  <c r="E37" i="26"/>
  <c r="F37" i="26"/>
  <c r="G37" i="26"/>
  <c r="H37" i="26"/>
  <c r="I37" i="26"/>
  <c r="J37" i="26"/>
  <c r="K37" i="26"/>
  <c r="L37" i="26"/>
  <c r="A38" i="26"/>
  <c r="C38" i="26"/>
  <c r="D38" i="26"/>
  <c r="E38" i="26"/>
  <c r="F38" i="26"/>
  <c r="G38" i="26"/>
  <c r="H38" i="26"/>
  <c r="I38" i="26"/>
  <c r="J38" i="26"/>
  <c r="K38" i="26"/>
  <c r="L38" i="26"/>
  <c r="A39" i="26"/>
  <c r="C39" i="26"/>
  <c r="D39" i="26"/>
  <c r="E39" i="26"/>
  <c r="F39" i="26"/>
  <c r="G39" i="26"/>
  <c r="H39" i="26"/>
  <c r="I39" i="26"/>
  <c r="J39" i="26"/>
  <c r="K39" i="26"/>
  <c r="L39" i="26"/>
  <c r="A40" i="26"/>
  <c r="C40" i="26"/>
  <c r="D40" i="26"/>
  <c r="E40" i="26"/>
  <c r="F40" i="26"/>
  <c r="G40" i="26"/>
  <c r="H40" i="26"/>
  <c r="I40" i="26"/>
  <c r="J40" i="26"/>
  <c r="K40" i="26"/>
  <c r="L40" i="26"/>
  <c r="A41" i="26"/>
  <c r="C41" i="26"/>
  <c r="D41" i="26"/>
  <c r="E41" i="26"/>
  <c r="F41" i="26"/>
  <c r="G41" i="26"/>
  <c r="H41" i="26"/>
  <c r="I41" i="26"/>
  <c r="J41" i="26"/>
  <c r="K41" i="26"/>
  <c r="L41" i="26"/>
  <c r="A42" i="26"/>
  <c r="C42" i="26"/>
  <c r="D42" i="26"/>
  <c r="E42" i="26"/>
  <c r="F42" i="26"/>
  <c r="G42" i="26"/>
  <c r="H42" i="26"/>
  <c r="I42" i="26"/>
  <c r="J42" i="26"/>
  <c r="K42" i="26"/>
  <c r="L42" i="26"/>
  <c r="A43" i="26"/>
  <c r="C43" i="26"/>
  <c r="D43" i="26"/>
  <c r="E43" i="26"/>
  <c r="F43" i="26"/>
  <c r="G43" i="26"/>
  <c r="H43" i="26"/>
  <c r="I43" i="26"/>
  <c r="J43" i="26"/>
  <c r="K43" i="26"/>
  <c r="L43" i="26"/>
  <c r="A44" i="26"/>
  <c r="C44" i="26"/>
  <c r="D44" i="26"/>
  <c r="E44" i="26"/>
  <c r="F44" i="26"/>
  <c r="G44" i="26"/>
  <c r="H44" i="26"/>
  <c r="I44" i="26"/>
  <c r="J44" i="26"/>
  <c r="K44" i="26"/>
  <c r="L44" i="26"/>
  <c r="A45" i="26"/>
  <c r="C45" i="26"/>
  <c r="D45" i="26"/>
  <c r="E45" i="26"/>
  <c r="F45" i="26"/>
  <c r="G45" i="26"/>
  <c r="H45" i="26"/>
  <c r="I45" i="26"/>
  <c r="J45" i="26"/>
  <c r="K45" i="26"/>
  <c r="L45" i="26"/>
  <c r="A46" i="26"/>
  <c r="C46" i="26"/>
  <c r="D46" i="26"/>
  <c r="E46" i="26"/>
  <c r="F46" i="26"/>
  <c r="G46" i="26"/>
  <c r="H46" i="26"/>
  <c r="I46" i="26"/>
  <c r="J46" i="26"/>
  <c r="K46" i="26"/>
  <c r="L46" i="26"/>
  <c r="A47" i="26"/>
  <c r="C47" i="26"/>
  <c r="D47" i="26"/>
  <c r="E47" i="26"/>
  <c r="F47" i="26"/>
  <c r="G47" i="26"/>
  <c r="H47" i="26"/>
  <c r="I47" i="26"/>
  <c r="J47" i="26"/>
  <c r="K47" i="26"/>
  <c r="L47" i="26"/>
  <c r="A48" i="26"/>
  <c r="C48" i="26"/>
  <c r="D48" i="26"/>
  <c r="E48" i="26"/>
  <c r="F48" i="26"/>
  <c r="G48" i="26"/>
  <c r="H48" i="26"/>
  <c r="I48" i="26"/>
  <c r="J48" i="26"/>
  <c r="K48" i="26"/>
  <c r="L48" i="26"/>
  <c r="A49" i="26"/>
  <c r="C49" i="26"/>
  <c r="D49" i="26"/>
  <c r="E49" i="26"/>
  <c r="F49" i="26"/>
  <c r="G49" i="26"/>
  <c r="H49" i="26"/>
  <c r="I49" i="26"/>
  <c r="J49" i="26"/>
  <c r="K49" i="26"/>
  <c r="L49" i="26"/>
  <c r="A50" i="26"/>
  <c r="C50" i="26"/>
  <c r="D50" i="26"/>
  <c r="E50" i="26"/>
  <c r="F50" i="26"/>
  <c r="G50" i="26"/>
  <c r="H50" i="26"/>
  <c r="I50" i="26"/>
  <c r="J50" i="26"/>
  <c r="K50" i="26"/>
  <c r="L50" i="26"/>
  <c r="A51" i="26"/>
  <c r="C51" i="26"/>
  <c r="D51" i="26"/>
  <c r="E51" i="26"/>
  <c r="F51" i="26"/>
  <c r="G51" i="26"/>
  <c r="H51" i="26"/>
  <c r="I51" i="26"/>
  <c r="J51" i="26"/>
  <c r="K51" i="26"/>
  <c r="L51" i="26"/>
  <c r="A52" i="26"/>
  <c r="C52" i="26"/>
  <c r="D52" i="26"/>
  <c r="E52" i="26"/>
  <c r="F52" i="26"/>
  <c r="G52" i="26"/>
  <c r="H52" i="26"/>
  <c r="I52" i="26"/>
  <c r="J52" i="26"/>
  <c r="K52" i="26"/>
  <c r="L52" i="26"/>
  <c r="A53" i="26"/>
  <c r="C53" i="26"/>
  <c r="D53" i="26"/>
  <c r="E53" i="26"/>
  <c r="F53" i="26"/>
  <c r="G53" i="26"/>
  <c r="H53" i="26"/>
  <c r="I53" i="26"/>
  <c r="J53" i="26"/>
  <c r="K53" i="26"/>
  <c r="L53" i="26"/>
  <c r="A54" i="26"/>
  <c r="C54" i="26"/>
  <c r="D54" i="26"/>
  <c r="E54" i="26"/>
  <c r="F54" i="26"/>
  <c r="G54" i="26"/>
  <c r="H54" i="26"/>
  <c r="I54" i="26"/>
  <c r="J54" i="26"/>
  <c r="K54" i="26"/>
  <c r="L54" i="26"/>
  <c r="A55" i="26"/>
  <c r="C55" i="26"/>
  <c r="D55" i="26"/>
  <c r="E55" i="26"/>
  <c r="F55" i="26"/>
  <c r="G55" i="26"/>
  <c r="H55" i="26"/>
  <c r="I55" i="26"/>
  <c r="J55" i="26"/>
  <c r="K55" i="26"/>
  <c r="L55" i="26"/>
  <c r="A56" i="26"/>
  <c r="C56" i="26"/>
  <c r="D56" i="26"/>
  <c r="E56" i="26"/>
  <c r="F56" i="26"/>
  <c r="G56" i="26"/>
  <c r="H56" i="26"/>
  <c r="I56" i="26"/>
  <c r="J56" i="26"/>
  <c r="K56" i="26"/>
  <c r="L56" i="26"/>
  <c r="A57" i="26"/>
  <c r="C57" i="26"/>
  <c r="D57" i="26"/>
  <c r="E57" i="26"/>
  <c r="F57" i="26"/>
  <c r="G57" i="26"/>
  <c r="H57" i="26"/>
  <c r="I57" i="26"/>
  <c r="J57" i="26"/>
  <c r="K57" i="26"/>
  <c r="L57" i="26"/>
  <c r="A58" i="26"/>
  <c r="C58" i="26"/>
  <c r="D58" i="26"/>
  <c r="E58" i="26"/>
  <c r="F58" i="26"/>
  <c r="G58" i="26"/>
  <c r="H58" i="26"/>
  <c r="I58" i="26"/>
  <c r="J58" i="26"/>
  <c r="K58" i="26"/>
  <c r="L58" i="26"/>
  <c r="A59" i="26"/>
  <c r="C59" i="26"/>
  <c r="D59" i="26"/>
  <c r="E59" i="26"/>
  <c r="F59" i="26"/>
  <c r="G59" i="26"/>
  <c r="H59" i="26"/>
  <c r="I59" i="26"/>
  <c r="J59" i="26"/>
  <c r="K59" i="26"/>
  <c r="L59" i="26"/>
  <c r="A60" i="26"/>
  <c r="C60" i="26"/>
  <c r="D60" i="26"/>
  <c r="E60" i="26"/>
  <c r="F60" i="26"/>
  <c r="G60" i="26"/>
  <c r="H60" i="26"/>
  <c r="I60" i="26"/>
  <c r="J60" i="26"/>
  <c r="K60" i="26"/>
  <c r="L60" i="26"/>
  <c r="A61" i="26"/>
  <c r="C61" i="26"/>
  <c r="D61" i="26"/>
  <c r="E61" i="26"/>
  <c r="F61" i="26"/>
  <c r="G61" i="26"/>
  <c r="H61" i="26"/>
  <c r="I61" i="26"/>
  <c r="J61" i="26"/>
  <c r="K61" i="26"/>
  <c r="L61" i="26"/>
  <c r="A62" i="26"/>
  <c r="C62" i="26"/>
  <c r="D62" i="26"/>
  <c r="E62" i="26"/>
  <c r="F62" i="26"/>
  <c r="G62" i="26"/>
  <c r="H62" i="26"/>
  <c r="I62" i="26"/>
  <c r="J62" i="26"/>
  <c r="K62" i="26"/>
  <c r="L62" i="26"/>
  <c r="A63" i="26"/>
  <c r="C63" i="26"/>
  <c r="D63" i="26"/>
  <c r="E63" i="26"/>
  <c r="F63" i="26"/>
  <c r="G63" i="26"/>
  <c r="H63" i="26"/>
  <c r="I63" i="26"/>
  <c r="J63" i="26"/>
  <c r="K63" i="26"/>
  <c r="L63" i="26"/>
  <c r="A64" i="26"/>
  <c r="C64" i="26"/>
  <c r="D64" i="26"/>
  <c r="E64" i="26"/>
  <c r="F64" i="26"/>
  <c r="G64" i="26"/>
  <c r="H64" i="26"/>
  <c r="I64" i="26"/>
  <c r="J64" i="26"/>
  <c r="K64" i="26"/>
  <c r="L64" i="26"/>
  <c r="A65" i="26"/>
  <c r="C65" i="26"/>
  <c r="D65" i="26"/>
  <c r="E65" i="26"/>
  <c r="F65" i="26"/>
  <c r="G65" i="26"/>
  <c r="H65" i="26"/>
  <c r="I65" i="26"/>
  <c r="J65" i="26"/>
  <c r="K65" i="26"/>
  <c r="L65" i="26"/>
  <c r="A66" i="26"/>
  <c r="C66" i="26"/>
  <c r="D66" i="26"/>
  <c r="E66" i="26"/>
  <c r="F66" i="26"/>
  <c r="G66" i="26"/>
  <c r="H66" i="26"/>
  <c r="I66" i="26"/>
  <c r="J66" i="26"/>
  <c r="K66" i="26"/>
  <c r="L66" i="26"/>
  <c r="A67" i="26"/>
  <c r="C67" i="26"/>
  <c r="D67" i="26"/>
  <c r="E67" i="26"/>
  <c r="F67" i="26"/>
  <c r="G67" i="26"/>
  <c r="H67" i="26"/>
  <c r="I67" i="26"/>
  <c r="J67" i="26"/>
  <c r="K67" i="26"/>
  <c r="L67" i="26"/>
  <c r="A3" i="30"/>
  <c r="C3" i="30"/>
  <c r="D3" i="30"/>
  <c r="E3" i="30"/>
  <c r="F3" i="30"/>
  <c r="G3" i="30"/>
  <c r="H3" i="30"/>
  <c r="I3" i="30"/>
  <c r="J3" i="30"/>
  <c r="K3" i="30"/>
  <c r="L3" i="30"/>
  <c r="A4" i="30"/>
  <c r="C4" i="30"/>
  <c r="D4" i="30"/>
  <c r="E4" i="30"/>
  <c r="F4" i="30"/>
  <c r="G4" i="30"/>
  <c r="H4" i="30"/>
  <c r="I4" i="30"/>
  <c r="J4" i="30"/>
  <c r="K4" i="30"/>
  <c r="L4" i="30"/>
  <c r="A5" i="30"/>
  <c r="C5" i="30"/>
  <c r="D5" i="30"/>
  <c r="E5" i="30"/>
  <c r="F5" i="30"/>
  <c r="G5" i="30"/>
  <c r="H5" i="30"/>
  <c r="I5" i="30"/>
  <c r="J5" i="30"/>
  <c r="K5" i="30"/>
  <c r="L5" i="30"/>
  <c r="A6" i="30"/>
  <c r="C6" i="30"/>
  <c r="D6" i="30"/>
  <c r="E6" i="30"/>
  <c r="F6" i="30"/>
  <c r="G6" i="30"/>
  <c r="H6" i="30"/>
  <c r="I6" i="30"/>
  <c r="J6" i="30"/>
  <c r="K6" i="30"/>
  <c r="L6" i="30"/>
  <c r="A7" i="30"/>
  <c r="C7" i="30"/>
  <c r="D7" i="30"/>
  <c r="E7" i="30"/>
  <c r="F7" i="30"/>
  <c r="G7" i="30"/>
  <c r="H7" i="30"/>
  <c r="I7" i="30"/>
  <c r="J7" i="30"/>
  <c r="K7" i="30"/>
  <c r="L7" i="30"/>
  <c r="A8" i="30"/>
  <c r="C8" i="30"/>
  <c r="D8" i="30"/>
  <c r="E8" i="30"/>
  <c r="F8" i="30"/>
  <c r="G8" i="30"/>
  <c r="H8" i="30"/>
  <c r="I8" i="30"/>
  <c r="J8" i="30"/>
  <c r="K8" i="30"/>
  <c r="L8" i="30"/>
  <c r="A9" i="30"/>
  <c r="C9" i="30"/>
  <c r="D9" i="30"/>
  <c r="E9" i="30"/>
  <c r="F9" i="30"/>
  <c r="G9" i="30"/>
  <c r="H9" i="30"/>
  <c r="I9" i="30"/>
  <c r="J9" i="30"/>
  <c r="K9" i="30"/>
  <c r="L9" i="30"/>
  <c r="A10" i="30"/>
  <c r="C10" i="30"/>
  <c r="D10" i="30"/>
  <c r="E10" i="30"/>
  <c r="F10" i="30"/>
  <c r="G10" i="30"/>
  <c r="H10" i="30"/>
  <c r="I10" i="30"/>
  <c r="J10" i="30"/>
  <c r="K10" i="30"/>
  <c r="L10" i="30"/>
  <c r="A11" i="30"/>
  <c r="C11" i="30"/>
  <c r="D11" i="30"/>
  <c r="E11" i="30"/>
  <c r="F11" i="30"/>
  <c r="G11" i="30"/>
  <c r="H11" i="30"/>
  <c r="I11" i="30"/>
  <c r="J11" i="30"/>
  <c r="K11" i="30"/>
  <c r="L11" i="30"/>
  <c r="A12" i="30"/>
  <c r="C12" i="30"/>
  <c r="D12" i="30"/>
  <c r="E12" i="30"/>
  <c r="F12" i="30"/>
  <c r="G12" i="30"/>
  <c r="H12" i="30"/>
  <c r="I12" i="30"/>
  <c r="J12" i="30"/>
  <c r="K12" i="30"/>
  <c r="L12" i="30"/>
  <c r="A13" i="30"/>
  <c r="C13" i="30"/>
  <c r="D13" i="30"/>
  <c r="E13" i="30"/>
  <c r="F13" i="30"/>
  <c r="G13" i="30"/>
  <c r="H13" i="30"/>
  <c r="I13" i="30"/>
  <c r="J13" i="30"/>
  <c r="K13" i="30"/>
  <c r="L13" i="30"/>
  <c r="A14" i="30"/>
  <c r="C14" i="30"/>
  <c r="D14" i="30"/>
  <c r="E14" i="30"/>
  <c r="F14" i="30"/>
  <c r="G14" i="30"/>
  <c r="H14" i="30"/>
  <c r="I14" i="30"/>
  <c r="J14" i="30"/>
  <c r="K14" i="30"/>
  <c r="L14" i="30"/>
  <c r="A15" i="30"/>
  <c r="C15" i="30"/>
  <c r="D15" i="30"/>
  <c r="E15" i="30"/>
  <c r="F15" i="30"/>
  <c r="G15" i="30"/>
  <c r="H15" i="30"/>
  <c r="I15" i="30"/>
  <c r="J15" i="30"/>
  <c r="K15" i="30"/>
  <c r="L15" i="30"/>
  <c r="A16" i="30"/>
  <c r="C16" i="30"/>
  <c r="D16" i="30"/>
  <c r="E16" i="30"/>
  <c r="F16" i="30"/>
  <c r="G16" i="30"/>
  <c r="H16" i="30"/>
  <c r="I16" i="30"/>
  <c r="J16" i="30"/>
  <c r="K16" i="30"/>
  <c r="L16" i="30"/>
  <c r="A17" i="30"/>
  <c r="C17" i="30"/>
  <c r="D17" i="30"/>
  <c r="E17" i="30"/>
  <c r="F17" i="30"/>
  <c r="G17" i="30"/>
  <c r="H17" i="30"/>
  <c r="I17" i="30"/>
  <c r="J17" i="30"/>
  <c r="K17" i="30"/>
  <c r="L17" i="30"/>
  <c r="A18" i="30"/>
  <c r="C18" i="30"/>
  <c r="D18" i="30"/>
  <c r="E18" i="30"/>
  <c r="F18" i="30"/>
  <c r="G18" i="30"/>
  <c r="H18" i="30"/>
  <c r="I18" i="30"/>
  <c r="J18" i="30"/>
  <c r="K18" i="30"/>
  <c r="L18" i="30"/>
  <c r="A19" i="30"/>
  <c r="C19" i="30"/>
  <c r="D19" i="30"/>
  <c r="E19" i="30"/>
  <c r="F19" i="30"/>
  <c r="G19" i="30"/>
  <c r="H19" i="30"/>
  <c r="I19" i="30"/>
  <c r="J19" i="30"/>
  <c r="K19" i="30"/>
  <c r="L19" i="30"/>
  <c r="A20" i="30"/>
  <c r="C20" i="30"/>
  <c r="D20" i="30"/>
  <c r="E20" i="30"/>
  <c r="F20" i="30"/>
  <c r="G20" i="30"/>
  <c r="H20" i="30"/>
  <c r="I20" i="30"/>
  <c r="J20" i="30"/>
  <c r="K20" i="30"/>
  <c r="L20" i="30"/>
  <c r="A21" i="30"/>
  <c r="C21" i="30"/>
  <c r="D21" i="30"/>
  <c r="E21" i="30"/>
  <c r="F21" i="30"/>
  <c r="G21" i="30"/>
  <c r="H21" i="30"/>
  <c r="I21" i="30"/>
  <c r="J21" i="30"/>
  <c r="K21" i="30"/>
  <c r="L21" i="30"/>
  <c r="A22" i="30"/>
  <c r="C22" i="30"/>
  <c r="D22" i="30"/>
  <c r="E22" i="30"/>
  <c r="F22" i="30"/>
  <c r="G22" i="30"/>
  <c r="H22" i="30"/>
  <c r="I22" i="30"/>
  <c r="J22" i="30"/>
  <c r="K22" i="30"/>
  <c r="L22" i="30"/>
  <c r="A23" i="30"/>
  <c r="C23" i="30"/>
  <c r="D23" i="30"/>
  <c r="E23" i="30"/>
  <c r="F23" i="30"/>
  <c r="G23" i="30"/>
  <c r="H23" i="30"/>
  <c r="I23" i="30"/>
  <c r="J23" i="30"/>
  <c r="K23" i="30"/>
  <c r="L23" i="30"/>
  <c r="A24" i="30"/>
  <c r="C24" i="30"/>
  <c r="D24" i="30"/>
  <c r="E24" i="30"/>
  <c r="F24" i="30"/>
  <c r="G24" i="30"/>
  <c r="H24" i="30"/>
  <c r="I24" i="30"/>
  <c r="J24" i="30"/>
  <c r="K24" i="30"/>
  <c r="L24" i="30"/>
  <c r="A25" i="30"/>
  <c r="C25" i="30"/>
  <c r="D25" i="30"/>
  <c r="E25" i="30"/>
  <c r="F25" i="30"/>
  <c r="G25" i="30"/>
  <c r="H25" i="30"/>
  <c r="I25" i="30"/>
  <c r="J25" i="30"/>
  <c r="K25" i="30"/>
  <c r="L25" i="30"/>
  <c r="A26" i="30"/>
  <c r="C26" i="30"/>
  <c r="D26" i="30"/>
  <c r="E26" i="30"/>
  <c r="F26" i="30"/>
  <c r="G26" i="30"/>
  <c r="H26" i="30"/>
  <c r="I26" i="30"/>
  <c r="J26" i="30"/>
  <c r="K26" i="30"/>
  <c r="L26" i="30"/>
  <c r="A27" i="30"/>
  <c r="C27" i="30"/>
  <c r="D27" i="30"/>
  <c r="E27" i="30"/>
  <c r="F27" i="30"/>
  <c r="G27" i="30"/>
  <c r="H27" i="30"/>
  <c r="I27" i="30"/>
  <c r="J27" i="30"/>
  <c r="K27" i="30"/>
  <c r="L27" i="30"/>
  <c r="A28" i="30"/>
  <c r="C28" i="30"/>
  <c r="D28" i="30"/>
  <c r="E28" i="30"/>
  <c r="F28" i="30"/>
  <c r="G28" i="30"/>
  <c r="H28" i="30"/>
  <c r="I28" i="30"/>
  <c r="J28" i="30"/>
  <c r="K28" i="30"/>
  <c r="L28" i="30"/>
  <c r="A29" i="30"/>
  <c r="C29" i="30"/>
  <c r="D29" i="30"/>
  <c r="E29" i="30"/>
  <c r="F29" i="30"/>
  <c r="G29" i="30"/>
  <c r="H29" i="30"/>
  <c r="I29" i="30"/>
  <c r="J29" i="30"/>
  <c r="K29" i="30"/>
  <c r="L29" i="30"/>
  <c r="A30" i="30"/>
  <c r="C30" i="30"/>
  <c r="D30" i="30"/>
  <c r="E30" i="30"/>
  <c r="F30" i="30"/>
  <c r="G30" i="30"/>
  <c r="H30" i="30"/>
  <c r="I30" i="30"/>
  <c r="J30" i="30"/>
  <c r="K30" i="30"/>
  <c r="L30" i="30"/>
  <c r="A31" i="30"/>
  <c r="C31" i="30"/>
  <c r="D31" i="30"/>
  <c r="E31" i="30"/>
  <c r="F31" i="30"/>
  <c r="G31" i="30"/>
  <c r="H31" i="30"/>
  <c r="I31" i="30"/>
  <c r="J31" i="30"/>
  <c r="K31" i="30"/>
  <c r="L31" i="30"/>
  <c r="A32" i="30"/>
  <c r="C32" i="30"/>
  <c r="D32" i="30"/>
  <c r="E32" i="30"/>
  <c r="F32" i="30"/>
  <c r="G32" i="30"/>
  <c r="H32" i="30"/>
  <c r="I32" i="30"/>
  <c r="J32" i="30"/>
  <c r="K32" i="30"/>
  <c r="L32" i="30"/>
  <c r="A33" i="30"/>
  <c r="C33" i="30"/>
  <c r="D33" i="30"/>
  <c r="E33" i="30"/>
  <c r="F33" i="30"/>
  <c r="G33" i="30"/>
  <c r="H33" i="30"/>
  <c r="I33" i="30"/>
  <c r="J33" i="30"/>
  <c r="K33" i="30"/>
  <c r="L33" i="30"/>
  <c r="A34" i="30"/>
  <c r="C34" i="30"/>
  <c r="D34" i="30"/>
  <c r="E34" i="30"/>
  <c r="F34" i="30"/>
  <c r="G34" i="30"/>
  <c r="H34" i="30"/>
  <c r="I34" i="30"/>
  <c r="J34" i="30"/>
  <c r="K34" i="30"/>
  <c r="L34" i="30"/>
  <c r="A35" i="30"/>
  <c r="C35" i="30"/>
  <c r="D35" i="30"/>
  <c r="E35" i="30"/>
  <c r="F35" i="30"/>
  <c r="G35" i="30"/>
  <c r="H35" i="30"/>
  <c r="I35" i="30"/>
  <c r="J35" i="30"/>
  <c r="K35" i="30"/>
  <c r="L35" i="30"/>
  <c r="A36" i="30"/>
  <c r="C36" i="30"/>
  <c r="D36" i="30"/>
  <c r="E36" i="30"/>
  <c r="F36" i="30"/>
  <c r="G36" i="30"/>
  <c r="H36" i="30"/>
  <c r="I36" i="30"/>
  <c r="J36" i="30"/>
  <c r="K36" i="30"/>
  <c r="L36" i="30"/>
  <c r="A37" i="30"/>
  <c r="C37" i="30"/>
  <c r="D37" i="30"/>
  <c r="E37" i="30"/>
  <c r="F37" i="30"/>
  <c r="G37" i="30"/>
  <c r="H37" i="30"/>
  <c r="I37" i="30"/>
  <c r="J37" i="30"/>
  <c r="K37" i="30"/>
  <c r="L37" i="30"/>
  <c r="A38" i="30"/>
  <c r="C38" i="30"/>
  <c r="D38" i="30"/>
  <c r="E38" i="30"/>
  <c r="F38" i="30"/>
  <c r="G38" i="30"/>
  <c r="H38" i="30"/>
  <c r="I38" i="30"/>
  <c r="J38" i="30"/>
  <c r="K38" i="30"/>
  <c r="L38" i="30"/>
  <c r="A39" i="30"/>
  <c r="C39" i="30"/>
  <c r="D39" i="30"/>
  <c r="E39" i="30"/>
  <c r="F39" i="30"/>
  <c r="G39" i="30"/>
  <c r="H39" i="30"/>
  <c r="I39" i="30"/>
  <c r="J39" i="30"/>
  <c r="K39" i="30"/>
  <c r="L39" i="30"/>
  <c r="A40" i="30"/>
  <c r="C40" i="30"/>
  <c r="D40" i="30"/>
  <c r="E40" i="30"/>
  <c r="F40" i="30"/>
  <c r="G40" i="30"/>
  <c r="H40" i="30"/>
  <c r="I40" i="30"/>
  <c r="J40" i="30"/>
  <c r="K40" i="30"/>
  <c r="L40" i="30"/>
  <c r="A41" i="30"/>
  <c r="C41" i="30"/>
  <c r="D41" i="30"/>
  <c r="E41" i="30"/>
  <c r="F41" i="30"/>
  <c r="G41" i="30"/>
  <c r="H41" i="30"/>
  <c r="I41" i="30"/>
  <c r="J41" i="30"/>
  <c r="K41" i="30"/>
  <c r="L41" i="30"/>
  <c r="A42" i="30"/>
  <c r="C42" i="30"/>
  <c r="D42" i="30"/>
  <c r="E42" i="30"/>
  <c r="F42" i="30"/>
  <c r="G42" i="30"/>
  <c r="H42" i="30"/>
  <c r="I42" i="30"/>
  <c r="J42" i="30"/>
  <c r="K42" i="30"/>
  <c r="L42" i="30"/>
  <c r="A43" i="30"/>
  <c r="C43" i="30"/>
  <c r="D43" i="30"/>
  <c r="E43" i="30"/>
  <c r="F43" i="30"/>
  <c r="G43" i="30"/>
  <c r="H43" i="30"/>
  <c r="I43" i="30"/>
  <c r="J43" i="30"/>
  <c r="K43" i="30"/>
  <c r="L43" i="30"/>
  <c r="A44" i="30"/>
  <c r="C44" i="30"/>
  <c r="D44" i="30"/>
  <c r="E44" i="30"/>
  <c r="F44" i="30"/>
  <c r="G44" i="30"/>
  <c r="H44" i="30"/>
  <c r="I44" i="30"/>
  <c r="J44" i="30"/>
  <c r="K44" i="30"/>
  <c r="L44" i="30"/>
  <c r="A45" i="30"/>
  <c r="C45" i="30"/>
  <c r="D45" i="30"/>
  <c r="E45" i="30"/>
  <c r="F45" i="30"/>
  <c r="G45" i="30"/>
  <c r="H45" i="30"/>
  <c r="I45" i="30"/>
  <c r="J45" i="30"/>
  <c r="K45" i="30"/>
  <c r="L45" i="30"/>
  <c r="A46" i="30"/>
  <c r="C46" i="30"/>
  <c r="D46" i="30"/>
  <c r="E46" i="30"/>
  <c r="F46" i="30"/>
  <c r="G46" i="30"/>
  <c r="H46" i="30"/>
  <c r="I46" i="30"/>
  <c r="J46" i="30"/>
  <c r="K46" i="30"/>
  <c r="L46" i="30"/>
  <c r="A47" i="30"/>
  <c r="C47" i="30"/>
  <c r="D47" i="30"/>
  <c r="E47" i="30"/>
  <c r="F47" i="30"/>
  <c r="G47" i="30"/>
  <c r="H47" i="30"/>
  <c r="I47" i="30"/>
  <c r="J47" i="30"/>
  <c r="K47" i="30"/>
  <c r="L47" i="30"/>
  <c r="A48" i="30"/>
  <c r="C48" i="30"/>
  <c r="D48" i="30"/>
  <c r="E48" i="30"/>
  <c r="F48" i="30"/>
  <c r="G48" i="30"/>
  <c r="H48" i="30"/>
  <c r="I48" i="30"/>
  <c r="J48" i="30"/>
  <c r="K48" i="30"/>
  <c r="L48" i="30"/>
  <c r="A49" i="30"/>
  <c r="C49" i="30"/>
  <c r="D49" i="30"/>
  <c r="E49" i="30"/>
  <c r="F49" i="30"/>
  <c r="G49" i="30"/>
  <c r="H49" i="30"/>
  <c r="I49" i="30"/>
  <c r="J49" i="30"/>
  <c r="K49" i="30"/>
  <c r="L49" i="30"/>
  <c r="A50" i="30"/>
  <c r="C50" i="30"/>
  <c r="D50" i="30"/>
  <c r="E50" i="30"/>
  <c r="F50" i="30"/>
  <c r="G50" i="30"/>
  <c r="H50" i="30"/>
  <c r="I50" i="30"/>
  <c r="J50" i="30"/>
  <c r="K50" i="30"/>
  <c r="L50" i="30"/>
  <c r="A51" i="30"/>
  <c r="C51" i="30"/>
  <c r="D51" i="30"/>
  <c r="E51" i="30"/>
  <c r="F51" i="30"/>
  <c r="G51" i="30"/>
  <c r="H51" i="30"/>
  <c r="I51" i="30"/>
  <c r="J51" i="30"/>
  <c r="K51" i="30"/>
  <c r="L51" i="30"/>
  <c r="A52" i="30"/>
  <c r="C52" i="30"/>
  <c r="D52" i="30"/>
  <c r="E52" i="30"/>
  <c r="F52" i="30"/>
  <c r="G52" i="30"/>
  <c r="H52" i="30"/>
  <c r="I52" i="30"/>
  <c r="J52" i="30"/>
  <c r="K52" i="30"/>
  <c r="L52" i="30"/>
  <c r="A53" i="30"/>
  <c r="C53" i="30"/>
  <c r="D53" i="30"/>
  <c r="E53" i="30"/>
  <c r="F53" i="30"/>
  <c r="G53" i="30"/>
  <c r="H53" i="30"/>
  <c r="I53" i="30"/>
  <c r="J53" i="30"/>
  <c r="K53" i="30"/>
  <c r="L53" i="30"/>
  <c r="A54" i="30"/>
  <c r="C54" i="30"/>
  <c r="D54" i="30"/>
  <c r="E54" i="30"/>
  <c r="F54" i="30"/>
  <c r="G54" i="30"/>
  <c r="H54" i="30"/>
  <c r="I54" i="30"/>
  <c r="J54" i="30"/>
  <c r="K54" i="30"/>
  <c r="L54" i="30"/>
  <c r="A55" i="30"/>
  <c r="C55" i="30"/>
  <c r="D55" i="30"/>
  <c r="E55" i="30"/>
  <c r="F55" i="30"/>
  <c r="G55" i="30"/>
  <c r="H55" i="30"/>
  <c r="I55" i="30"/>
  <c r="J55" i="30"/>
  <c r="K55" i="30"/>
  <c r="L55" i="30"/>
  <c r="A56" i="30"/>
  <c r="C56" i="30"/>
  <c r="D56" i="30"/>
  <c r="E56" i="30"/>
  <c r="F56" i="30"/>
  <c r="G56" i="30"/>
  <c r="H56" i="30"/>
  <c r="I56" i="30"/>
  <c r="J56" i="30"/>
  <c r="K56" i="30"/>
  <c r="L56" i="30"/>
  <c r="A57" i="30"/>
  <c r="C57" i="30"/>
  <c r="D57" i="30"/>
  <c r="E57" i="30"/>
  <c r="F57" i="30"/>
  <c r="G57" i="30"/>
  <c r="H57" i="30"/>
  <c r="I57" i="30"/>
  <c r="J57" i="30"/>
  <c r="K57" i="30"/>
  <c r="L57" i="30"/>
  <c r="A58" i="30"/>
  <c r="C58" i="30"/>
  <c r="D58" i="30"/>
  <c r="E58" i="30"/>
  <c r="F58" i="30"/>
  <c r="G58" i="30"/>
  <c r="H58" i="30"/>
  <c r="I58" i="30"/>
  <c r="J58" i="30"/>
  <c r="K58" i="30"/>
  <c r="L58" i="30"/>
  <c r="A59" i="30"/>
  <c r="C59" i="30"/>
  <c r="D59" i="30"/>
  <c r="E59" i="30"/>
  <c r="F59" i="30"/>
  <c r="G59" i="30"/>
  <c r="H59" i="30"/>
  <c r="I59" i="30"/>
  <c r="J59" i="30"/>
  <c r="K59" i="30"/>
  <c r="L59" i="30"/>
  <c r="A60" i="30"/>
  <c r="C60" i="30"/>
  <c r="D60" i="30"/>
  <c r="E60" i="30"/>
  <c r="F60" i="30"/>
  <c r="G60" i="30"/>
  <c r="H60" i="30"/>
  <c r="I60" i="30"/>
  <c r="J60" i="30"/>
  <c r="K60" i="30"/>
  <c r="L60" i="30"/>
  <c r="A61" i="30"/>
  <c r="C61" i="30"/>
  <c r="D61" i="30"/>
  <c r="E61" i="30"/>
  <c r="F61" i="30"/>
  <c r="G61" i="30"/>
  <c r="H61" i="30"/>
  <c r="I61" i="30"/>
  <c r="J61" i="30"/>
  <c r="K61" i="30"/>
  <c r="L61" i="30"/>
  <c r="A62" i="30"/>
  <c r="C62" i="30"/>
  <c r="D62" i="30"/>
  <c r="E62" i="30"/>
  <c r="F62" i="30"/>
  <c r="G62" i="30"/>
  <c r="H62" i="30"/>
  <c r="I62" i="30"/>
  <c r="J62" i="30"/>
  <c r="K62" i="30"/>
  <c r="L62" i="30"/>
  <c r="A63" i="30"/>
  <c r="C63" i="30"/>
  <c r="D63" i="30"/>
  <c r="E63" i="30"/>
  <c r="F63" i="30"/>
  <c r="G63" i="30"/>
  <c r="H63" i="30"/>
  <c r="I63" i="30"/>
  <c r="J63" i="30"/>
  <c r="K63" i="30"/>
  <c r="L63" i="30"/>
  <c r="A64" i="30"/>
  <c r="C64" i="30"/>
  <c r="D64" i="30"/>
  <c r="E64" i="30"/>
  <c r="F64" i="30"/>
  <c r="G64" i="30"/>
  <c r="H64" i="30"/>
  <c r="I64" i="30"/>
  <c r="J64" i="30"/>
  <c r="K64" i="30"/>
  <c r="L64" i="30"/>
  <c r="A65" i="30"/>
  <c r="C65" i="30"/>
  <c r="D65" i="30"/>
  <c r="E65" i="30"/>
  <c r="F65" i="30"/>
  <c r="G65" i="30"/>
  <c r="H65" i="30"/>
  <c r="I65" i="30"/>
  <c r="J65" i="30"/>
  <c r="K65" i="30"/>
  <c r="L65" i="30"/>
  <c r="A66" i="30"/>
  <c r="C66" i="30"/>
  <c r="D66" i="30"/>
  <c r="E66" i="30"/>
  <c r="F66" i="30"/>
  <c r="G66" i="30"/>
  <c r="H66" i="30"/>
  <c r="I66" i="30"/>
  <c r="J66" i="30"/>
  <c r="K66" i="30"/>
  <c r="L66" i="30"/>
  <c r="A67" i="30"/>
  <c r="C67" i="30"/>
  <c r="D67" i="30"/>
  <c r="E67" i="30"/>
  <c r="F67" i="30"/>
  <c r="G67" i="30"/>
  <c r="H67" i="30"/>
  <c r="I67" i="30"/>
  <c r="J67" i="30"/>
  <c r="K67" i="30"/>
  <c r="L67" i="30"/>
  <c r="B3" i="3"/>
  <c r="C3" i="3"/>
  <c r="D3" i="3"/>
  <c r="E3" i="3"/>
  <c r="F3" i="3"/>
  <c r="G3" i="3"/>
  <c r="B4" i="3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E21" i="3"/>
  <c r="F21" i="3"/>
  <c r="G21" i="3"/>
  <c r="B22" i="3"/>
  <c r="C22" i="3"/>
  <c r="D22" i="3"/>
  <c r="E22" i="3"/>
  <c r="F22" i="3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B32" i="3"/>
  <c r="C32" i="3"/>
  <c r="D32" i="3"/>
  <c r="E32" i="3"/>
  <c r="F32" i="3"/>
  <c r="G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F37" i="3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B43" i="3"/>
  <c r="C43" i="3"/>
  <c r="D43" i="3"/>
  <c r="E43" i="3"/>
  <c r="F43" i="3"/>
  <c r="G43" i="3"/>
  <c r="B44" i="3"/>
  <c r="C44" i="3"/>
  <c r="D44" i="3"/>
  <c r="E44" i="3"/>
  <c r="F44" i="3"/>
  <c r="G44" i="3"/>
  <c r="B45" i="3"/>
  <c r="C45" i="3"/>
  <c r="D45" i="3"/>
  <c r="E45" i="3"/>
  <c r="F45" i="3"/>
  <c r="G45" i="3"/>
  <c r="B46" i="3"/>
  <c r="C46" i="3"/>
  <c r="D46" i="3"/>
  <c r="E46" i="3"/>
  <c r="F46" i="3"/>
  <c r="G46" i="3"/>
  <c r="B47" i="3"/>
  <c r="C47" i="3"/>
  <c r="D47" i="3"/>
  <c r="E47" i="3"/>
  <c r="F47" i="3"/>
  <c r="G47" i="3"/>
  <c r="B48" i="3"/>
  <c r="C48" i="3"/>
  <c r="D48" i="3"/>
  <c r="E48" i="3"/>
  <c r="F48" i="3"/>
  <c r="G48" i="3"/>
  <c r="B49" i="3"/>
  <c r="C49" i="3"/>
  <c r="D49" i="3"/>
  <c r="E49" i="3"/>
  <c r="F49" i="3"/>
  <c r="G49" i="3"/>
  <c r="B50" i="3"/>
  <c r="C50" i="3"/>
  <c r="D50" i="3"/>
  <c r="E50" i="3"/>
  <c r="F50" i="3"/>
  <c r="G50" i="3"/>
  <c r="B51" i="3"/>
  <c r="C51" i="3"/>
  <c r="D51" i="3"/>
  <c r="E51" i="3"/>
  <c r="F51" i="3"/>
  <c r="G51" i="3"/>
  <c r="B52" i="3"/>
  <c r="C52" i="3"/>
  <c r="D52" i="3"/>
  <c r="E52" i="3"/>
  <c r="F52" i="3"/>
  <c r="G52" i="3"/>
  <c r="B53" i="3"/>
  <c r="C53" i="3"/>
  <c r="D53" i="3"/>
  <c r="E53" i="3"/>
  <c r="F53" i="3"/>
  <c r="G53" i="3"/>
  <c r="B54" i="3"/>
  <c r="C54" i="3"/>
  <c r="D54" i="3"/>
  <c r="E54" i="3"/>
  <c r="F54" i="3"/>
  <c r="G54" i="3"/>
  <c r="B55" i="3"/>
  <c r="C55" i="3"/>
  <c r="D55" i="3"/>
  <c r="E55" i="3"/>
  <c r="F55" i="3"/>
  <c r="G55" i="3"/>
  <c r="B56" i="3"/>
  <c r="C56" i="3"/>
  <c r="D56" i="3"/>
  <c r="E56" i="3"/>
  <c r="F56" i="3"/>
  <c r="G56" i="3"/>
  <c r="B57" i="3"/>
  <c r="C57" i="3"/>
  <c r="D57" i="3"/>
  <c r="E57" i="3"/>
  <c r="F57" i="3"/>
  <c r="G57" i="3"/>
  <c r="B58" i="3"/>
  <c r="C58" i="3"/>
  <c r="D58" i="3"/>
  <c r="E58" i="3"/>
  <c r="F58" i="3"/>
  <c r="G58" i="3"/>
  <c r="B59" i="3"/>
  <c r="C59" i="3"/>
  <c r="D59" i="3"/>
  <c r="E59" i="3"/>
  <c r="F59" i="3"/>
  <c r="G59" i="3"/>
  <c r="B60" i="3"/>
  <c r="C60" i="3"/>
  <c r="D60" i="3"/>
  <c r="E60" i="3"/>
  <c r="F60" i="3"/>
  <c r="G60" i="3"/>
  <c r="B61" i="3"/>
  <c r="C61" i="3"/>
  <c r="D61" i="3"/>
  <c r="E61" i="3"/>
  <c r="F61" i="3"/>
  <c r="G61" i="3"/>
  <c r="B62" i="3"/>
  <c r="C62" i="3"/>
  <c r="D62" i="3"/>
  <c r="E62" i="3"/>
  <c r="F62" i="3"/>
  <c r="G62" i="3"/>
  <c r="B63" i="3"/>
  <c r="C63" i="3"/>
  <c r="D63" i="3"/>
  <c r="E63" i="3"/>
  <c r="F63" i="3"/>
  <c r="G63" i="3"/>
  <c r="B64" i="3"/>
  <c r="C64" i="3"/>
  <c r="D64" i="3"/>
  <c r="E64" i="3"/>
  <c r="F64" i="3"/>
  <c r="G64" i="3"/>
  <c r="B65" i="3"/>
  <c r="C65" i="3"/>
  <c r="D65" i="3"/>
  <c r="E65" i="3"/>
  <c r="F65" i="3"/>
  <c r="G65" i="3"/>
  <c r="B66" i="3"/>
  <c r="C66" i="3"/>
  <c r="D66" i="3"/>
  <c r="E66" i="3"/>
  <c r="F66" i="3"/>
  <c r="G66" i="3"/>
  <c r="B67" i="3"/>
  <c r="C67" i="3"/>
  <c r="D67" i="3"/>
  <c r="E67" i="3"/>
  <c r="F67" i="3"/>
  <c r="G67" i="3"/>
  <c r="B3" i="8"/>
  <c r="C3" i="8"/>
  <c r="D3" i="8"/>
  <c r="E3" i="8"/>
  <c r="F3" i="8"/>
  <c r="G3" i="8"/>
  <c r="B4" i="8"/>
  <c r="C4" i="8"/>
  <c r="D4" i="8"/>
  <c r="E4" i="8"/>
  <c r="F4" i="8"/>
  <c r="G4" i="8"/>
  <c r="B5" i="8"/>
  <c r="C5" i="8"/>
  <c r="D5" i="8"/>
  <c r="E5" i="8"/>
  <c r="F5" i="8"/>
  <c r="G5" i="8"/>
  <c r="B6" i="8"/>
  <c r="C6" i="8"/>
  <c r="D6" i="8"/>
  <c r="E6" i="8"/>
  <c r="F6" i="8"/>
  <c r="G6" i="8"/>
  <c r="B7" i="8"/>
  <c r="C7" i="8"/>
  <c r="D7" i="8"/>
  <c r="E7" i="8"/>
  <c r="F7" i="8"/>
  <c r="G7" i="8"/>
  <c r="B8" i="8"/>
  <c r="C8" i="8"/>
  <c r="D8" i="8"/>
  <c r="E8" i="8"/>
  <c r="F8" i="8"/>
  <c r="G8" i="8"/>
  <c r="B9" i="8"/>
  <c r="C9" i="8"/>
  <c r="D9" i="8"/>
  <c r="E9" i="8"/>
  <c r="F9" i="8"/>
  <c r="G9" i="8"/>
  <c r="B10" i="8"/>
  <c r="C10" i="8"/>
  <c r="D10" i="8"/>
  <c r="E10" i="8"/>
  <c r="F10" i="8"/>
  <c r="G10" i="8"/>
  <c r="B11" i="8"/>
  <c r="C11" i="8"/>
  <c r="D11" i="8"/>
  <c r="E11" i="8"/>
  <c r="F11" i="8"/>
  <c r="G11" i="8"/>
  <c r="B12" i="8"/>
  <c r="C12" i="8"/>
  <c r="D12" i="8"/>
  <c r="E12" i="8"/>
  <c r="F12" i="8"/>
  <c r="G12" i="8"/>
  <c r="B13" i="8"/>
  <c r="C13" i="8"/>
  <c r="D13" i="8"/>
  <c r="E13" i="8"/>
  <c r="F13" i="8"/>
  <c r="G13" i="8"/>
  <c r="B14" i="8"/>
  <c r="C14" i="8"/>
  <c r="D14" i="8"/>
  <c r="E14" i="8"/>
  <c r="F14" i="8"/>
  <c r="G14" i="8"/>
  <c r="B15" i="8"/>
  <c r="C15" i="8"/>
  <c r="D15" i="8"/>
  <c r="E15" i="8"/>
  <c r="F15" i="8"/>
  <c r="G15" i="8"/>
  <c r="B16" i="8"/>
  <c r="C16" i="8"/>
  <c r="D16" i="8"/>
  <c r="E16" i="8"/>
  <c r="F16" i="8"/>
  <c r="G16" i="8"/>
  <c r="B17" i="8"/>
  <c r="C17" i="8"/>
  <c r="D17" i="8"/>
  <c r="E17" i="8"/>
  <c r="F17" i="8"/>
  <c r="G17" i="8"/>
  <c r="B18" i="8"/>
  <c r="C18" i="8"/>
  <c r="D18" i="8"/>
  <c r="E18" i="8"/>
  <c r="F18" i="8"/>
  <c r="G18" i="8"/>
  <c r="B19" i="8"/>
  <c r="C19" i="8"/>
  <c r="D19" i="8"/>
  <c r="E19" i="8"/>
  <c r="F19" i="8"/>
  <c r="G19" i="8"/>
  <c r="B20" i="8"/>
  <c r="C20" i="8"/>
  <c r="D20" i="8"/>
  <c r="E20" i="8"/>
  <c r="F20" i="8"/>
  <c r="G20" i="8"/>
  <c r="B21" i="8"/>
  <c r="C21" i="8"/>
  <c r="D21" i="8"/>
  <c r="E21" i="8"/>
  <c r="F21" i="8"/>
  <c r="G21" i="8"/>
  <c r="B22" i="8"/>
  <c r="C22" i="8"/>
  <c r="D22" i="8"/>
  <c r="E22" i="8"/>
  <c r="F22" i="8"/>
  <c r="G22" i="8"/>
  <c r="B23" i="8"/>
  <c r="C23" i="8"/>
  <c r="D23" i="8"/>
  <c r="E23" i="8"/>
  <c r="F23" i="8"/>
  <c r="G23" i="8"/>
  <c r="B24" i="8"/>
  <c r="C24" i="8"/>
  <c r="D24" i="8"/>
  <c r="E24" i="8"/>
  <c r="F24" i="8"/>
  <c r="G24" i="8"/>
  <c r="B25" i="8"/>
  <c r="C25" i="8"/>
  <c r="D25" i="8"/>
  <c r="E25" i="8"/>
  <c r="F25" i="8"/>
  <c r="G25" i="8"/>
  <c r="B26" i="8"/>
  <c r="C26" i="8"/>
  <c r="D26" i="8"/>
  <c r="E26" i="8"/>
  <c r="F26" i="8"/>
  <c r="G26" i="8"/>
  <c r="B27" i="8"/>
  <c r="C27" i="8"/>
  <c r="D27" i="8"/>
  <c r="E27" i="8"/>
  <c r="F27" i="8"/>
  <c r="G27" i="8"/>
  <c r="B28" i="8"/>
  <c r="C28" i="8"/>
  <c r="D28" i="8"/>
  <c r="E28" i="8"/>
  <c r="F28" i="8"/>
  <c r="G28" i="8"/>
  <c r="B29" i="8"/>
  <c r="C29" i="8"/>
  <c r="D29" i="8"/>
  <c r="E29" i="8"/>
  <c r="F29" i="8"/>
  <c r="G29" i="8"/>
  <c r="B30" i="8"/>
  <c r="C30" i="8"/>
  <c r="D30" i="8"/>
  <c r="E30" i="8"/>
  <c r="F30" i="8"/>
  <c r="G30" i="8"/>
  <c r="B31" i="8"/>
  <c r="C31" i="8"/>
  <c r="D31" i="8"/>
  <c r="E31" i="8"/>
  <c r="F31" i="8"/>
  <c r="G31" i="8"/>
  <c r="B32" i="8"/>
  <c r="C32" i="8"/>
  <c r="D32" i="8"/>
  <c r="E32" i="8"/>
  <c r="F32" i="8"/>
  <c r="G32" i="8"/>
  <c r="B33" i="8"/>
  <c r="C33" i="8"/>
  <c r="D33" i="8"/>
  <c r="E33" i="8"/>
  <c r="F33" i="8"/>
  <c r="G33" i="8"/>
  <c r="B34" i="8"/>
  <c r="C34" i="8"/>
  <c r="D34" i="8"/>
  <c r="E34" i="8"/>
  <c r="F34" i="8"/>
  <c r="G34" i="8"/>
  <c r="B35" i="8"/>
  <c r="C35" i="8"/>
  <c r="D35" i="8"/>
  <c r="E35" i="8"/>
  <c r="F35" i="8"/>
  <c r="G35" i="8"/>
  <c r="B36" i="8"/>
  <c r="C36" i="8"/>
  <c r="D36" i="8"/>
  <c r="E36" i="8"/>
  <c r="F36" i="8"/>
  <c r="G36" i="8"/>
  <c r="B37" i="8"/>
  <c r="C37" i="8"/>
  <c r="D37" i="8"/>
  <c r="E37" i="8"/>
  <c r="F37" i="8"/>
  <c r="G37" i="8"/>
  <c r="B38" i="8"/>
  <c r="C38" i="8"/>
  <c r="D38" i="8"/>
  <c r="E38" i="8"/>
  <c r="F38" i="8"/>
  <c r="G38" i="8"/>
  <c r="B39" i="8"/>
  <c r="C39" i="8"/>
  <c r="D39" i="8"/>
  <c r="E39" i="8"/>
  <c r="F39" i="8"/>
  <c r="G39" i="8"/>
  <c r="B40" i="8"/>
  <c r="C40" i="8"/>
  <c r="D40" i="8"/>
  <c r="E40" i="8"/>
  <c r="F40" i="8"/>
  <c r="G40" i="8"/>
  <c r="B41" i="8"/>
  <c r="C41" i="8"/>
  <c r="D41" i="8"/>
  <c r="E41" i="8"/>
  <c r="F41" i="8"/>
  <c r="G41" i="8"/>
  <c r="B42" i="8"/>
  <c r="C42" i="8"/>
  <c r="D42" i="8"/>
  <c r="E42" i="8"/>
  <c r="F42" i="8"/>
  <c r="G42" i="8"/>
  <c r="B43" i="8"/>
  <c r="C43" i="8"/>
  <c r="D43" i="8"/>
  <c r="E43" i="8"/>
  <c r="F43" i="8"/>
  <c r="G43" i="8"/>
  <c r="B44" i="8"/>
  <c r="C44" i="8"/>
  <c r="D44" i="8"/>
  <c r="E44" i="8"/>
  <c r="F44" i="8"/>
  <c r="G44" i="8"/>
  <c r="B45" i="8"/>
  <c r="C45" i="8"/>
  <c r="D45" i="8"/>
  <c r="E45" i="8"/>
  <c r="F45" i="8"/>
  <c r="G45" i="8"/>
  <c r="B46" i="8"/>
  <c r="C46" i="8"/>
  <c r="D46" i="8"/>
  <c r="E46" i="8"/>
  <c r="F46" i="8"/>
  <c r="G46" i="8"/>
  <c r="B47" i="8"/>
  <c r="C47" i="8"/>
  <c r="D47" i="8"/>
  <c r="E47" i="8"/>
  <c r="F47" i="8"/>
  <c r="G47" i="8"/>
  <c r="B48" i="8"/>
  <c r="C48" i="8"/>
  <c r="D48" i="8"/>
  <c r="E48" i="8"/>
  <c r="F48" i="8"/>
  <c r="G48" i="8"/>
  <c r="B49" i="8"/>
  <c r="C49" i="8"/>
  <c r="D49" i="8"/>
  <c r="E49" i="8"/>
  <c r="F49" i="8"/>
  <c r="G49" i="8"/>
  <c r="B50" i="8"/>
  <c r="C50" i="8"/>
  <c r="D50" i="8"/>
  <c r="E50" i="8"/>
  <c r="F50" i="8"/>
  <c r="G50" i="8"/>
  <c r="B51" i="8"/>
  <c r="C51" i="8"/>
  <c r="D51" i="8"/>
  <c r="E51" i="8"/>
  <c r="F51" i="8"/>
  <c r="G51" i="8"/>
  <c r="B52" i="8"/>
  <c r="C52" i="8"/>
  <c r="D52" i="8"/>
  <c r="E52" i="8"/>
  <c r="F52" i="8"/>
  <c r="G52" i="8"/>
  <c r="B53" i="8"/>
  <c r="C53" i="8"/>
  <c r="D53" i="8"/>
  <c r="E53" i="8"/>
  <c r="F53" i="8"/>
  <c r="G53" i="8"/>
  <c r="B54" i="8"/>
  <c r="C54" i="8"/>
  <c r="D54" i="8"/>
  <c r="E54" i="8"/>
  <c r="F54" i="8"/>
  <c r="G54" i="8"/>
  <c r="B55" i="8"/>
  <c r="C55" i="8"/>
  <c r="D55" i="8"/>
  <c r="E55" i="8"/>
  <c r="F55" i="8"/>
  <c r="G55" i="8"/>
  <c r="B56" i="8"/>
  <c r="C56" i="8"/>
  <c r="D56" i="8"/>
  <c r="E56" i="8"/>
  <c r="F56" i="8"/>
  <c r="G56" i="8"/>
  <c r="B57" i="8"/>
  <c r="C57" i="8"/>
  <c r="D57" i="8"/>
  <c r="E57" i="8"/>
  <c r="F57" i="8"/>
  <c r="G57" i="8"/>
  <c r="B58" i="8"/>
  <c r="C58" i="8"/>
  <c r="D58" i="8"/>
  <c r="E58" i="8"/>
  <c r="F58" i="8"/>
  <c r="G58" i="8"/>
  <c r="B59" i="8"/>
  <c r="C59" i="8"/>
  <c r="D59" i="8"/>
  <c r="E59" i="8"/>
  <c r="F59" i="8"/>
  <c r="G59" i="8"/>
  <c r="B60" i="8"/>
  <c r="C60" i="8"/>
  <c r="D60" i="8"/>
  <c r="E60" i="8"/>
  <c r="F60" i="8"/>
  <c r="G60" i="8"/>
  <c r="B61" i="8"/>
  <c r="C61" i="8"/>
  <c r="D61" i="8"/>
  <c r="E61" i="8"/>
  <c r="F61" i="8"/>
  <c r="G61" i="8"/>
  <c r="B62" i="8"/>
  <c r="C62" i="8"/>
  <c r="D62" i="8"/>
  <c r="E62" i="8"/>
  <c r="F62" i="8"/>
  <c r="G62" i="8"/>
  <c r="B63" i="8"/>
  <c r="C63" i="8"/>
  <c r="D63" i="8"/>
  <c r="E63" i="8"/>
  <c r="F63" i="8"/>
  <c r="G63" i="8"/>
  <c r="B64" i="8"/>
  <c r="C64" i="8"/>
  <c r="D64" i="8"/>
  <c r="E64" i="8"/>
  <c r="F64" i="8"/>
  <c r="G64" i="8"/>
  <c r="B65" i="8"/>
  <c r="C65" i="8"/>
  <c r="D65" i="8"/>
  <c r="E65" i="8"/>
  <c r="F65" i="8"/>
  <c r="G65" i="8"/>
  <c r="B66" i="8"/>
  <c r="C66" i="8"/>
  <c r="D66" i="8"/>
  <c r="E66" i="8"/>
  <c r="F66" i="8"/>
  <c r="G66" i="8"/>
  <c r="B67" i="8"/>
  <c r="C67" i="8"/>
  <c r="D67" i="8"/>
  <c r="E67" i="8"/>
  <c r="F67" i="8"/>
  <c r="G67" i="8"/>
  <c r="B3" i="12"/>
  <c r="C3" i="12"/>
  <c r="D3" i="12"/>
  <c r="E3" i="12"/>
  <c r="F3" i="12"/>
  <c r="G3" i="12"/>
  <c r="B4" i="12"/>
  <c r="C4" i="12"/>
  <c r="D4" i="12"/>
  <c r="E4" i="12"/>
  <c r="F4" i="12"/>
  <c r="G4" i="12"/>
  <c r="B5" i="12"/>
  <c r="C5" i="12"/>
  <c r="D5" i="12"/>
  <c r="E5" i="12"/>
  <c r="F5" i="12"/>
  <c r="G5" i="12"/>
  <c r="B6" i="12"/>
  <c r="C6" i="12"/>
  <c r="D6" i="12"/>
  <c r="E6" i="12"/>
  <c r="F6" i="12"/>
  <c r="G6" i="12"/>
  <c r="B7" i="12"/>
  <c r="C7" i="12"/>
  <c r="D7" i="12"/>
  <c r="E7" i="12"/>
  <c r="F7" i="12"/>
  <c r="G7" i="12"/>
  <c r="B8" i="12"/>
  <c r="C8" i="12"/>
  <c r="D8" i="12"/>
  <c r="E8" i="12"/>
  <c r="F8" i="12"/>
  <c r="G8" i="12"/>
  <c r="B9" i="12"/>
  <c r="C9" i="12"/>
  <c r="D9" i="12"/>
  <c r="E9" i="12"/>
  <c r="F9" i="12"/>
  <c r="G9" i="12"/>
  <c r="B10" i="12"/>
  <c r="C10" i="12"/>
  <c r="D10" i="12"/>
  <c r="E10" i="12"/>
  <c r="F10" i="12"/>
  <c r="G10" i="12"/>
  <c r="B11" i="12"/>
  <c r="C11" i="12"/>
  <c r="D11" i="12"/>
  <c r="E11" i="12"/>
  <c r="F11" i="12"/>
  <c r="G11" i="12"/>
  <c r="B12" i="12"/>
  <c r="C12" i="12"/>
  <c r="D12" i="12"/>
  <c r="E12" i="12"/>
  <c r="F12" i="12"/>
  <c r="G12" i="12"/>
  <c r="B13" i="12"/>
  <c r="C13" i="12"/>
  <c r="D13" i="12"/>
  <c r="E13" i="12"/>
  <c r="F13" i="12"/>
  <c r="G13" i="12"/>
  <c r="B14" i="12"/>
  <c r="C14" i="12"/>
  <c r="D14" i="12"/>
  <c r="E14" i="12"/>
  <c r="F14" i="12"/>
  <c r="G14" i="12"/>
  <c r="B15" i="12"/>
  <c r="C15" i="12"/>
  <c r="D15" i="12"/>
  <c r="E15" i="12"/>
  <c r="F15" i="12"/>
  <c r="G15" i="12"/>
  <c r="B16" i="12"/>
  <c r="C16" i="12"/>
  <c r="D16" i="12"/>
  <c r="E16" i="12"/>
  <c r="F16" i="12"/>
  <c r="G16" i="12"/>
  <c r="B17" i="12"/>
  <c r="C17" i="12"/>
  <c r="D17" i="12"/>
  <c r="E17" i="12"/>
  <c r="F17" i="12"/>
  <c r="G17" i="12"/>
  <c r="B18" i="12"/>
  <c r="C18" i="12"/>
  <c r="D18" i="12"/>
  <c r="E18" i="12"/>
  <c r="F18" i="12"/>
  <c r="G18" i="12"/>
  <c r="B19" i="12"/>
  <c r="C19" i="12"/>
  <c r="D19" i="12"/>
  <c r="E19" i="12"/>
  <c r="F19" i="12"/>
  <c r="G19" i="12"/>
  <c r="B20" i="12"/>
  <c r="C20" i="12"/>
  <c r="D20" i="12"/>
  <c r="E20" i="12"/>
  <c r="F20" i="12"/>
  <c r="G20" i="12"/>
  <c r="B21" i="12"/>
  <c r="C21" i="12"/>
  <c r="D21" i="12"/>
  <c r="E21" i="12"/>
  <c r="F21" i="12"/>
  <c r="G21" i="12"/>
  <c r="B22" i="12"/>
  <c r="C22" i="12"/>
  <c r="D22" i="12"/>
  <c r="E22" i="12"/>
  <c r="F22" i="12"/>
  <c r="G22" i="12"/>
  <c r="B23" i="12"/>
  <c r="C23" i="12"/>
  <c r="D23" i="12"/>
  <c r="E23" i="12"/>
  <c r="F23" i="12"/>
  <c r="G23" i="12"/>
  <c r="B24" i="12"/>
  <c r="C24" i="12"/>
  <c r="D24" i="12"/>
  <c r="E24" i="12"/>
  <c r="F24" i="12"/>
  <c r="G24" i="12"/>
  <c r="B25" i="12"/>
  <c r="C25" i="12"/>
  <c r="D25" i="12"/>
  <c r="E25" i="12"/>
  <c r="F25" i="12"/>
  <c r="G25" i="12"/>
  <c r="B26" i="12"/>
  <c r="C26" i="12"/>
  <c r="D26" i="12"/>
  <c r="E26" i="12"/>
  <c r="F26" i="12"/>
  <c r="G26" i="12"/>
  <c r="B27" i="12"/>
  <c r="C27" i="12"/>
  <c r="D27" i="12"/>
  <c r="E27" i="12"/>
  <c r="F27" i="12"/>
  <c r="G27" i="12"/>
  <c r="B28" i="12"/>
  <c r="C28" i="12"/>
  <c r="D28" i="12"/>
  <c r="E28" i="12"/>
  <c r="F28" i="12"/>
  <c r="G28" i="12"/>
  <c r="B29" i="12"/>
  <c r="C29" i="12"/>
  <c r="D29" i="12"/>
  <c r="E29" i="12"/>
  <c r="F29" i="12"/>
  <c r="G29" i="12"/>
  <c r="B30" i="12"/>
  <c r="C30" i="12"/>
  <c r="D30" i="12"/>
  <c r="E30" i="12"/>
  <c r="F30" i="12"/>
  <c r="G30" i="12"/>
  <c r="B31" i="12"/>
  <c r="C31" i="12"/>
  <c r="D31" i="12"/>
  <c r="E31" i="12"/>
  <c r="F31" i="12"/>
  <c r="G31" i="12"/>
  <c r="B32" i="12"/>
  <c r="C32" i="12"/>
  <c r="D32" i="12"/>
  <c r="E32" i="12"/>
  <c r="F32" i="12"/>
  <c r="G32" i="12"/>
  <c r="B33" i="12"/>
  <c r="C33" i="12"/>
  <c r="D33" i="12"/>
  <c r="E33" i="12"/>
  <c r="F33" i="12"/>
  <c r="G33" i="12"/>
  <c r="B34" i="12"/>
  <c r="C34" i="12"/>
  <c r="D34" i="12"/>
  <c r="E34" i="12"/>
  <c r="F34" i="12"/>
  <c r="G34" i="12"/>
  <c r="B35" i="12"/>
  <c r="C35" i="12"/>
  <c r="D35" i="12"/>
  <c r="E35" i="12"/>
  <c r="F35" i="12"/>
  <c r="G35" i="12"/>
  <c r="B36" i="12"/>
  <c r="C36" i="12"/>
  <c r="D36" i="12"/>
  <c r="E36" i="12"/>
  <c r="F36" i="12"/>
  <c r="G36" i="12"/>
  <c r="B37" i="12"/>
  <c r="C37" i="12"/>
  <c r="D37" i="12"/>
  <c r="E37" i="12"/>
  <c r="F37" i="12"/>
  <c r="G37" i="12"/>
  <c r="B38" i="12"/>
  <c r="C38" i="12"/>
  <c r="D38" i="12"/>
  <c r="E38" i="12"/>
  <c r="F38" i="12"/>
  <c r="G38" i="12"/>
  <c r="B39" i="12"/>
  <c r="C39" i="12"/>
  <c r="D39" i="12"/>
  <c r="E39" i="12"/>
  <c r="F39" i="12"/>
  <c r="G39" i="12"/>
  <c r="B40" i="12"/>
  <c r="C40" i="12"/>
  <c r="D40" i="12"/>
  <c r="E40" i="12"/>
  <c r="F40" i="12"/>
  <c r="G40" i="12"/>
  <c r="B41" i="12"/>
  <c r="C41" i="12"/>
  <c r="D41" i="12"/>
  <c r="E41" i="12"/>
  <c r="F41" i="12"/>
  <c r="G41" i="12"/>
  <c r="B42" i="12"/>
  <c r="C42" i="12"/>
  <c r="D42" i="12"/>
  <c r="E42" i="12"/>
  <c r="F42" i="12"/>
  <c r="G42" i="12"/>
  <c r="B43" i="12"/>
  <c r="C43" i="12"/>
  <c r="D43" i="12"/>
  <c r="E43" i="12"/>
  <c r="F43" i="12"/>
  <c r="G43" i="12"/>
  <c r="B44" i="12"/>
  <c r="C44" i="12"/>
  <c r="D44" i="12"/>
  <c r="E44" i="12"/>
  <c r="F44" i="12"/>
  <c r="G44" i="12"/>
  <c r="B45" i="12"/>
  <c r="C45" i="12"/>
  <c r="D45" i="12"/>
  <c r="E45" i="12"/>
  <c r="F45" i="12"/>
  <c r="G45" i="12"/>
  <c r="B46" i="12"/>
  <c r="C46" i="12"/>
  <c r="D46" i="12"/>
  <c r="E46" i="12"/>
  <c r="F46" i="12"/>
  <c r="G46" i="12"/>
  <c r="B47" i="12"/>
  <c r="C47" i="12"/>
  <c r="D47" i="12"/>
  <c r="E47" i="12"/>
  <c r="F47" i="12"/>
  <c r="G47" i="12"/>
  <c r="B48" i="12"/>
  <c r="C48" i="12"/>
  <c r="D48" i="12"/>
  <c r="E48" i="12"/>
  <c r="F48" i="12"/>
  <c r="G48" i="12"/>
  <c r="B49" i="12"/>
  <c r="C49" i="12"/>
  <c r="D49" i="12"/>
  <c r="E49" i="12"/>
  <c r="F49" i="12"/>
  <c r="G49" i="12"/>
  <c r="B50" i="12"/>
  <c r="C50" i="12"/>
  <c r="D50" i="12"/>
  <c r="E50" i="12"/>
  <c r="F50" i="12"/>
  <c r="G50" i="12"/>
  <c r="B51" i="12"/>
  <c r="C51" i="12"/>
  <c r="D51" i="12"/>
  <c r="E51" i="12"/>
  <c r="F51" i="12"/>
  <c r="G51" i="12"/>
  <c r="B52" i="12"/>
  <c r="C52" i="12"/>
  <c r="D52" i="12"/>
  <c r="E52" i="12"/>
  <c r="F52" i="12"/>
  <c r="G52" i="12"/>
  <c r="B53" i="12"/>
  <c r="C53" i="12"/>
  <c r="D53" i="12"/>
  <c r="E53" i="12"/>
  <c r="F53" i="12"/>
  <c r="G53" i="12"/>
  <c r="B54" i="12"/>
  <c r="C54" i="12"/>
  <c r="D54" i="12"/>
  <c r="E54" i="12"/>
  <c r="F54" i="12"/>
  <c r="G54" i="12"/>
  <c r="B55" i="12"/>
  <c r="C55" i="12"/>
  <c r="D55" i="12"/>
  <c r="E55" i="12"/>
  <c r="F55" i="12"/>
  <c r="G55" i="12"/>
  <c r="B56" i="12"/>
  <c r="C56" i="12"/>
  <c r="D56" i="12"/>
  <c r="E56" i="12"/>
  <c r="F56" i="12"/>
  <c r="G56" i="12"/>
  <c r="B57" i="12"/>
  <c r="C57" i="12"/>
  <c r="D57" i="12"/>
  <c r="E57" i="12"/>
  <c r="F57" i="12"/>
  <c r="G57" i="12"/>
  <c r="B58" i="12"/>
  <c r="C58" i="12"/>
  <c r="D58" i="12"/>
  <c r="E58" i="12"/>
  <c r="F58" i="12"/>
  <c r="G58" i="12"/>
  <c r="B59" i="12"/>
  <c r="C59" i="12"/>
  <c r="D59" i="12"/>
  <c r="E59" i="12"/>
  <c r="F59" i="12"/>
  <c r="G59" i="12"/>
  <c r="B60" i="12"/>
  <c r="C60" i="12"/>
  <c r="D60" i="12"/>
  <c r="E60" i="12"/>
  <c r="F60" i="12"/>
  <c r="G60" i="12"/>
  <c r="B61" i="12"/>
  <c r="C61" i="12"/>
  <c r="D61" i="12"/>
  <c r="E61" i="12"/>
  <c r="F61" i="12"/>
  <c r="G61" i="12"/>
  <c r="B62" i="12"/>
  <c r="C62" i="12"/>
  <c r="D62" i="12"/>
  <c r="E62" i="12"/>
  <c r="F62" i="12"/>
  <c r="G62" i="12"/>
  <c r="B63" i="12"/>
  <c r="C63" i="12"/>
  <c r="D63" i="12"/>
  <c r="E63" i="12"/>
  <c r="F63" i="12"/>
  <c r="G63" i="12"/>
  <c r="B64" i="12"/>
  <c r="C64" i="12"/>
  <c r="D64" i="12"/>
  <c r="E64" i="12"/>
  <c r="F64" i="12"/>
  <c r="G64" i="12"/>
  <c r="B65" i="12"/>
  <c r="C65" i="12"/>
  <c r="D65" i="12"/>
  <c r="E65" i="12"/>
  <c r="F65" i="12"/>
  <c r="G65" i="12"/>
  <c r="B66" i="12"/>
  <c r="C66" i="12"/>
  <c r="D66" i="12"/>
  <c r="E66" i="12"/>
  <c r="F66" i="12"/>
  <c r="G66" i="12"/>
  <c r="B67" i="12"/>
  <c r="C67" i="12"/>
  <c r="D67" i="12"/>
  <c r="E67" i="12"/>
  <c r="F67" i="12"/>
  <c r="G67" i="12"/>
  <c r="B3" i="27"/>
  <c r="C3" i="27"/>
  <c r="D3" i="27"/>
  <c r="E3" i="27"/>
  <c r="F3" i="27"/>
  <c r="G3" i="27"/>
  <c r="B4" i="27"/>
  <c r="C4" i="27"/>
  <c r="D4" i="27"/>
  <c r="E4" i="27"/>
  <c r="F4" i="27"/>
  <c r="G4" i="27"/>
  <c r="B5" i="27"/>
  <c r="C5" i="27"/>
  <c r="D5" i="27"/>
  <c r="E5" i="27"/>
  <c r="F5" i="27"/>
  <c r="G5" i="27"/>
  <c r="B6" i="27"/>
  <c r="C6" i="27"/>
  <c r="D6" i="27"/>
  <c r="E6" i="27"/>
  <c r="F6" i="27"/>
  <c r="G6" i="27"/>
  <c r="B7" i="27"/>
  <c r="C7" i="27"/>
  <c r="D7" i="27"/>
  <c r="E7" i="27"/>
  <c r="F7" i="27"/>
  <c r="G7" i="27"/>
  <c r="B8" i="27"/>
  <c r="C8" i="27"/>
  <c r="D8" i="27"/>
  <c r="E8" i="27"/>
  <c r="F8" i="27"/>
  <c r="G8" i="27"/>
  <c r="B9" i="27"/>
  <c r="C9" i="27"/>
  <c r="D9" i="27"/>
  <c r="E9" i="27"/>
  <c r="F9" i="27"/>
  <c r="G9" i="27"/>
  <c r="B10" i="27"/>
  <c r="C10" i="27"/>
  <c r="D10" i="27"/>
  <c r="E10" i="27"/>
  <c r="F10" i="27"/>
  <c r="G10" i="27"/>
  <c r="B11" i="27"/>
  <c r="C11" i="27"/>
  <c r="D11" i="27"/>
  <c r="E11" i="27"/>
  <c r="F11" i="27"/>
  <c r="G11" i="27"/>
  <c r="B12" i="27"/>
  <c r="C12" i="27"/>
  <c r="D12" i="27"/>
  <c r="E12" i="27"/>
  <c r="F12" i="27"/>
  <c r="G12" i="27"/>
  <c r="B13" i="27"/>
  <c r="C13" i="27"/>
  <c r="D13" i="27"/>
  <c r="E13" i="27"/>
  <c r="F13" i="27"/>
  <c r="G13" i="27"/>
  <c r="B14" i="27"/>
  <c r="C14" i="27"/>
  <c r="D14" i="27"/>
  <c r="E14" i="27"/>
  <c r="F14" i="27"/>
  <c r="G14" i="27"/>
  <c r="B15" i="27"/>
  <c r="C15" i="27"/>
  <c r="D15" i="27"/>
  <c r="E15" i="27"/>
  <c r="F15" i="27"/>
  <c r="G15" i="27"/>
  <c r="B16" i="27"/>
  <c r="C16" i="27"/>
  <c r="D16" i="27"/>
  <c r="E16" i="27"/>
  <c r="F16" i="27"/>
  <c r="G16" i="27"/>
  <c r="B17" i="27"/>
  <c r="C17" i="27"/>
  <c r="D17" i="27"/>
  <c r="E17" i="27"/>
  <c r="F17" i="27"/>
  <c r="G17" i="27"/>
  <c r="B18" i="27"/>
  <c r="C18" i="27"/>
  <c r="D18" i="27"/>
  <c r="E18" i="27"/>
  <c r="F18" i="27"/>
  <c r="G18" i="27"/>
  <c r="B19" i="27"/>
  <c r="C19" i="27"/>
  <c r="D19" i="27"/>
  <c r="E19" i="27"/>
  <c r="F19" i="27"/>
  <c r="G19" i="27"/>
  <c r="B20" i="27"/>
  <c r="C20" i="27"/>
  <c r="D20" i="27"/>
  <c r="E20" i="27"/>
  <c r="F20" i="27"/>
  <c r="G20" i="27"/>
  <c r="B21" i="27"/>
  <c r="C21" i="27"/>
  <c r="D21" i="27"/>
  <c r="E21" i="27"/>
  <c r="F21" i="27"/>
  <c r="G21" i="27"/>
  <c r="B22" i="27"/>
  <c r="C22" i="27"/>
  <c r="D22" i="27"/>
  <c r="E22" i="27"/>
  <c r="F22" i="27"/>
  <c r="G22" i="27"/>
  <c r="B23" i="27"/>
  <c r="C23" i="27"/>
  <c r="D23" i="27"/>
  <c r="E23" i="27"/>
  <c r="F23" i="27"/>
  <c r="G23" i="27"/>
  <c r="B24" i="27"/>
  <c r="C24" i="27"/>
  <c r="D24" i="27"/>
  <c r="E24" i="27"/>
  <c r="F24" i="27"/>
  <c r="G24" i="27"/>
  <c r="B25" i="27"/>
  <c r="C25" i="27"/>
  <c r="D25" i="27"/>
  <c r="E25" i="27"/>
  <c r="F25" i="27"/>
  <c r="G25" i="27"/>
  <c r="B26" i="27"/>
  <c r="C26" i="27"/>
  <c r="D26" i="27"/>
  <c r="E26" i="27"/>
  <c r="F26" i="27"/>
  <c r="G26" i="27"/>
  <c r="B27" i="27"/>
  <c r="C27" i="27"/>
  <c r="D27" i="27"/>
  <c r="E27" i="27"/>
  <c r="F27" i="27"/>
  <c r="G27" i="27"/>
  <c r="B28" i="27"/>
  <c r="C28" i="27"/>
  <c r="D28" i="27"/>
  <c r="E28" i="27"/>
  <c r="F28" i="27"/>
  <c r="G28" i="27"/>
  <c r="B29" i="27"/>
  <c r="C29" i="27"/>
  <c r="D29" i="27"/>
  <c r="E29" i="27"/>
  <c r="F29" i="27"/>
  <c r="G29" i="27"/>
  <c r="B30" i="27"/>
  <c r="C30" i="27"/>
  <c r="D30" i="27"/>
  <c r="E30" i="27"/>
  <c r="F30" i="27"/>
  <c r="G30" i="27"/>
  <c r="B31" i="27"/>
  <c r="C31" i="27"/>
  <c r="D31" i="27"/>
  <c r="E31" i="27"/>
  <c r="F31" i="27"/>
  <c r="G31" i="27"/>
  <c r="B32" i="27"/>
  <c r="C32" i="27"/>
  <c r="D32" i="27"/>
  <c r="E32" i="27"/>
  <c r="F32" i="27"/>
  <c r="G32" i="27"/>
  <c r="B33" i="27"/>
  <c r="C33" i="27"/>
  <c r="D33" i="27"/>
  <c r="E33" i="27"/>
  <c r="F33" i="27"/>
  <c r="G33" i="27"/>
  <c r="B34" i="27"/>
  <c r="C34" i="27"/>
  <c r="D34" i="27"/>
  <c r="E34" i="27"/>
  <c r="F34" i="27"/>
  <c r="G34" i="27"/>
  <c r="B35" i="27"/>
  <c r="C35" i="27"/>
  <c r="D35" i="27"/>
  <c r="E35" i="27"/>
  <c r="F35" i="27"/>
  <c r="G35" i="27"/>
  <c r="B36" i="27"/>
  <c r="C36" i="27"/>
  <c r="D36" i="27"/>
  <c r="E36" i="27"/>
  <c r="F36" i="27"/>
  <c r="G36" i="27"/>
  <c r="B37" i="27"/>
  <c r="C37" i="27"/>
  <c r="D37" i="27"/>
  <c r="E37" i="27"/>
  <c r="F37" i="27"/>
  <c r="G37" i="27"/>
  <c r="B38" i="27"/>
  <c r="C38" i="27"/>
  <c r="D38" i="27"/>
  <c r="E38" i="27"/>
  <c r="F38" i="27"/>
  <c r="G38" i="27"/>
  <c r="B39" i="27"/>
  <c r="C39" i="27"/>
  <c r="D39" i="27"/>
  <c r="E39" i="27"/>
  <c r="F39" i="27"/>
  <c r="G39" i="27"/>
  <c r="B40" i="27"/>
  <c r="C40" i="27"/>
  <c r="D40" i="27"/>
  <c r="E40" i="27"/>
  <c r="F40" i="27"/>
  <c r="G40" i="27"/>
  <c r="B41" i="27"/>
  <c r="C41" i="27"/>
  <c r="D41" i="27"/>
  <c r="E41" i="27"/>
  <c r="F41" i="27"/>
  <c r="G41" i="27"/>
  <c r="B42" i="27"/>
  <c r="C42" i="27"/>
  <c r="D42" i="27"/>
  <c r="E42" i="27"/>
  <c r="F42" i="27"/>
  <c r="G42" i="27"/>
  <c r="B43" i="27"/>
  <c r="C43" i="27"/>
  <c r="D43" i="27"/>
  <c r="E43" i="27"/>
  <c r="F43" i="27"/>
  <c r="G43" i="27"/>
  <c r="B44" i="27"/>
  <c r="C44" i="27"/>
  <c r="D44" i="27"/>
  <c r="E44" i="27"/>
  <c r="F44" i="27"/>
  <c r="G44" i="27"/>
  <c r="B45" i="27"/>
  <c r="C45" i="27"/>
  <c r="D45" i="27"/>
  <c r="E45" i="27"/>
  <c r="F45" i="27"/>
  <c r="G45" i="27"/>
  <c r="B46" i="27"/>
  <c r="C46" i="27"/>
  <c r="D46" i="27"/>
  <c r="E46" i="27"/>
  <c r="F46" i="27"/>
  <c r="G46" i="27"/>
  <c r="B47" i="27"/>
  <c r="C47" i="27"/>
  <c r="D47" i="27"/>
  <c r="E47" i="27"/>
  <c r="F47" i="27"/>
  <c r="G47" i="27"/>
  <c r="B48" i="27"/>
  <c r="C48" i="27"/>
  <c r="D48" i="27"/>
  <c r="E48" i="27"/>
  <c r="F48" i="27"/>
  <c r="G48" i="27"/>
  <c r="B49" i="27"/>
  <c r="C49" i="27"/>
  <c r="D49" i="27"/>
  <c r="E49" i="27"/>
  <c r="F49" i="27"/>
  <c r="G49" i="27"/>
  <c r="B50" i="27"/>
  <c r="C50" i="27"/>
  <c r="D50" i="27"/>
  <c r="E50" i="27"/>
  <c r="F50" i="27"/>
  <c r="G50" i="27"/>
  <c r="B51" i="27"/>
  <c r="C51" i="27"/>
  <c r="D51" i="27"/>
  <c r="E51" i="27"/>
  <c r="F51" i="27"/>
  <c r="G51" i="27"/>
  <c r="B52" i="27"/>
  <c r="C52" i="27"/>
  <c r="D52" i="27"/>
  <c r="E52" i="27"/>
  <c r="F52" i="27"/>
  <c r="G52" i="27"/>
  <c r="B53" i="27"/>
  <c r="C53" i="27"/>
  <c r="D53" i="27"/>
  <c r="E53" i="27"/>
  <c r="F53" i="27"/>
  <c r="G53" i="27"/>
  <c r="B54" i="27"/>
  <c r="C54" i="27"/>
  <c r="D54" i="27"/>
  <c r="E54" i="27"/>
  <c r="F54" i="27"/>
  <c r="G54" i="27"/>
  <c r="B55" i="27"/>
  <c r="C55" i="27"/>
  <c r="D55" i="27"/>
  <c r="E55" i="27"/>
  <c r="F55" i="27"/>
  <c r="G55" i="27"/>
  <c r="B56" i="27"/>
  <c r="C56" i="27"/>
  <c r="D56" i="27"/>
  <c r="E56" i="27"/>
  <c r="F56" i="27"/>
  <c r="G56" i="27"/>
  <c r="B57" i="27"/>
  <c r="C57" i="27"/>
  <c r="D57" i="27"/>
  <c r="E57" i="27"/>
  <c r="F57" i="27"/>
  <c r="G57" i="27"/>
  <c r="B58" i="27"/>
  <c r="C58" i="27"/>
  <c r="D58" i="27"/>
  <c r="E58" i="27"/>
  <c r="F58" i="27"/>
  <c r="G58" i="27"/>
  <c r="B59" i="27"/>
  <c r="C59" i="27"/>
  <c r="D59" i="27"/>
  <c r="E59" i="27"/>
  <c r="F59" i="27"/>
  <c r="G59" i="27"/>
  <c r="B60" i="27"/>
  <c r="C60" i="27"/>
  <c r="D60" i="27"/>
  <c r="E60" i="27"/>
  <c r="F60" i="27"/>
  <c r="G60" i="27"/>
  <c r="B61" i="27"/>
  <c r="C61" i="27"/>
  <c r="D61" i="27"/>
  <c r="E61" i="27"/>
  <c r="F61" i="27"/>
  <c r="G61" i="27"/>
  <c r="B62" i="27"/>
  <c r="C62" i="27"/>
  <c r="D62" i="27"/>
  <c r="E62" i="27"/>
  <c r="F62" i="27"/>
  <c r="G62" i="27"/>
  <c r="B63" i="27"/>
  <c r="C63" i="27"/>
  <c r="D63" i="27"/>
  <c r="E63" i="27"/>
  <c r="F63" i="27"/>
  <c r="G63" i="27"/>
  <c r="B64" i="27"/>
  <c r="C64" i="27"/>
  <c r="D64" i="27"/>
  <c r="E64" i="27"/>
  <c r="F64" i="27"/>
  <c r="G64" i="27"/>
  <c r="B65" i="27"/>
  <c r="C65" i="27"/>
  <c r="D65" i="27"/>
  <c r="E65" i="27"/>
  <c r="F65" i="27"/>
  <c r="G65" i="27"/>
  <c r="B66" i="27"/>
  <c r="C66" i="27"/>
  <c r="D66" i="27"/>
  <c r="E66" i="27"/>
  <c r="F66" i="27"/>
  <c r="G66" i="27"/>
  <c r="B67" i="27"/>
  <c r="C67" i="27"/>
  <c r="D67" i="27"/>
  <c r="E67" i="27"/>
  <c r="F67" i="27"/>
  <c r="G67" i="27"/>
  <c r="B3" i="31"/>
  <c r="C3" i="31"/>
  <c r="D3" i="31"/>
  <c r="E3" i="31"/>
  <c r="F3" i="31"/>
  <c r="G3" i="31"/>
  <c r="B4" i="31"/>
  <c r="C4" i="31"/>
  <c r="D4" i="31"/>
  <c r="E4" i="31"/>
  <c r="F4" i="31"/>
  <c r="G4" i="31"/>
  <c r="B5" i="31"/>
  <c r="C5" i="31"/>
  <c r="D5" i="31"/>
  <c r="E5" i="31"/>
  <c r="F5" i="31"/>
  <c r="G5" i="31"/>
  <c r="B6" i="31"/>
  <c r="C6" i="31"/>
  <c r="D6" i="31"/>
  <c r="E6" i="31"/>
  <c r="F6" i="31"/>
  <c r="G6" i="31"/>
  <c r="B7" i="31"/>
  <c r="C7" i="31"/>
  <c r="D7" i="31"/>
  <c r="E7" i="31"/>
  <c r="F7" i="31"/>
  <c r="G7" i="31"/>
  <c r="B8" i="31"/>
  <c r="C8" i="31"/>
  <c r="D8" i="31"/>
  <c r="E8" i="31"/>
  <c r="F8" i="31"/>
  <c r="G8" i="31"/>
  <c r="B9" i="31"/>
  <c r="C9" i="31"/>
  <c r="D9" i="31"/>
  <c r="E9" i="31"/>
  <c r="F9" i="31"/>
  <c r="G9" i="31"/>
  <c r="B10" i="31"/>
  <c r="C10" i="31"/>
  <c r="D10" i="31"/>
  <c r="E10" i="31"/>
  <c r="F10" i="31"/>
  <c r="G10" i="31"/>
  <c r="B11" i="31"/>
  <c r="C11" i="31"/>
  <c r="D11" i="31"/>
  <c r="E11" i="31"/>
  <c r="F11" i="31"/>
  <c r="G11" i="31"/>
  <c r="B12" i="31"/>
  <c r="C12" i="31"/>
  <c r="D12" i="31"/>
  <c r="E12" i="31"/>
  <c r="F12" i="31"/>
  <c r="G12" i="31"/>
  <c r="B13" i="31"/>
  <c r="C13" i="31"/>
  <c r="D13" i="31"/>
  <c r="E13" i="31"/>
  <c r="F13" i="31"/>
  <c r="G13" i="31"/>
  <c r="B14" i="31"/>
  <c r="C14" i="31"/>
  <c r="D14" i="31"/>
  <c r="E14" i="31"/>
  <c r="F14" i="31"/>
  <c r="G14" i="31"/>
  <c r="B15" i="31"/>
  <c r="C15" i="31"/>
  <c r="D15" i="31"/>
  <c r="E15" i="31"/>
  <c r="F15" i="31"/>
  <c r="G15" i="31"/>
  <c r="B16" i="31"/>
  <c r="C16" i="31"/>
  <c r="D16" i="31"/>
  <c r="E16" i="31"/>
  <c r="F16" i="31"/>
  <c r="G16" i="31"/>
  <c r="B17" i="31"/>
  <c r="C17" i="31"/>
  <c r="D17" i="31"/>
  <c r="E17" i="31"/>
  <c r="F17" i="31"/>
  <c r="G17" i="31"/>
  <c r="B18" i="31"/>
  <c r="C18" i="31"/>
  <c r="D18" i="31"/>
  <c r="E18" i="31"/>
  <c r="F18" i="31"/>
  <c r="G18" i="31"/>
  <c r="B19" i="31"/>
  <c r="C19" i="31"/>
  <c r="D19" i="31"/>
  <c r="E19" i="31"/>
  <c r="F19" i="31"/>
  <c r="G19" i="31"/>
  <c r="B20" i="31"/>
  <c r="C20" i="31"/>
  <c r="D20" i="31"/>
  <c r="E20" i="31"/>
  <c r="F20" i="31"/>
  <c r="G20" i="31"/>
  <c r="B21" i="31"/>
  <c r="C21" i="31"/>
  <c r="D21" i="31"/>
  <c r="E21" i="31"/>
  <c r="F21" i="31"/>
  <c r="G21" i="31"/>
  <c r="B22" i="31"/>
  <c r="C22" i="31"/>
  <c r="D22" i="31"/>
  <c r="E22" i="31"/>
  <c r="F22" i="31"/>
  <c r="G22" i="31"/>
  <c r="B23" i="31"/>
  <c r="C23" i="31"/>
  <c r="D23" i="31"/>
  <c r="E23" i="31"/>
  <c r="F23" i="31"/>
  <c r="G23" i="31"/>
  <c r="B24" i="31"/>
  <c r="C24" i="31"/>
  <c r="D24" i="31"/>
  <c r="E24" i="31"/>
  <c r="F24" i="31"/>
  <c r="G24" i="31"/>
  <c r="B25" i="31"/>
  <c r="C25" i="31"/>
  <c r="D25" i="31"/>
  <c r="E25" i="31"/>
  <c r="F25" i="31"/>
  <c r="G25" i="31"/>
  <c r="B26" i="31"/>
  <c r="C26" i="31"/>
  <c r="D26" i="31"/>
  <c r="E26" i="31"/>
  <c r="F26" i="31"/>
  <c r="G26" i="31"/>
  <c r="B27" i="31"/>
  <c r="C27" i="31"/>
  <c r="D27" i="31"/>
  <c r="E27" i="31"/>
  <c r="F27" i="31"/>
  <c r="G27" i="31"/>
  <c r="B28" i="31"/>
  <c r="C28" i="31"/>
  <c r="D28" i="31"/>
  <c r="E28" i="31"/>
  <c r="F28" i="31"/>
  <c r="G28" i="31"/>
  <c r="B29" i="31"/>
  <c r="C29" i="31"/>
  <c r="D29" i="31"/>
  <c r="E29" i="31"/>
  <c r="F29" i="31"/>
  <c r="G29" i="31"/>
  <c r="B30" i="31"/>
  <c r="C30" i="31"/>
  <c r="D30" i="31"/>
  <c r="E30" i="31"/>
  <c r="F30" i="31"/>
  <c r="G30" i="31"/>
  <c r="B31" i="31"/>
  <c r="C31" i="31"/>
  <c r="D31" i="31"/>
  <c r="E31" i="31"/>
  <c r="F31" i="31"/>
  <c r="G31" i="31"/>
  <c r="B32" i="31"/>
  <c r="C32" i="31"/>
  <c r="D32" i="31"/>
  <c r="E32" i="31"/>
  <c r="F32" i="31"/>
  <c r="G32" i="31"/>
  <c r="B33" i="31"/>
  <c r="C33" i="31"/>
  <c r="D33" i="31"/>
  <c r="E33" i="31"/>
  <c r="F33" i="31"/>
  <c r="G33" i="31"/>
  <c r="B34" i="31"/>
  <c r="C34" i="31"/>
  <c r="D34" i="31"/>
  <c r="E34" i="31"/>
  <c r="F34" i="31"/>
  <c r="G34" i="31"/>
  <c r="B35" i="31"/>
  <c r="C35" i="31"/>
  <c r="D35" i="31"/>
  <c r="E35" i="31"/>
  <c r="F35" i="31"/>
  <c r="G35" i="31"/>
  <c r="B36" i="31"/>
  <c r="C36" i="31"/>
  <c r="D36" i="31"/>
  <c r="E36" i="31"/>
  <c r="F36" i="31"/>
  <c r="G36" i="31"/>
  <c r="B37" i="31"/>
  <c r="C37" i="31"/>
  <c r="D37" i="31"/>
  <c r="E37" i="31"/>
  <c r="F37" i="31"/>
  <c r="G37" i="31"/>
  <c r="B38" i="31"/>
  <c r="C38" i="31"/>
  <c r="D38" i="31"/>
  <c r="E38" i="31"/>
  <c r="F38" i="31"/>
  <c r="G38" i="31"/>
  <c r="B39" i="31"/>
  <c r="C39" i="31"/>
  <c r="D39" i="31"/>
  <c r="E39" i="31"/>
  <c r="F39" i="31"/>
  <c r="G39" i="31"/>
  <c r="B40" i="31"/>
  <c r="C40" i="31"/>
  <c r="D40" i="31"/>
  <c r="E40" i="31"/>
  <c r="F40" i="31"/>
  <c r="G40" i="31"/>
  <c r="B41" i="31"/>
  <c r="C41" i="31"/>
  <c r="D41" i="31"/>
  <c r="E41" i="31"/>
  <c r="F41" i="31"/>
  <c r="G41" i="31"/>
  <c r="B42" i="31"/>
  <c r="C42" i="31"/>
  <c r="D42" i="31"/>
  <c r="E42" i="31"/>
  <c r="F42" i="31"/>
  <c r="G42" i="31"/>
  <c r="B43" i="31"/>
  <c r="C43" i="31"/>
  <c r="D43" i="31"/>
  <c r="E43" i="31"/>
  <c r="F43" i="31"/>
  <c r="G43" i="31"/>
  <c r="B44" i="31"/>
  <c r="C44" i="31"/>
  <c r="D44" i="31"/>
  <c r="E44" i="31"/>
  <c r="F44" i="31"/>
  <c r="G44" i="31"/>
  <c r="B45" i="31"/>
  <c r="C45" i="31"/>
  <c r="D45" i="31"/>
  <c r="E45" i="31"/>
  <c r="F45" i="31"/>
  <c r="G45" i="31"/>
  <c r="B46" i="31"/>
  <c r="C46" i="31"/>
  <c r="D46" i="31"/>
  <c r="E46" i="31"/>
  <c r="F46" i="31"/>
  <c r="G46" i="31"/>
  <c r="B47" i="31"/>
  <c r="C47" i="31"/>
  <c r="D47" i="31"/>
  <c r="E47" i="31"/>
  <c r="F47" i="31"/>
  <c r="G47" i="31"/>
  <c r="B48" i="31"/>
  <c r="C48" i="31"/>
  <c r="D48" i="31"/>
  <c r="E48" i="31"/>
  <c r="F48" i="31"/>
  <c r="G48" i="31"/>
  <c r="B49" i="31"/>
  <c r="C49" i="31"/>
  <c r="D49" i="31"/>
  <c r="E49" i="31"/>
  <c r="F49" i="31"/>
  <c r="G49" i="31"/>
  <c r="B50" i="31"/>
  <c r="C50" i="31"/>
  <c r="D50" i="31"/>
  <c r="E50" i="31"/>
  <c r="F50" i="31"/>
  <c r="G50" i="31"/>
  <c r="B51" i="31"/>
  <c r="C51" i="31"/>
  <c r="D51" i="31"/>
  <c r="E51" i="31"/>
  <c r="F51" i="31"/>
  <c r="G51" i="31"/>
  <c r="B52" i="31"/>
  <c r="C52" i="31"/>
  <c r="D52" i="31"/>
  <c r="E52" i="31"/>
  <c r="F52" i="31"/>
  <c r="G52" i="31"/>
  <c r="B53" i="31"/>
  <c r="C53" i="31"/>
  <c r="D53" i="31"/>
  <c r="E53" i="31"/>
  <c r="F53" i="31"/>
  <c r="G53" i="31"/>
  <c r="B54" i="31"/>
  <c r="C54" i="31"/>
  <c r="D54" i="31"/>
  <c r="E54" i="31"/>
  <c r="F54" i="31"/>
  <c r="G54" i="31"/>
  <c r="B55" i="31"/>
  <c r="C55" i="31"/>
  <c r="D55" i="31"/>
  <c r="E55" i="31"/>
  <c r="F55" i="31"/>
  <c r="G55" i="31"/>
  <c r="B56" i="31"/>
  <c r="C56" i="31"/>
  <c r="D56" i="31"/>
  <c r="E56" i="31"/>
  <c r="F56" i="31"/>
  <c r="G56" i="31"/>
  <c r="B57" i="31"/>
  <c r="C57" i="31"/>
  <c r="D57" i="31"/>
  <c r="E57" i="31"/>
  <c r="F57" i="31"/>
  <c r="G57" i="31"/>
  <c r="B58" i="31"/>
  <c r="C58" i="31"/>
  <c r="D58" i="31"/>
  <c r="E58" i="31"/>
  <c r="F58" i="31"/>
  <c r="G58" i="31"/>
  <c r="B59" i="31"/>
  <c r="C59" i="31"/>
  <c r="D59" i="31"/>
  <c r="E59" i="31"/>
  <c r="F59" i="31"/>
  <c r="G59" i="31"/>
  <c r="B60" i="31"/>
  <c r="C60" i="31"/>
  <c r="D60" i="31"/>
  <c r="E60" i="31"/>
  <c r="F60" i="31"/>
  <c r="G60" i="31"/>
  <c r="B61" i="31"/>
  <c r="C61" i="31"/>
  <c r="D61" i="31"/>
  <c r="E61" i="31"/>
  <c r="F61" i="31"/>
  <c r="G61" i="31"/>
  <c r="B62" i="31"/>
  <c r="C62" i="31"/>
  <c r="D62" i="31"/>
  <c r="E62" i="31"/>
  <c r="F62" i="31"/>
  <c r="G62" i="31"/>
  <c r="B63" i="31"/>
  <c r="C63" i="31"/>
  <c r="D63" i="31"/>
  <c r="E63" i="31"/>
  <c r="F63" i="31"/>
  <c r="G63" i="31"/>
  <c r="B64" i="31"/>
  <c r="C64" i="31"/>
  <c r="D64" i="31"/>
  <c r="E64" i="31"/>
  <c r="F64" i="31"/>
  <c r="G64" i="31"/>
  <c r="B65" i="31"/>
  <c r="C65" i="31"/>
  <c r="D65" i="31"/>
  <c r="E65" i="31"/>
  <c r="F65" i="31"/>
  <c r="G65" i="31"/>
  <c r="B66" i="31"/>
  <c r="C66" i="31"/>
  <c r="D66" i="31"/>
  <c r="E66" i="31"/>
  <c r="F66" i="31"/>
  <c r="G66" i="31"/>
  <c r="B67" i="31"/>
  <c r="C67" i="31"/>
  <c r="D67" i="31"/>
  <c r="E67" i="31"/>
  <c r="F67" i="31"/>
  <c r="G67" i="31"/>
  <c r="H3" i="1"/>
  <c r="I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G4" i="1"/>
  <c r="H4" i="1"/>
  <c r="I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G5" i="1"/>
  <c r="H5" i="1"/>
  <c r="I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G6" i="1"/>
  <c r="H6" i="1"/>
  <c r="I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G7" i="1"/>
  <c r="H7" i="1"/>
  <c r="I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G8" i="1"/>
  <c r="H8" i="1"/>
  <c r="I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G9" i="1"/>
  <c r="H9" i="1"/>
  <c r="I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G10" i="1"/>
  <c r="H10" i="1"/>
  <c r="I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G11" i="1"/>
  <c r="H11" i="1"/>
  <c r="I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G12" i="1"/>
  <c r="H12" i="1"/>
  <c r="I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G13" i="1"/>
  <c r="H13" i="1"/>
  <c r="I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G14" i="1"/>
  <c r="H14" i="1"/>
  <c r="I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G15" i="1"/>
  <c r="H15" i="1"/>
  <c r="I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G16" i="1"/>
  <c r="H16" i="1"/>
  <c r="I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G17" i="1"/>
  <c r="H17" i="1"/>
  <c r="I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G18" i="1"/>
  <c r="H18" i="1"/>
  <c r="I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G19" i="1"/>
  <c r="H19" i="1"/>
  <c r="I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G20" i="1"/>
  <c r="H20" i="1"/>
  <c r="I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G21" i="1"/>
  <c r="H21" i="1"/>
  <c r="I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G22" i="1"/>
  <c r="H22" i="1"/>
  <c r="I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G23" i="1"/>
  <c r="H23" i="1"/>
  <c r="I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G24" i="1"/>
  <c r="H24" i="1"/>
  <c r="I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G25" i="1"/>
  <c r="H25" i="1"/>
  <c r="I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G26" i="1"/>
  <c r="H26" i="1"/>
  <c r="I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G27" i="1"/>
  <c r="H27" i="1"/>
  <c r="I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G28" i="1"/>
  <c r="H28" i="1"/>
  <c r="I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G29" i="1"/>
  <c r="H29" i="1"/>
  <c r="I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G30" i="1"/>
  <c r="H30" i="1"/>
  <c r="I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G31" i="1"/>
  <c r="H31" i="1"/>
  <c r="I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G32" i="1"/>
  <c r="H32" i="1"/>
  <c r="I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G33" i="1"/>
  <c r="H33" i="1"/>
  <c r="I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G34" i="1"/>
  <c r="H34" i="1"/>
  <c r="I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G35" i="1"/>
  <c r="H35" i="1"/>
  <c r="I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G36" i="1"/>
  <c r="H36" i="1"/>
  <c r="I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G37" i="1"/>
  <c r="H37" i="1"/>
  <c r="I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G38" i="1"/>
  <c r="H38" i="1"/>
  <c r="I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G39" i="1"/>
  <c r="H39" i="1"/>
  <c r="I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G40" i="1"/>
  <c r="H40" i="1"/>
  <c r="I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G41" i="1"/>
  <c r="H41" i="1"/>
  <c r="I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G42" i="1"/>
  <c r="H42" i="1"/>
  <c r="I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G43" i="1"/>
  <c r="H43" i="1"/>
  <c r="I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G44" i="1"/>
  <c r="H44" i="1"/>
  <c r="I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G45" i="1"/>
  <c r="H45" i="1"/>
  <c r="I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G46" i="1"/>
  <c r="H46" i="1"/>
  <c r="I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G47" i="1"/>
  <c r="H47" i="1"/>
  <c r="I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G48" i="1"/>
  <c r="H48" i="1"/>
  <c r="I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G49" i="1"/>
  <c r="H49" i="1"/>
  <c r="I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G50" i="1"/>
  <c r="H50" i="1"/>
  <c r="I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G51" i="1"/>
  <c r="H51" i="1"/>
  <c r="I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G52" i="1"/>
  <c r="H52" i="1"/>
  <c r="I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G53" i="1"/>
  <c r="H53" i="1"/>
  <c r="I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G54" i="1"/>
  <c r="H54" i="1"/>
  <c r="I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G55" i="1"/>
  <c r="H55" i="1"/>
  <c r="I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G56" i="1"/>
  <c r="H56" i="1"/>
  <c r="I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G57" i="1"/>
  <c r="H57" i="1"/>
  <c r="I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G58" i="1"/>
  <c r="H58" i="1"/>
  <c r="I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G59" i="1"/>
  <c r="H59" i="1"/>
  <c r="I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G60" i="1"/>
  <c r="H60" i="1"/>
  <c r="I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G61" i="1"/>
  <c r="H61" i="1"/>
  <c r="I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G62" i="1"/>
  <c r="H62" i="1"/>
  <c r="I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G63" i="1"/>
  <c r="H63" i="1"/>
  <c r="I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G64" i="1"/>
  <c r="H64" i="1"/>
  <c r="I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G65" i="1"/>
  <c r="H65" i="1"/>
  <c r="I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G66" i="1"/>
  <c r="H66" i="1"/>
  <c r="I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G67" i="1"/>
  <c r="H67" i="1"/>
  <c r="I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H68" i="1"/>
  <c r="I68" i="1"/>
  <c r="BD68" i="1"/>
  <c r="BE68" i="1"/>
  <c r="H3" i="6"/>
  <c r="I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B3" i="6"/>
  <c r="AC3" i="6"/>
  <c r="AD3" i="6"/>
  <c r="AE3" i="6"/>
  <c r="AF3" i="6"/>
  <c r="AG3" i="6"/>
  <c r="AH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G4" i="6"/>
  <c r="H4" i="6"/>
  <c r="I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B4" i="6"/>
  <c r="AC4" i="6"/>
  <c r="AD4" i="6"/>
  <c r="AE4" i="6"/>
  <c r="AF4" i="6"/>
  <c r="AG4" i="6"/>
  <c r="AH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G5" i="6"/>
  <c r="H5" i="6"/>
  <c r="I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B5" i="6"/>
  <c r="AC5" i="6"/>
  <c r="AD5" i="6"/>
  <c r="AE5" i="6"/>
  <c r="AF5" i="6"/>
  <c r="AG5" i="6"/>
  <c r="AH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G6" i="6"/>
  <c r="H6" i="6"/>
  <c r="I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B6" i="6"/>
  <c r="AC6" i="6"/>
  <c r="AD6" i="6"/>
  <c r="AE6" i="6"/>
  <c r="AF6" i="6"/>
  <c r="AG6" i="6"/>
  <c r="AH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G7" i="6"/>
  <c r="H7" i="6"/>
  <c r="I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B7" i="6"/>
  <c r="AC7" i="6"/>
  <c r="AD7" i="6"/>
  <c r="AE7" i="6"/>
  <c r="AF7" i="6"/>
  <c r="AG7" i="6"/>
  <c r="AH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G8" i="6"/>
  <c r="H8" i="6"/>
  <c r="I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B8" i="6"/>
  <c r="AC8" i="6"/>
  <c r="AD8" i="6"/>
  <c r="AE8" i="6"/>
  <c r="AF8" i="6"/>
  <c r="AG8" i="6"/>
  <c r="AH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G9" i="6"/>
  <c r="H9" i="6"/>
  <c r="I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B9" i="6"/>
  <c r="AC9" i="6"/>
  <c r="AD9" i="6"/>
  <c r="AE9" i="6"/>
  <c r="AF9" i="6"/>
  <c r="AG9" i="6"/>
  <c r="AH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G10" i="6"/>
  <c r="H10" i="6"/>
  <c r="I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B10" i="6"/>
  <c r="AC10" i="6"/>
  <c r="AD10" i="6"/>
  <c r="AE10" i="6"/>
  <c r="AF10" i="6"/>
  <c r="AG10" i="6"/>
  <c r="AH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G11" i="6"/>
  <c r="H11" i="6"/>
  <c r="I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B11" i="6"/>
  <c r="AC11" i="6"/>
  <c r="AD11" i="6"/>
  <c r="AE11" i="6"/>
  <c r="AF11" i="6"/>
  <c r="AG11" i="6"/>
  <c r="AH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G12" i="6"/>
  <c r="H12" i="6"/>
  <c r="I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B12" i="6"/>
  <c r="AC12" i="6"/>
  <c r="AD12" i="6"/>
  <c r="AE12" i="6"/>
  <c r="AF12" i="6"/>
  <c r="AG12" i="6"/>
  <c r="AH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G13" i="6"/>
  <c r="H13" i="6"/>
  <c r="I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B13" i="6"/>
  <c r="AC13" i="6"/>
  <c r="AD13" i="6"/>
  <c r="AE13" i="6"/>
  <c r="AF13" i="6"/>
  <c r="AG13" i="6"/>
  <c r="AH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G14" i="6"/>
  <c r="H14" i="6"/>
  <c r="I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B14" i="6"/>
  <c r="AC14" i="6"/>
  <c r="AD14" i="6"/>
  <c r="AE14" i="6"/>
  <c r="AF14" i="6"/>
  <c r="AG14" i="6"/>
  <c r="AH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G15" i="6"/>
  <c r="H15" i="6"/>
  <c r="I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B15" i="6"/>
  <c r="AC15" i="6"/>
  <c r="AD15" i="6"/>
  <c r="AE15" i="6"/>
  <c r="AF15" i="6"/>
  <c r="AG15" i="6"/>
  <c r="AH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G16" i="6"/>
  <c r="H16" i="6"/>
  <c r="I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B16" i="6"/>
  <c r="AC16" i="6"/>
  <c r="AD16" i="6"/>
  <c r="AE16" i="6"/>
  <c r="AF16" i="6"/>
  <c r="AG16" i="6"/>
  <c r="AH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G17" i="6"/>
  <c r="H17" i="6"/>
  <c r="I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B17" i="6"/>
  <c r="AC17" i="6"/>
  <c r="AD17" i="6"/>
  <c r="AE17" i="6"/>
  <c r="AF17" i="6"/>
  <c r="AG17" i="6"/>
  <c r="AH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G18" i="6"/>
  <c r="H18" i="6"/>
  <c r="I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B18" i="6"/>
  <c r="AC18" i="6"/>
  <c r="AD18" i="6"/>
  <c r="AE18" i="6"/>
  <c r="AF18" i="6"/>
  <c r="AG18" i="6"/>
  <c r="AH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G19" i="6"/>
  <c r="H19" i="6"/>
  <c r="I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B19" i="6"/>
  <c r="AC19" i="6"/>
  <c r="AD19" i="6"/>
  <c r="AE19" i="6"/>
  <c r="AF19" i="6"/>
  <c r="AG19" i="6"/>
  <c r="AH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G20" i="6"/>
  <c r="H20" i="6"/>
  <c r="I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B20" i="6"/>
  <c r="AC20" i="6"/>
  <c r="AD20" i="6"/>
  <c r="AE20" i="6"/>
  <c r="AF20" i="6"/>
  <c r="AG20" i="6"/>
  <c r="AH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G21" i="6"/>
  <c r="H21" i="6"/>
  <c r="I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B21" i="6"/>
  <c r="AC21" i="6"/>
  <c r="AD21" i="6"/>
  <c r="AE21" i="6"/>
  <c r="AF21" i="6"/>
  <c r="AG21" i="6"/>
  <c r="AH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G22" i="6"/>
  <c r="H22" i="6"/>
  <c r="I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B22" i="6"/>
  <c r="AC22" i="6"/>
  <c r="AD22" i="6"/>
  <c r="AE22" i="6"/>
  <c r="AF22" i="6"/>
  <c r="AG22" i="6"/>
  <c r="AH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G23" i="6"/>
  <c r="H23" i="6"/>
  <c r="I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B23" i="6"/>
  <c r="AC23" i="6"/>
  <c r="AD23" i="6"/>
  <c r="AE23" i="6"/>
  <c r="AF23" i="6"/>
  <c r="AG23" i="6"/>
  <c r="AH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G24" i="6"/>
  <c r="H24" i="6"/>
  <c r="I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B24" i="6"/>
  <c r="AC24" i="6"/>
  <c r="AD24" i="6"/>
  <c r="AE24" i="6"/>
  <c r="AF24" i="6"/>
  <c r="AG24" i="6"/>
  <c r="AH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G25" i="6"/>
  <c r="H25" i="6"/>
  <c r="I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B25" i="6"/>
  <c r="AC25" i="6"/>
  <c r="AD25" i="6"/>
  <c r="AE25" i="6"/>
  <c r="AF25" i="6"/>
  <c r="AG25" i="6"/>
  <c r="AH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G26" i="6"/>
  <c r="H26" i="6"/>
  <c r="I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B26" i="6"/>
  <c r="AC26" i="6"/>
  <c r="AD26" i="6"/>
  <c r="AE26" i="6"/>
  <c r="AF26" i="6"/>
  <c r="AG26" i="6"/>
  <c r="AH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G27" i="6"/>
  <c r="H27" i="6"/>
  <c r="I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B27" i="6"/>
  <c r="AC27" i="6"/>
  <c r="AD27" i="6"/>
  <c r="AE27" i="6"/>
  <c r="AF27" i="6"/>
  <c r="AG27" i="6"/>
  <c r="AH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G28" i="6"/>
  <c r="H28" i="6"/>
  <c r="I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B28" i="6"/>
  <c r="AC28" i="6"/>
  <c r="AD28" i="6"/>
  <c r="AE28" i="6"/>
  <c r="AF28" i="6"/>
  <c r="AG28" i="6"/>
  <c r="AH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G29" i="6"/>
  <c r="H29" i="6"/>
  <c r="I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B29" i="6"/>
  <c r="AC29" i="6"/>
  <c r="AD29" i="6"/>
  <c r="AE29" i="6"/>
  <c r="AF29" i="6"/>
  <c r="AG29" i="6"/>
  <c r="AH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G30" i="6"/>
  <c r="H30" i="6"/>
  <c r="I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B30" i="6"/>
  <c r="AC30" i="6"/>
  <c r="AD30" i="6"/>
  <c r="AE30" i="6"/>
  <c r="AF30" i="6"/>
  <c r="AG30" i="6"/>
  <c r="AH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G31" i="6"/>
  <c r="H31" i="6"/>
  <c r="I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B31" i="6"/>
  <c r="AC31" i="6"/>
  <c r="AD31" i="6"/>
  <c r="AE31" i="6"/>
  <c r="AF31" i="6"/>
  <c r="AG31" i="6"/>
  <c r="AH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G32" i="6"/>
  <c r="H32" i="6"/>
  <c r="I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B32" i="6"/>
  <c r="AC32" i="6"/>
  <c r="AD32" i="6"/>
  <c r="AE32" i="6"/>
  <c r="AF32" i="6"/>
  <c r="AG32" i="6"/>
  <c r="AH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G33" i="6"/>
  <c r="H33" i="6"/>
  <c r="I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B33" i="6"/>
  <c r="AC33" i="6"/>
  <c r="AD33" i="6"/>
  <c r="AE33" i="6"/>
  <c r="AF33" i="6"/>
  <c r="AG33" i="6"/>
  <c r="AH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G34" i="6"/>
  <c r="H34" i="6"/>
  <c r="I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B34" i="6"/>
  <c r="AC34" i="6"/>
  <c r="AD34" i="6"/>
  <c r="AE34" i="6"/>
  <c r="AF34" i="6"/>
  <c r="AG34" i="6"/>
  <c r="AH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G35" i="6"/>
  <c r="H35" i="6"/>
  <c r="I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B35" i="6"/>
  <c r="AC35" i="6"/>
  <c r="AD35" i="6"/>
  <c r="AE35" i="6"/>
  <c r="AF35" i="6"/>
  <c r="AG35" i="6"/>
  <c r="AH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G36" i="6"/>
  <c r="H36" i="6"/>
  <c r="I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B36" i="6"/>
  <c r="AC36" i="6"/>
  <c r="AD36" i="6"/>
  <c r="AE36" i="6"/>
  <c r="AF36" i="6"/>
  <c r="AG36" i="6"/>
  <c r="AH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G37" i="6"/>
  <c r="H37" i="6"/>
  <c r="I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B37" i="6"/>
  <c r="AC37" i="6"/>
  <c r="AD37" i="6"/>
  <c r="AE37" i="6"/>
  <c r="AF37" i="6"/>
  <c r="AG37" i="6"/>
  <c r="AH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G38" i="6"/>
  <c r="H38" i="6"/>
  <c r="I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B38" i="6"/>
  <c r="AC38" i="6"/>
  <c r="AD38" i="6"/>
  <c r="AE38" i="6"/>
  <c r="AF38" i="6"/>
  <c r="AG38" i="6"/>
  <c r="AH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G39" i="6"/>
  <c r="H39" i="6"/>
  <c r="I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B39" i="6"/>
  <c r="AC39" i="6"/>
  <c r="AD39" i="6"/>
  <c r="AE39" i="6"/>
  <c r="AF39" i="6"/>
  <c r="AG39" i="6"/>
  <c r="AH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G40" i="6"/>
  <c r="H40" i="6"/>
  <c r="I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B40" i="6"/>
  <c r="AC40" i="6"/>
  <c r="AD40" i="6"/>
  <c r="AE40" i="6"/>
  <c r="AF40" i="6"/>
  <c r="AG40" i="6"/>
  <c r="AH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G41" i="6"/>
  <c r="H41" i="6"/>
  <c r="I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B41" i="6"/>
  <c r="AC41" i="6"/>
  <c r="AD41" i="6"/>
  <c r="AE41" i="6"/>
  <c r="AF41" i="6"/>
  <c r="AG41" i="6"/>
  <c r="AH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G42" i="6"/>
  <c r="H42" i="6"/>
  <c r="I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B42" i="6"/>
  <c r="AC42" i="6"/>
  <c r="AD42" i="6"/>
  <c r="AE42" i="6"/>
  <c r="AF42" i="6"/>
  <c r="AG42" i="6"/>
  <c r="AH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G43" i="6"/>
  <c r="H43" i="6"/>
  <c r="I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B43" i="6"/>
  <c r="AC43" i="6"/>
  <c r="AD43" i="6"/>
  <c r="AE43" i="6"/>
  <c r="AF43" i="6"/>
  <c r="AG43" i="6"/>
  <c r="AH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G44" i="6"/>
  <c r="H44" i="6"/>
  <c r="I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B44" i="6"/>
  <c r="AC44" i="6"/>
  <c r="AD44" i="6"/>
  <c r="AE44" i="6"/>
  <c r="AF44" i="6"/>
  <c r="AG44" i="6"/>
  <c r="AH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G45" i="6"/>
  <c r="H45" i="6"/>
  <c r="I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B45" i="6"/>
  <c r="AC45" i="6"/>
  <c r="AD45" i="6"/>
  <c r="AE45" i="6"/>
  <c r="AF45" i="6"/>
  <c r="AG45" i="6"/>
  <c r="AH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G46" i="6"/>
  <c r="H46" i="6"/>
  <c r="I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B46" i="6"/>
  <c r="AC46" i="6"/>
  <c r="AD46" i="6"/>
  <c r="AE46" i="6"/>
  <c r="AF46" i="6"/>
  <c r="AG46" i="6"/>
  <c r="AH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G47" i="6"/>
  <c r="H47" i="6"/>
  <c r="I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B47" i="6"/>
  <c r="AC47" i="6"/>
  <c r="AD47" i="6"/>
  <c r="AE47" i="6"/>
  <c r="AF47" i="6"/>
  <c r="AG47" i="6"/>
  <c r="AH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G48" i="6"/>
  <c r="H48" i="6"/>
  <c r="I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B48" i="6"/>
  <c r="AC48" i="6"/>
  <c r="AD48" i="6"/>
  <c r="AE48" i="6"/>
  <c r="AF48" i="6"/>
  <c r="AG48" i="6"/>
  <c r="AH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G49" i="6"/>
  <c r="H49" i="6"/>
  <c r="I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B49" i="6"/>
  <c r="AC49" i="6"/>
  <c r="AD49" i="6"/>
  <c r="AE49" i="6"/>
  <c r="AF49" i="6"/>
  <c r="AG49" i="6"/>
  <c r="AH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G50" i="6"/>
  <c r="H50" i="6"/>
  <c r="I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B50" i="6"/>
  <c r="AC50" i="6"/>
  <c r="AD50" i="6"/>
  <c r="AE50" i="6"/>
  <c r="AF50" i="6"/>
  <c r="AG50" i="6"/>
  <c r="AH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G51" i="6"/>
  <c r="H51" i="6"/>
  <c r="I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B51" i="6"/>
  <c r="AC51" i="6"/>
  <c r="AD51" i="6"/>
  <c r="AE51" i="6"/>
  <c r="AF51" i="6"/>
  <c r="AG51" i="6"/>
  <c r="AH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G52" i="6"/>
  <c r="H52" i="6"/>
  <c r="I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B52" i="6"/>
  <c r="AC52" i="6"/>
  <c r="AD52" i="6"/>
  <c r="AE52" i="6"/>
  <c r="AF52" i="6"/>
  <c r="AG52" i="6"/>
  <c r="AH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G53" i="6"/>
  <c r="H53" i="6"/>
  <c r="I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B53" i="6"/>
  <c r="AC53" i="6"/>
  <c r="AD53" i="6"/>
  <c r="AE53" i="6"/>
  <c r="AF53" i="6"/>
  <c r="AG53" i="6"/>
  <c r="AH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G54" i="6"/>
  <c r="H54" i="6"/>
  <c r="I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B54" i="6"/>
  <c r="AC54" i="6"/>
  <c r="AD54" i="6"/>
  <c r="AE54" i="6"/>
  <c r="AF54" i="6"/>
  <c r="AG54" i="6"/>
  <c r="AH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G55" i="6"/>
  <c r="H55" i="6"/>
  <c r="I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B55" i="6"/>
  <c r="AC55" i="6"/>
  <c r="AD55" i="6"/>
  <c r="AE55" i="6"/>
  <c r="AF55" i="6"/>
  <c r="AG55" i="6"/>
  <c r="AH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G56" i="6"/>
  <c r="H56" i="6"/>
  <c r="I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B56" i="6"/>
  <c r="AC56" i="6"/>
  <c r="AD56" i="6"/>
  <c r="AE56" i="6"/>
  <c r="AF56" i="6"/>
  <c r="AG56" i="6"/>
  <c r="AH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G57" i="6"/>
  <c r="H57" i="6"/>
  <c r="I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B57" i="6"/>
  <c r="AC57" i="6"/>
  <c r="AD57" i="6"/>
  <c r="AE57" i="6"/>
  <c r="AF57" i="6"/>
  <c r="AG57" i="6"/>
  <c r="AH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G58" i="6"/>
  <c r="H58" i="6"/>
  <c r="I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B58" i="6"/>
  <c r="AC58" i="6"/>
  <c r="AD58" i="6"/>
  <c r="AE58" i="6"/>
  <c r="AF58" i="6"/>
  <c r="AG58" i="6"/>
  <c r="AH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G59" i="6"/>
  <c r="H59" i="6"/>
  <c r="I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B59" i="6"/>
  <c r="AC59" i="6"/>
  <c r="AD59" i="6"/>
  <c r="AE59" i="6"/>
  <c r="AF59" i="6"/>
  <c r="AG59" i="6"/>
  <c r="AH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G60" i="6"/>
  <c r="H60" i="6"/>
  <c r="I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B60" i="6"/>
  <c r="AC60" i="6"/>
  <c r="AD60" i="6"/>
  <c r="AE60" i="6"/>
  <c r="AF60" i="6"/>
  <c r="AG60" i="6"/>
  <c r="AH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G61" i="6"/>
  <c r="H61" i="6"/>
  <c r="I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B61" i="6"/>
  <c r="AC61" i="6"/>
  <c r="AD61" i="6"/>
  <c r="AE61" i="6"/>
  <c r="AF61" i="6"/>
  <c r="AG61" i="6"/>
  <c r="AH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G62" i="6"/>
  <c r="H62" i="6"/>
  <c r="I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B62" i="6"/>
  <c r="AC62" i="6"/>
  <c r="AD62" i="6"/>
  <c r="AE62" i="6"/>
  <c r="AF62" i="6"/>
  <c r="AG62" i="6"/>
  <c r="AH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G63" i="6"/>
  <c r="H63" i="6"/>
  <c r="I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B63" i="6"/>
  <c r="AC63" i="6"/>
  <c r="AD63" i="6"/>
  <c r="AE63" i="6"/>
  <c r="AF63" i="6"/>
  <c r="AG63" i="6"/>
  <c r="AH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G64" i="6"/>
  <c r="H64" i="6"/>
  <c r="I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B64" i="6"/>
  <c r="AC64" i="6"/>
  <c r="AD64" i="6"/>
  <c r="AE64" i="6"/>
  <c r="AF64" i="6"/>
  <c r="AG64" i="6"/>
  <c r="AH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G65" i="6"/>
  <c r="H65" i="6"/>
  <c r="I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B65" i="6"/>
  <c r="AC65" i="6"/>
  <c r="AD65" i="6"/>
  <c r="AE65" i="6"/>
  <c r="AF65" i="6"/>
  <c r="AG65" i="6"/>
  <c r="AH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G66" i="6"/>
  <c r="H66" i="6"/>
  <c r="I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B66" i="6"/>
  <c r="AC66" i="6"/>
  <c r="AD66" i="6"/>
  <c r="AE66" i="6"/>
  <c r="AF66" i="6"/>
  <c r="AG66" i="6"/>
  <c r="AH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G67" i="6"/>
  <c r="H67" i="6"/>
  <c r="I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B67" i="6"/>
  <c r="AC67" i="6"/>
  <c r="AD67" i="6"/>
  <c r="AE67" i="6"/>
  <c r="AF67" i="6"/>
  <c r="AG67" i="6"/>
  <c r="AH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H3" i="10"/>
  <c r="I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B3" i="10"/>
  <c r="AC3" i="10"/>
  <c r="AD3" i="10"/>
  <c r="AE3" i="10"/>
  <c r="AF3" i="10"/>
  <c r="AG3" i="10"/>
  <c r="AH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G4" i="10"/>
  <c r="H4" i="10"/>
  <c r="I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B4" i="10"/>
  <c r="AC4" i="10"/>
  <c r="AD4" i="10"/>
  <c r="AE4" i="10"/>
  <c r="AF4" i="10"/>
  <c r="AG4" i="10"/>
  <c r="AH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G5" i="10"/>
  <c r="H5" i="10"/>
  <c r="I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B5" i="10"/>
  <c r="AC5" i="10"/>
  <c r="AD5" i="10"/>
  <c r="AE5" i="10"/>
  <c r="AF5" i="10"/>
  <c r="AG5" i="10"/>
  <c r="AH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G6" i="10"/>
  <c r="H6" i="10"/>
  <c r="I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B6" i="10"/>
  <c r="AC6" i="10"/>
  <c r="AD6" i="10"/>
  <c r="AE6" i="10"/>
  <c r="AF6" i="10"/>
  <c r="AG6" i="10"/>
  <c r="AH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G7" i="10"/>
  <c r="H7" i="10"/>
  <c r="I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B7" i="10"/>
  <c r="AC7" i="10"/>
  <c r="AD7" i="10"/>
  <c r="AE7" i="10"/>
  <c r="AF7" i="10"/>
  <c r="AG7" i="10"/>
  <c r="AH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G8" i="10"/>
  <c r="H8" i="10"/>
  <c r="I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B8" i="10"/>
  <c r="AC8" i="10"/>
  <c r="AD8" i="10"/>
  <c r="AE8" i="10"/>
  <c r="AF8" i="10"/>
  <c r="AG8" i="10"/>
  <c r="AH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G9" i="10"/>
  <c r="H9" i="10"/>
  <c r="I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B9" i="10"/>
  <c r="AC9" i="10"/>
  <c r="AD9" i="10"/>
  <c r="AE9" i="10"/>
  <c r="AF9" i="10"/>
  <c r="AG9" i="10"/>
  <c r="AH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G10" i="10"/>
  <c r="H10" i="10"/>
  <c r="I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B10" i="10"/>
  <c r="AC10" i="10"/>
  <c r="AD10" i="10"/>
  <c r="AE10" i="10"/>
  <c r="AF10" i="10"/>
  <c r="AG10" i="10"/>
  <c r="AH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G11" i="10"/>
  <c r="H11" i="10"/>
  <c r="I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B11" i="10"/>
  <c r="AC11" i="10"/>
  <c r="AD11" i="10"/>
  <c r="AE11" i="10"/>
  <c r="AF11" i="10"/>
  <c r="AG11" i="10"/>
  <c r="AH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G12" i="10"/>
  <c r="H12" i="10"/>
  <c r="I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B12" i="10"/>
  <c r="AC12" i="10"/>
  <c r="AD12" i="10"/>
  <c r="AE12" i="10"/>
  <c r="AF12" i="10"/>
  <c r="AG12" i="10"/>
  <c r="AH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G13" i="10"/>
  <c r="H13" i="10"/>
  <c r="I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B13" i="10"/>
  <c r="AC13" i="10"/>
  <c r="AD13" i="10"/>
  <c r="AE13" i="10"/>
  <c r="AF13" i="10"/>
  <c r="AG13" i="10"/>
  <c r="AH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G14" i="10"/>
  <c r="H14" i="10"/>
  <c r="I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B14" i="10"/>
  <c r="AC14" i="10"/>
  <c r="AD14" i="10"/>
  <c r="AE14" i="10"/>
  <c r="AF14" i="10"/>
  <c r="AG14" i="10"/>
  <c r="AH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G15" i="10"/>
  <c r="H15" i="10"/>
  <c r="I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B15" i="10"/>
  <c r="AC15" i="10"/>
  <c r="AD15" i="10"/>
  <c r="AE15" i="10"/>
  <c r="AF15" i="10"/>
  <c r="AG15" i="10"/>
  <c r="AH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G16" i="10"/>
  <c r="H16" i="10"/>
  <c r="I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B16" i="10"/>
  <c r="AC16" i="10"/>
  <c r="AD16" i="10"/>
  <c r="AE16" i="10"/>
  <c r="AF16" i="10"/>
  <c r="AG16" i="10"/>
  <c r="AH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G17" i="10"/>
  <c r="H17" i="10"/>
  <c r="I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B17" i="10"/>
  <c r="AC17" i="10"/>
  <c r="AD17" i="10"/>
  <c r="AE17" i="10"/>
  <c r="AF17" i="10"/>
  <c r="AG17" i="10"/>
  <c r="AH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G18" i="10"/>
  <c r="H18" i="10"/>
  <c r="I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B18" i="10"/>
  <c r="AC18" i="10"/>
  <c r="AD18" i="10"/>
  <c r="AE18" i="10"/>
  <c r="AF18" i="10"/>
  <c r="AG18" i="10"/>
  <c r="AH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G19" i="10"/>
  <c r="H19" i="10"/>
  <c r="I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B19" i="10"/>
  <c r="AC19" i="10"/>
  <c r="AD19" i="10"/>
  <c r="AE19" i="10"/>
  <c r="AF19" i="10"/>
  <c r="AG19" i="10"/>
  <c r="AH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G20" i="10"/>
  <c r="H20" i="10"/>
  <c r="I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B20" i="10"/>
  <c r="AC20" i="10"/>
  <c r="AD20" i="10"/>
  <c r="AE20" i="10"/>
  <c r="AF20" i="10"/>
  <c r="AG20" i="10"/>
  <c r="AH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G21" i="10"/>
  <c r="H21" i="10"/>
  <c r="I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B21" i="10"/>
  <c r="AC21" i="10"/>
  <c r="AD21" i="10"/>
  <c r="AE21" i="10"/>
  <c r="AF21" i="10"/>
  <c r="AG21" i="10"/>
  <c r="AH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G22" i="10"/>
  <c r="H22" i="10"/>
  <c r="I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B22" i="10"/>
  <c r="AC22" i="10"/>
  <c r="AD22" i="10"/>
  <c r="AE22" i="10"/>
  <c r="AF22" i="10"/>
  <c r="AG22" i="10"/>
  <c r="AH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G23" i="10"/>
  <c r="H23" i="10"/>
  <c r="I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B23" i="10"/>
  <c r="AC23" i="10"/>
  <c r="AD23" i="10"/>
  <c r="AE23" i="10"/>
  <c r="AF23" i="10"/>
  <c r="AG23" i="10"/>
  <c r="AH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G24" i="10"/>
  <c r="H24" i="10"/>
  <c r="I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B24" i="10"/>
  <c r="AC24" i="10"/>
  <c r="AD24" i="10"/>
  <c r="AE24" i="10"/>
  <c r="AF24" i="10"/>
  <c r="AG24" i="10"/>
  <c r="AH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G25" i="10"/>
  <c r="H25" i="10"/>
  <c r="I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B25" i="10"/>
  <c r="AC25" i="10"/>
  <c r="AD25" i="10"/>
  <c r="AE25" i="10"/>
  <c r="AF25" i="10"/>
  <c r="AG25" i="10"/>
  <c r="AH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G26" i="10"/>
  <c r="H26" i="10"/>
  <c r="I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B26" i="10"/>
  <c r="AC26" i="10"/>
  <c r="AD26" i="10"/>
  <c r="AE26" i="10"/>
  <c r="AF26" i="10"/>
  <c r="AG26" i="10"/>
  <c r="AH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G27" i="10"/>
  <c r="H27" i="10"/>
  <c r="I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B27" i="10"/>
  <c r="AC27" i="10"/>
  <c r="AD27" i="10"/>
  <c r="AE27" i="10"/>
  <c r="AF27" i="10"/>
  <c r="AG27" i="10"/>
  <c r="AH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G28" i="10"/>
  <c r="H28" i="10"/>
  <c r="I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B28" i="10"/>
  <c r="AC28" i="10"/>
  <c r="AD28" i="10"/>
  <c r="AE28" i="10"/>
  <c r="AF28" i="10"/>
  <c r="AG28" i="10"/>
  <c r="AH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G29" i="10"/>
  <c r="H29" i="10"/>
  <c r="I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B29" i="10"/>
  <c r="AC29" i="10"/>
  <c r="AD29" i="10"/>
  <c r="AE29" i="10"/>
  <c r="AF29" i="10"/>
  <c r="AG29" i="10"/>
  <c r="AH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G30" i="10"/>
  <c r="H30" i="10"/>
  <c r="I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B30" i="10"/>
  <c r="AC30" i="10"/>
  <c r="AD30" i="10"/>
  <c r="AE30" i="10"/>
  <c r="AF30" i="10"/>
  <c r="AG30" i="10"/>
  <c r="AH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G31" i="10"/>
  <c r="H31" i="10"/>
  <c r="I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B31" i="10"/>
  <c r="AC31" i="10"/>
  <c r="AD31" i="10"/>
  <c r="AE31" i="10"/>
  <c r="AF31" i="10"/>
  <c r="AG31" i="10"/>
  <c r="AH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G32" i="10"/>
  <c r="H32" i="10"/>
  <c r="I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B32" i="10"/>
  <c r="AC32" i="10"/>
  <c r="AD32" i="10"/>
  <c r="AE32" i="10"/>
  <c r="AF32" i="10"/>
  <c r="AG32" i="10"/>
  <c r="AH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G33" i="10"/>
  <c r="H33" i="10"/>
  <c r="I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B33" i="10"/>
  <c r="AC33" i="10"/>
  <c r="AD33" i="10"/>
  <c r="AE33" i="10"/>
  <c r="AF33" i="10"/>
  <c r="AG33" i="10"/>
  <c r="AH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G34" i="10"/>
  <c r="H34" i="10"/>
  <c r="I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B34" i="10"/>
  <c r="AC34" i="10"/>
  <c r="AD34" i="10"/>
  <c r="AE34" i="10"/>
  <c r="AF34" i="10"/>
  <c r="AG34" i="10"/>
  <c r="AH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G35" i="10"/>
  <c r="H35" i="10"/>
  <c r="I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B35" i="10"/>
  <c r="AC35" i="10"/>
  <c r="AD35" i="10"/>
  <c r="AE35" i="10"/>
  <c r="AF35" i="10"/>
  <c r="AG35" i="10"/>
  <c r="AH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G36" i="10"/>
  <c r="H36" i="10"/>
  <c r="I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B36" i="10"/>
  <c r="AC36" i="10"/>
  <c r="AD36" i="10"/>
  <c r="AE36" i="10"/>
  <c r="AF36" i="10"/>
  <c r="AG36" i="10"/>
  <c r="AH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G37" i="10"/>
  <c r="H37" i="10"/>
  <c r="I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B37" i="10"/>
  <c r="AC37" i="10"/>
  <c r="AD37" i="10"/>
  <c r="AE37" i="10"/>
  <c r="AF37" i="10"/>
  <c r="AG37" i="10"/>
  <c r="AH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G38" i="10"/>
  <c r="H38" i="10"/>
  <c r="I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B38" i="10"/>
  <c r="AC38" i="10"/>
  <c r="AD38" i="10"/>
  <c r="AE38" i="10"/>
  <c r="AF38" i="10"/>
  <c r="AG38" i="10"/>
  <c r="AH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G39" i="10"/>
  <c r="H39" i="10"/>
  <c r="I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B39" i="10"/>
  <c r="AC39" i="10"/>
  <c r="AD39" i="10"/>
  <c r="AE39" i="10"/>
  <c r="AF39" i="10"/>
  <c r="AG39" i="10"/>
  <c r="AH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G40" i="10"/>
  <c r="H40" i="10"/>
  <c r="I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B40" i="10"/>
  <c r="AC40" i="10"/>
  <c r="AD40" i="10"/>
  <c r="AE40" i="10"/>
  <c r="AF40" i="10"/>
  <c r="AG40" i="10"/>
  <c r="AH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G41" i="10"/>
  <c r="H41" i="10"/>
  <c r="I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B41" i="10"/>
  <c r="AC41" i="10"/>
  <c r="AD41" i="10"/>
  <c r="AE41" i="10"/>
  <c r="AF41" i="10"/>
  <c r="AG41" i="10"/>
  <c r="AH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G42" i="10"/>
  <c r="H42" i="10"/>
  <c r="I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B42" i="10"/>
  <c r="AC42" i="10"/>
  <c r="AD42" i="10"/>
  <c r="AE42" i="10"/>
  <c r="AF42" i="10"/>
  <c r="AG42" i="10"/>
  <c r="AH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G43" i="10"/>
  <c r="H43" i="10"/>
  <c r="I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B43" i="10"/>
  <c r="AC43" i="10"/>
  <c r="AD43" i="10"/>
  <c r="AE43" i="10"/>
  <c r="AF43" i="10"/>
  <c r="AG43" i="10"/>
  <c r="AH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G44" i="10"/>
  <c r="H44" i="10"/>
  <c r="I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B44" i="10"/>
  <c r="AC44" i="10"/>
  <c r="AD44" i="10"/>
  <c r="AE44" i="10"/>
  <c r="AF44" i="10"/>
  <c r="AG44" i="10"/>
  <c r="AH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BD44" i="10"/>
  <c r="BE44" i="10"/>
  <c r="G45" i="10"/>
  <c r="H45" i="10"/>
  <c r="I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B45" i="10"/>
  <c r="AC45" i="10"/>
  <c r="AD45" i="10"/>
  <c r="AE45" i="10"/>
  <c r="AF45" i="10"/>
  <c r="AG45" i="10"/>
  <c r="AH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G46" i="10"/>
  <c r="H46" i="10"/>
  <c r="I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B46" i="10"/>
  <c r="AC46" i="10"/>
  <c r="AD46" i="10"/>
  <c r="AE46" i="10"/>
  <c r="AF46" i="10"/>
  <c r="AG46" i="10"/>
  <c r="AH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BE46" i="10"/>
  <c r="G47" i="10"/>
  <c r="H47" i="10"/>
  <c r="I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B47" i="10"/>
  <c r="AC47" i="10"/>
  <c r="AD47" i="10"/>
  <c r="AE47" i="10"/>
  <c r="AF47" i="10"/>
  <c r="AG47" i="10"/>
  <c r="AH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C47" i="10"/>
  <c r="BD47" i="10"/>
  <c r="BE47" i="10"/>
  <c r="G48" i="10"/>
  <c r="H48" i="10"/>
  <c r="I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B48" i="10"/>
  <c r="AC48" i="10"/>
  <c r="AD48" i="10"/>
  <c r="AE48" i="10"/>
  <c r="AF48" i="10"/>
  <c r="AG48" i="10"/>
  <c r="AH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BE48" i="10"/>
  <c r="G49" i="10"/>
  <c r="H49" i="10"/>
  <c r="I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B49" i="10"/>
  <c r="AC49" i="10"/>
  <c r="AD49" i="10"/>
  <c r="AE49" i="10"/>
  <c r="AF49" i="10"/>
  <c r="AG49" i="10"/>
  <c r="AH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B49" i="10"/>
  <c r="BC49" i="10"/>
  <c r="BD49" i="10"/>
  <c r="BE49" i="10"/>
  <c r="G50" i="10"/>
  <c r="H50" i="10"/>
  <c r="I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B50" i="10"/>
  <c r="AC50" i="10"/>
  <c r="AD50" i="10"/>
  <c r="AE50" i="10"/>
  <c r="AF50" i="10"/>
  <c r="AG50" i="10"/>
  <c r="AH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BD50" i="10"/>
  <c r="BE50" i="10"/>
  <c r="G51" i="10"/>
  <c r="H51" i="10"/>
  <c r="I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B51" i="10"/>
  <c r="AC51" i="10"/>
  <c r="AD51" i="10"/>
  <c r="AE51" i="10"/>
  <c r="AF51" i="10"/>
  <c r="AG51" i="10"/>
  <c r="AH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AX51" i="10"/>
  <c r="AY51" i="10"/>
  <c r="AZ51" i="10"/>
  <c r="BA51" i="10"/>
  <c r="BB51" i="10"/>
  <c r="BC51" i="10"/>
  <c r="BD51" i="10"/>
  <c r="BE51" i="10"/>
  <c r="G52" i="10"/>
  <c r="H52" i="10"/>
  <c r="I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B52" i="10"/>
  <c r="AC52" i="10"/>
  <c r="AD52" i="10"/>
  <c r="AE52" i="10"/>
  <c r="AF52" i="10"/>
  <c r="AG52" i="10"/>
  <c r="AH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B52" i="10"/>
  <c r="BC52" i="10"/>
  <c r="BD52" i="10"/>
  <c r="BE52" i="10"/>
  <c r="G53" i="10"/>
  <c r="H53" i="10"/>
  <c r="I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B53" i="10"/>
  <c r="AC53" i="10"/>
  <c r="AD53" i="10"/>
  <c r="AE53" i="10"/>
  <c r="AF53" i="10"/>
  <c r="AG53" i="10"/>
  <c r="AH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B53" i="10"/>
  <c r="BC53" i="10"/>
  <c r="BD53" i="10"/>
  <c r="BE53" i="10"/>
  <c r="G54" i="10"/>
  <c r="H54" i="10"/>
  <c r="I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B54" i="10"/>
  <c r="AC54" i="10"/>
  <c r="AD54" i="10"/>
  <c r="AE54" i="10"/>
  <c r="AF54" i="10"/>
  <c r="AG54" i="10"/>
  <c r="AH54" i="10"/>
  <c r="AJ54" i="10"/>
  <c r="AK54" i="10"/>
  <c r="AL54" i="10"/>
  <c r="AM54" i="10"/>
  <c r="AN54" i="10"/>
  <c r="AO54" i="10"/>
  <c r="AP54" i="10"/>
  <c r="AQ54" i="10"/>
  <c r="AR54" i="10"/>
  <c r="AS54" i="10"/>
  <c r="AT54" i="10"/>
  <c r="AU54" i="10"/>
  <c r="AV54" i="10"/>
  <c r="AW54" i="10"/>
  <c r="AX54" i="10"/>
  <c r="AY54" i="10"/>
  <c r="AZ54" i="10"/>
  <c r="BA54" i="10"/>
  <c r="BB54" i="10"/>
  <c r="BC54" i="10"/>
  <c r="BD54" i="10"/>
  <c r="BE54" i="10"/>
  <c r="G55" i="10"/>
  <c r="H55" i="10"/>
  <c r="I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B55" i="10"/>
  <c r="AC55" i="10"/>
  <c r="AD55" i="10"/>
  <c r="AE55" i="10"/>
  <c r="AF55" i="10"/>
  <c r="AG55" i="10"/>
  <c r="AH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B55" i="10"/>
  <c r="BC55" i="10"/>
  <c r="BD55" i="10"/>
  <c r="BE55" i="10"/>
  <c r="G56" i="10"/>
  <c r="H56" i="10"/>
  <c r="I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B56" i="10"/>
  <c r="AC56" i="10"/>
  <c r="AD56" i="10"/>
  <c r="AE56" i="10"/>
  <c r="AF56" i="10"/>
  <c r="AG56" i="10"/>
  <c r="AH56" i="10"/>
  <c r="AJ56" i="10"/>
  <c r="AK56" i="10"/>
  <c r="AL56" i="10"/>
  <c r="AM56" i="10"/>
  <c r="AN56" i="10"/>
  <c r="AO56" i="10"/>
  <c r="AP56" i="10"/>
  <c r="AQ56" i="10"/>
  <c r="AR56" i="10"/>
  <c r="AS56" i="10"/>
  <c r="AT56" i="10"/>
  <c r="AU56" i="10"/>
  <c r="AV56" i="10"/>
  <c r="AW56" i="10"/>
  <c r="AX56" i="10"/>
  <c r="AY56" i="10"/>
  <c r="AZ56" i="10"/>
  <c r="BA56" i="10"/>
  <c r="BB56" i="10"/>
  <c r="BC56" i="10"/>
  <c r="BD56" i="10"/>
  <c r="BE56" i="10"/>
  <c r="G57" i="10"/>
  <c r="H57" i="10"/>
  <c r="I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B57" i="10"/>
  <c r="AC57" i="10"/>
  <c r="AD57" i="10"/>
  <c r="AE57" i="10"/>
  <c r="AF57" i="10"/>
  <c r="AG57" i="10"/>
  <c r="AH57" i="10"/>
  <c r="AJ57" i="10"/>
  <c r="AK57" i="10"/>
  <c r="AL57" i="10"/>
  <c r="AM57" i="10"/>
  <c r="AN57" i="10"/>
  <c r="AO57" i="10"/>
  <c r="AP57" i="10"/>
  <c r="AQ57" i="10"/>
  <c r="AR57" i="10"/>
  <c r="AS57" i="10"/>
  <c r="AT57" i="10"/>
  <c r="AU57" i="10"/>
  <c r="AV57" i="10"/>
  <c r="AW57" i="10"/>
  <c r="AX57" i="10"/>
  <c r="AY57" i="10"/>
  <c r="AZ57" i="10"/>
  <c r="BA57" i="10"/>
  <c r="BB57" i="10"/>
  <c r="BC57" i="10"/>
  <c r="BD57" i="10"/>
  <c r="BE57" i="10"/>
  <c r="G58" i="10"/>
  <c r="H58" i="10"/>
  <c r="I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B58" i="10"/>
  <c r="AC58" i="10"/>
  <c r="AD58" i="10"/>
  <c r="AE58" i="10"/>
  <c r="AF58" i="10"/>
  <c r="AG58" i="10"/>
  <c r="AH58" i="10"/>
  <c r="AJ58" i="10"/>
  <c r="AK58" i="10"/>
  <c r="AL58" i="10"/>
  <c r="AM58" i="10"/>
  <c r="AN58" i="10"/>
  <c r="AO58" i="10"/>
  <c r="AP58" i="10"/>
  <c r="AQ58" i="10"/>
  <c r="AR58" i="10"/>
  <c r="AS58" i="10"/>
  <c r="AT58" i="10"/>
  <c r="AU58" i="10"/>
  <c r="AV58" i="10"/>
  <c r="AW58" i="10"/>
  <c r="AX58" i="10"/>
  <c r="AY58" i="10"/>
  <c r="AZ58" i="10"/>
  <c r="BA58" i="10"/>
  <c r="BB58" i="10"/>
  <c r="BC58" i="10"/>
  <c r="BD58" i="10"/>
  <c r="BE58" i="10"/>
  <c r="G59" i="10"/>
  <c r="H59" i="10"/>
  <c r="I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B59" i="10"/>
  <c r="AC59" i="10"/>
  <c r="AD59" i="10"/>
  <c r="AE59" i="10"/>
  <c r="AF59" i="10"/>
  <c r="AG59" i="10"/>
  <c r="AH59" i="10"/>
  <c r="AJ59" i="10"/>
  <c r="AK59" i="10"/>
  <c r="AL59" i="10"/>
  <c r="AM59" i="10"/>
  <c r="AN59" i="10"/>
  <c r="AO59" i="10"/>
  <c r="AP59" i="10"/>
  <c r="AQ59" i="10"/>
  <c r="AR59" i="10"/>
  <c r="AS59" i="10"/>
  <c r="AT59" i="10"/>
  <c r="AU59" i="10"/>
  <c r="AV59" i="10"/>
  <c r="AW59" i="10"/>
  <c r="AX59" i="10"/>
  <c r="AY59" i="10"/>
  <c r="AZ59" i="10"/>
  <c r="BA59" i="10"/>
  <c r="BB59" i="10"/>
  <c r="BC59" i="10"/>
  <c r="BD59" i="10"/>
  <c r="BE59" i="10"/>
  <c r="G60" i="10"/>
  <c r="H60" i="10"/>
  <c r="I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B60" i="10"/>
  <c r="AC60" i="10"/>
  <c r="AD60" i="10"/>
  <c r="AE60" i="10"/>
  <c r="AF60" i="10"/>
  <c r="AG60" i="10"/>
  <c r="AH60" i="10"/>
  <c r="AJ60" i="10"/>
  <c r="AK60" i="10"/>
  <c r="AL60" i="10"/>
  <c r="AM60" i="10"/>
  <c r="AN60" i="10"/>
  <c r="AO60" i="10"/>
  <c r="AP60" i="10"/>
  <c r="AQ60" i="10"/>
  <c r="AR60" i="10"/>
  <c r="AS60" i="10"/>
  <c r="AT60" i="10"/>
  <c r="AU60" i="10"/>
  <c r="AV60" i="10"/>
  <c r="AW60" i="10"/>
  <c r="AX60" i="10"/>
  <c r="AY60" i="10"/>
  <c r="AZ60" i="10"/>
  <c r="BA60" i="10"/>
  <c r="BB60" i="10"/>
  <c r="BC60" i="10"/>
  <c r="BD60" i="10"/>
  <c r="BE60" i="10"/>
  <c r="G61" i="10"/>
  <c r="H61" i="10"/>
  <c r="I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B61" i="10"/>
  <c r="AC61" i="10"/>
  <c r="AD61" i="10"/>
  <c r="AE61" i="10"/>
  <c r="AF61" i="10"/>
  <c r="AG61" i="10"/>
  <c r="AH61" i="10"/>
  <c r="AJ61" i="10"/>
  <c r="AK61" i="10"/>
  <c r="AL61" i="10"/>
  <c r="AM61" i="10"/>
  <c r="AN61" i="10"/>
  <c r="AO61" i="10"/>
  <c r="AP61" i="10"/>
  <c r="AQ61" i="10"/>
  <c r="AR61" i="10"/>
  <c r="AS61" i="10"/>
  <c r="AT61" i="10"/>
  <c r="AU61" i="10"/>
  <c r="AV61" i="10"/>
  <c r="AW61" i="10"/>
  <c r="AX61" i="10"/>
  <c r="AY61" i="10"/>
  <c r="AZ61" i="10"/>
  <c r="BA61" i="10"/>
  <c r="BB61" i="10"/>
  <c r="BC61" i="10"/>
  <c r="BD61" i="10"/>
  <c r="BE61" i="10"/>
  <c r="G62" i="10"/>
  <c r="H62" i="10"/>
  <c r="I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B62" i="10"/>
  <c r="AC62" i="10"/>
  <c r="AD62" i="10"/>
  <c r="AE62" i="10"/>
  <c r="AF62" i="10"/>
  <c r="AG62" i="10"/>
  <c r="AH62" i="10"/>
  <c r="AJ62" i="10"/>
  <c r="AK62" i="10"/>
  <c r="AL62" i="10"/>
  <c r="AM62" i="10"/>
  <c r="AN62" i="10"/>
  <c r="AO62" i="10"/>
  <c r="AP62" i="10"/>
  <c r="AQ62" i="10"/>
  <c r="AR62" i="10"/>
  <c r="AS62" i="10"/>
  <c r="AT62" i="10"/>
  <c r="AU62" i="10"/>
  <c r="AV62" i="10"/>
  <c r="AW62" i="10"/>
  <c r="AX62" i="10"/>
  <c r="AY62" i="10"/>
  <c r="AZ62" i="10"/>
  <c r="BA62" i="10"/>
  <c r="BB62" i="10"/>
  <c r="BC62" i="10"/>
  <c r="BD62" i="10"/>
  <c r="BE62" i="10"/>
  <c r="G63" i="10"/>
  <c r="H63" i="10"/>
  <c r="I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B63" i="10"/>
  <c r="AC63" i="10"/>
  <c r="AD63" i="10"/>
  <c r="AE63" i="10"/>
  <c r="AF63" i="10"/>
  <c r="AG63" i="10"/>
  <c r="AH63" i="10"/>
  <c r="AJ63" i="10"/>
  <c r="AK63" i="10"/>
  <c r="AL63" i="10"/>
  <c r="AM63" i="10"/>
  <c r="AN63" i="10"/>
  <c r="AO63" i="10"/>
  <c r="AP63" i="10"/>
  <c r="AQ63" i="10"/>
  <c r="AR63" i="10"/>
  <c r="AS63" i="10"/>
  <c r="AT63" i="10"/>
  <c r="AU63" i="10"/>
  <c r="AV63" i="10"/>
  <c r="AW63" i="10"/>
  <c r="AX63" i="10"/>
  <c r="AY63" i="10"/>
  <c r="AZ63" i="10"/>
  <c r="BA63" i="10"/>
  <c r="BB63" i="10"/>
  <c r="BC63" i="10"/>
  <c r="BD63" i="10"/>
  <c r="BE63" i="10"/>
  <c r="G64" i="10"/>
  <c r="H64" i="10"/>
  <c r="I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B64" i="10"/>
  <c r="AC64" i="10"/>
  <c r="AD64" i="10"/>
  <c r="AE64" i="10"/>
  <c r="AF64" i="10"/>
  <c r="AG64" i="10"/>
  <c r="AH64" i="10"/>
  <c r="AJ64" i="10"/>
  <c r="AK64" i="10"/>
  <c r="AL64" i="10"/>
  <c r="AM64" i="10"/>
  <c r="AN64" i="10"/>
  <c r="AO64" i="10"/>
  <c r="AP64" i="10"/>
  <c r="AQ64" i="10"/>
  <c r="AR64" i="10"/>
  <c r="AS64" i="10"/>
  <c r="AT64" i="10"/>
  <c r="AU64" i="10"/>
  <c r="AV64" i="10"/>
  <c r="AW64" i="10"/>
  <c r="AX64" i="10"/>
  <c r="AY64" i="10"/>
  <c r="AZ64" i="10"/>
  <c r="BA64" i="10"/>
  <c r="BB64" i="10"/>
  <c r="BC64" i="10"/>
  <c r="BD64" i="10"/>
  <c r="BE64" i="10"/>
  <c r="G65" i="10"/>
  <c r="H65" i="10"/>
  <c r="I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B65" i="10"/>
  <c r="AC65" i="10"/>
  <c r="AD65" i="10"/>
  <c r="AE65" i="10"/>
  <c r="AF65" i="10"/>
  <c r="AG65" i="10"/>
  <c r="AH65" i="10"/>
  <c r="AJ65" i="10"/>
  <c r="AK65" i="10"/>
  <c r="AL65" i="10"/>
  <c r="AM65" i="10"/>
  <c r="AN65" i="10"/>
  <c r="AO65" i="10"/>
  <c r="AP65" i="10"/>
  <c r="AQ65" i="10"/>
  <c r="AR65" i="10"/>
  <c r="AS65" i="10"/>
  <c r="AT65" i="10"/>
  <c r="AU65" i="10"/>
  <c r="AV65" i="10"/>
  <c r="AW65" i="10"/>
  <c r="AX65" i="10"/>
  <c r="AY65" i="10"/>
  <c r="AZ65" i="10"/>
  <c r="BA65" i="10"/>
  <c r="BB65" i="10"/>
  <c r="BC65" i="10"/>
  <c r="BD65" i="10"/>
  <c r="BE65" i="10"/>
  <c r="G66" i="10"/>
  <c r="H66" i="10"/>
  <c r="I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B66" i="10"/>
  <c r="AC66" i="10"/>
  <c r="AD66" i="10"/>
  <c r="AE66" i="10"/>
  <c r="AF66" i="10"/>
  <c r="AG66" i="10"/>
  <c r="AH66" i="10"/>
  <c r="AJ66" i="10"/>
  <c r="AK66" i="10"/>
  <c r="AL66" i="10"/>
  <c r="AM66" i="10"/>
  <c r="AN66" i="10"/>
  <c r="AO66" i="10"/>
  <c r="AP66" i="10"/>
  <c r="AQ66" i="10"/>
  <c r="AR66" i="10"/>
  <c r="AS66" i="10"/>
  <c r="AT66" i="10"/>
  <c r="AU66" i="10"/>
  <c r="AV66" i="10"/>
  <c r="AW66" i="10"/>
  <c r="AX66" i="10"/>
  <c r="AY66" i="10"/>
  <c r="AZ66" i="10"/>
  <c r="BA66" i="10"/>
  <c r="BB66" i="10"/>
  <c r="BC66" i="10"/>
  <c r="BD66" i="10"/>
  <c r="BE66" i="10"/>
  <c r="G67" i="10"/>
  <c r="H67" i="10"/>
  <c r="I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B67" i="10"/>
  <c r="AC67" i="10"/>
  <c r="AD67" i="10"/>
  <c r="AE67" i="10"/>
  <c r="AF67" i="10"/>
  <c r="AG67" i="10"/>
  <c r="AH67" i="10"/>
  <c r="AJ67" i="10"/>
  <c r="AK67" i="10"/>
  <c r="AL67" i="10"/>
  <c r="AM67" i="10"/>
  <c r="AN67" i="10"/>
  <c r="AO67" i="10"/>
  <c r="AP67" i="10"/>
  <c r="AQ67" i="10"/>
  <c r="AR67" i="10"/>
  <c r="AS67" i="10"/>
  <c r="AT67" i="10"/>
  <c r="AU67" i="10"/>
  <c r="AV67" i="10"/>
  <c r="AW67" i="10"/>
  <c r="AX67" i="10"/>
  <c r="AY67" i="10"/>
  <c r="AZ67" i="10"/>
  <c r="BA67" i="10"/>
  <c r="BB67" i="10"/>
  <c r="BC67" i="10"/>
  <c r="BD67" i="10"/>
  <c r="BE67" i="10"/>
  <c r="H3" i="25"/>
  <c r="I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B3" i="25"/>
  <c r="AC3" i="25"/>
  <c r="AD3" i="25"/>
  <c r="AE3" i="25"/>
  <c r="AF3" i="25"/>
  <c r="AG3" i="25"/>
  <c r="AH3" i="25"/>
  <c r="AJ3" i="25"/>
  <c r="AK3" i="25"/>
  <c r="AL3" i="25"/>
  <c r="AM3" i="25"/>
  <c r="AN3" i="25"/>
  <c r="AO3" i="25"/>
  <c r="AP3" i="25"/>
  <c r="AQ3" i="25"/>
  <c r="AR3" i="25"/>
  <c r="AS3" i="25"/>
  <c r="AT3" i="25"/>
  <c r="AU3" i="25"/>
  <c r="AV3" i="25"/>
  <c r="AW3" i="25"/>
  <c r="AX3" i="25"/>
  <c r="AY3" i="25"/>
  <c r="AZ3" i="25"/>
  <c r="BA3" i="25"/>
  <c r="BB3" i="25"/>
  <c r="BC3" i="25"/>
  <c r="BD3" i="25"/>
  <c r="BE3" i="25"/>
  <c r="G4" i="25"/>
  <c r="H4" i="25"/>
  <c r="I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B4" i="25"/>
  <c r="AC4" i="25"/>
  <c r="AD4" i="25"/>
  <c r="AE4" i="25"/>
  <c r="AF4" i="25"/>
  <c r="AG4" i="25"/>
  <c r="AH4" i="25"/>
  <c r="AJ4" i="25"/>
  <c r="AK4" i="25"/>
  <c r="AL4" i="25"/>
  <c r="AM4" i="25"/>
  <c r="AN4" i="25"/>
  <c r="AO4" i="25"/>
  <c r="AP4" i="25"/>
  <c r="AQ4" i="25"/>
  <c r="AR4" i="25"/>
  <c r="AS4" i="25"/>
  <c r="AT4" i="25"/>
  <c r="AU4" i="25"/>
  <c r="AV4" i="25"/>
  <c r="AW4" i="25"/>
  <c r="AX4" i="25"/>
  <c r="AY4" i="25"/>
  <c r="AZ4" i="25"/>
  <c r="BA4" i="25"/>
  <c r="BB4" i="25"/>
  <c r="BC4" i="25"/>
  <c r="BD4" i="25"/>
  <c r="BE4" i="25"/>
  <c r="G5" i="25"/>
  <c r="H5" i="25"/>
  <c r="I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B5" i="25"/>
  <c r="AC5" i="25"/>
  <c r="AD5" i="25"/>
  <c r="AE5" i="25"/>
  <c r="AF5" i="25"/>
  <c r="AG5" i="25"/>
  <c r="AH5" i="25"/>
  <c r="AJ5" i="25"/>
  <c r="AK5" i="25"/>
  <c r="AL5" i="25"/>
  <c r="AM5" i="25"/>
  <c r="AN5" i="25"/>
  <c r="AO5" i="25"/>
  <c r="AP5" i="25"/>
  <c r="AQ5" i="25"/>
  <c r="AR5" i="25"/>
  <c r="AS5" i="25"/>
  <c r="AT5" i="25"/>
  <c r="AU5" i="25"/>
  <c r="AV5" i="25"/>
  <c r="AW5" i="25"/>
  <c r="AX5" i="25"/>
  <c r="AY5" i="25"/>
  <c r="AZ5" i="25"/>
  <c r="BA5" i="25"/>
  <c r="BB5" i="25"/>
  <c r="BC5" i="25"/>
  <c r="BD5" i="25"/>
  <c r="BE5" i="25"/>
  <c r="G6" i="25"/>
  <c r="H6" i="25"/>
  <c r="I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B6" i="25"/>
  <c r="AC6" i="25"/>
  <c r="AD6" i="25"/>
  <c r="AE6" i="25"/>
  <c r="AF6" i="25"/>
  <c r="AG6" i="25"/>
  <c r="AH6" i="25"/>
  <c r="AJ6" i="25"/>
  <c r="AK6" i="25"/>
  <c r="AL6" i="25"/>
  <c r="AM6" i="25"/>
  <c r="AN6" i="25"/>
  <c r="AO6" i="25"/>
  <c r="AP6" i="25"/>
  <c r="AQ6" i="25"/>
  <c r="AR6" i="25"/>
  <c r="AS6" i="25"/>
  <c r="AT6" i="25"/>
  <c r="AU6" i="25"/>
  <c r="AV6" i="25"/>
  <c r="AW6" i="25"/>
  <c r="AX6" i="25"/>
  <c r="AY6" i="25"/>
  <c r="AZ6" i="25"/>
  <c r="BA6" i="25"/>
  <c r="BB6" i="25"/>
  <c r="BC6" i="25"/>
  <c r="BD6" i="25"/>
  <c r="BE6" i="25"/>
  <c r="G7" i="25"/>
  <c r="H7" i="25"/>
  <c r="I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B7" i="25"/>
  <c r="AC7" i="25"/>
  <c r="AD7" i="25"/>
  <c r="AE7" i="25"/>
  <c r="AF7" i="25"/>
  <c r="AG7" i="25"/>
  <c r="AH7" i="25"/>
  <c r="AJ7" i="25"/>
  <c r="AK7" i="25"/>
  <c r="AL7" i="25"/>
  <c r="AM7" i="25"/>
  <c r="AN7" i="25"/>
  <c r="AO7" i="25"/>
  <c r="AP7" i="25"/>
  <c r="AQ7" i="25"/>
  <c r="AR7" i="25"/>
  <c r="AS7" i="25"/>
  <c r="AT7" i="25"/>
  <c r="AU7" i="25"/>
  <c r="AV7" i="25"/>
  <c r="AW7" i="25"/>
  <c r="AX7" i="25"/>
  <c r="AY7" i="25"/>
  <c r="AZ7" i="25"/>
  <c r="BA7" i="25"/>
  <c r="BB7" i="25"/>
  <c r="BC7" i="25"/>
  <c r="BD7" i="25"/>
  <c r="BE7" i="25"/>
  <c r="G8" i="25"/>
  <c r="H8" i="25"/>
  <c r="I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B8" i="25"/>
  <c r="AC8" i="25"/>
  <c r="AD8" i="25"/>
  <c r="AE8" i="25"/>
  <c r="AF8" i="25"/>
  <c r="AG8" i="25"/>
  <c r="AH8" i="25"/>
  <c r="AJ8" i="25"/>
  <c r="AK8" i="25"/>
  <c r="AL8" i="25"/>
  <c r="AM8" i="25"/>
  <c r="AN8" i="25"/>
  <c r="AO8" i="25"/>
  <c r="AP8" i="25"/>
  <c r="AQ8" i="25"/>
  <c r="AR8" i="25"/>
  <c r="AS8" i="25"/>
  <c r="AT8" i="25"/>
  <c r="AU8" i="25"/>
  <c r="AV8" i="25"/>
  <c r="AW8" i="25"/>
  <c r="AX8" i="25"/>
  <c r="AY8" i="25"/>
  <c r="AZ8" i="25"/>
  <c r="BA8" i="25"/>
  <c r="BB8" i="25"/>
  <c r="BC8" i="25"/>
  <c r="BD8" i="25"/>
  <c r="BE8" i="25"/>
  <c r="G9" i="25"/>
  <c r="H9" i="25"/>
  <c r="I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B9" i="25"/>
  <c r="AC9" i="25"/>
  <c r="AD9" i="25"/>
  <c r="AE9" i="25"/>
  <c r="AF9" i="25"/>
  <c r="AG9" i="25"/>
  <c r="AH9" i="25"/>
  <c r="AJ9" i="25"/>
  <c r="AK9" i="25"/>
  <c r="AL9" i="25"/>
  <c r="AM9" i="25"/>
  <c r="AN9" i="25"/>
  <c r="AO9" i="25"/>
  <c r="AP9" i="25"/>
  <c r="AQ9" i="25"/>
  <c r="AR9" i="25"/>
  <c r="AS9" i="25"/>
  <c r="AT9" i="25"/>
  <c r="AU9" i="25"/>
  <c r="AV9" i="25"/>
  <c r="AW9" i="25"/>
  <c r="AX9" i="25"/>
  <c r="AY9" i="25"/>
  <c r="AZ9" i="25"/>
  <c r="BA9" i="25"/>
  <c r="BB9" i="25"/>
  <c r="BC9" i="25"/>
  <c r="BD9" i="25"/>
  <c r="BE9" i="25"/>
  <c r="G10" i="25"/>
  <c r="H10" i="25"/>
  <c r="I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B10" i="25"/>
  <c r="AC10" i="25"/>
  <c r="AD10" i="25"/>
  <c r="AE10" i="25"/>
  <c r="AF10" i="25"/>
  <c r="AG10" i="25"/>
  <c r="AH10" i="25"/>
  <c r="AJ10" i="25"/>
  <c r="AK10" i="25"/>
  <c r="AL10" i="25"/>
  <c r="AM10" i="25"/>
  <c r="AN10" i="25"/>
  <c r="AO10" i="25"/>
  <c r="AP10" i="25"/>
  <c r="AQ10" i="25"/>
  <c r="AR10" i="25"/>
  <c r="AS10" i="25"/>
  <c r="AT10" i="25"/>
  <c r="AU10" i="25"/>
  <c r="AV10" i="25"/>
  <c r="AW10" i="25"/>
  <c r="AX10" i="25"/>
  <c r="AY10" i="25"/>
  <c r="AZ10" i="25"/>
  <c r="BA10" i="25"/>
  <c r="BB10" i="25"/>
  <c r="BC10" i="25"/>
  <c r="BD10" i="25"/>
  <c r="BE10" i="25"/>
  <c r="G11" i="25"/>
  <c r="H11" i="25"/>
  <c r="I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B11" i="25"/>
  <c r="AC11" i="25"/>
  <c r="AD11" i="25"/>
  <c r="AE11" i="25"/>
  <c r="AF11" i="25"/>
  <c r="AG11" i="25"/>
  <c r="AH11" i="25"/>
  <c r="AJ11" i="25"/>
  <c r="AK11" i="25"/>
  <c r="AL11" i="25"/>
  <c r="AM11" i="25"/>
  <c r="AN11" i="25"/>
  <c r="AO11" i="25"/>
  <c r="AP11" i="25"/>
  <c r="AQ11" i="25"/>
  <c r="AR11" i="25"/>
  <c r="AS11" i="25"/>
  <c r="AT11" i="25"/>
  <c r="AU11" i="25"/>
  <c r="AV11" i="25"/>
  <c r="AW11" i="25"/>
  <c r="AX11" i="25"/>
  <c r="AY11" i="25"/>
  <c r="AZ11" i="25"/>
  <c r="BA11" i="25"/>
  <c r="BB11" i="25"/>
  <c r="BC11" i="25"/>
  <c r="BD11" i="25"/>
  <c r="BE11" i="25"/>
  <c r="G12" i="25"/>
  <c r="H12" i="25"/>
  <c r="I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B12" i="25"/>
  <c r="AC12" i="25"/>
  <c r="AD12" i="25"/>
  <c r="AE12" i="25"/>
  <c r="AF12" i="25"/>
  <c r="AG12" i="25"/>
  <c r="AH12" i="25"/>
  <c r="AJ12" i="25"/>
  <c r="AK12" i="25"/>
  <c r="AL12" i="25"/>
  <c r="AM12" i="25"/>
  <c r="AN12" i="25"/>
  <c r="AO12" i="25"/>
  <c r="AP12" i="25"/>
  <c r="AQ12" i="25"/>
  <c r="AR12" i="25"/>
  <c r="AS12" i="25"/>
  <c r="AT12" i="25"/>
  <c r="AU12" i="25"/>
  <c r="AV12" i="25"/>
  <c r="AW12" i="25"/>
  <c r="AX12" i="25"/>
  <c r="AY12" i="25"/>
  <c r="AZ12" i="25"/>
  <c r="BA12" i="25"/>
  <c r="BB12" i="25"/>
  <c r="BC12" i="25"/>
  <c r="BD12" i="25"/>
  <c r="BE12" i="25"/>
  <c r="G13" i="25"/>
  <c r="H13" i="25"/>
  <c r="I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B13" i="25"/>
  <c r="AC13" i="25"/>
  <c r="AD13" i="25"/>
  <c r="AE13" i="25"/>
  <c r="AF13" i="25"/>
  <c r="AG13" i="25"/>
  <c r="AH13" i="25"/>
  <c r="AJ13" i="25"/>
  <c r="AK13" i="25"/>
  <c r="AL13" i="25"/>
  <c r="AM13" i="25"/>
  <c r="AN13" i="25"/>
  <c r="AO13" i="25"/>
  <c r="AP13" i="25"/>
  <c r="AQ13" i="25"/>
  <c r="AR13" i="25"/>
  <c r="AS13" i="25"/>
  <c r="AT13" i="25"/>
  <c r="AU13" i="25"/>
  <c r="AV13" i="25"/>
  <c r="AW13" i="25"/>
  <c r="AX13" i="25"/>
  <c r="AY13" i="25"/>
  <c r="AZ13" i="25"/>
  <c r="BA13" i="25"/>
  <c r="BB13" i="25"/>
  <c r="BC13" i="25"/>
  <c r="BD13" i="25"/>
  <c r="BE13" i="25"/>
  <c r="G14" i="25"/>
  <c r="H14" i="25"/>
  <c r="I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B14" i="25"/>
  <c r="AC14" i="25"/>
  <c r="AD14" i="25"/>
  <c r="AE14" i="25"/>
  <c r="AF14" i="25"/>
  <c r="AG14" i="25"/>
  <c r="AH14" i="25"/>
  <c r="AJ14" i="25"/>
  <c r="AK14" i="25"/>
  <c r="AL14" i="25"/>
  <c r="AM14" i="25"/>
  <c r="AN14" i="25"/>
  <c r="AO14" i="25"/>
  <c r="AP14" i="25"/>
  <c r="AQ14" i="25"/>
  <c r="AR14" i="25"/>
  <c r="AS14" i="25"/>
  <c r="AT14" i="25"/>
  <c r="AU14" i="25"/>
  <c r="AV14" i="25"/>
  <c r="AW14" i="25"/>
  <c r="AX14" i="25"/>
  <c r="AY14" i="25"/>
  <c r="AZ14" i="25"/>
  <c r="BA14" i="25"/>
  <c r="BB14" i="25"/>
  <c r="BC14" i="25"/>
  <c r="BD14" i="25"/>
  <c r="BE14" i="25"/>
  <c r="G15" i="25"/>
  <c r="H15" i="25"/>
  <c r="I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B15" i="25"/>
  <c r="AC15" i="25"/>
  <c r="AD15" i="25"/>
  <c r="AE15" i="25"/>
  <c r="AF15" i="25"/>
  <c r="AG15" i="25"/>
  <c r="AH15" i="25"/>
  <c r="AJ15" i="25"/>
  <c r="AK15" i="25"/>
  <c r="AL15" i="25"/>
  <c r="AM15" i="25"/>
  <c r="AN15" i="25"/>
  <c r="AO15" i="25"/>
  <c r="AP15" i="25"/>
  <c r="AQ15" i="25"/>
  <c r="AR15" i="25"/>
  <c r="AS15" i="25"/>
  <c r="AT15" i="25"/>
  <c r="AU15" i="25"/>
  <c r="AV15" i="25"/>
  <c r="AW15" i="25"/>
  <c r="AX15" i="25"/>
  <c r="AY15" i="25"/>
  <c r="AZ15" i="25"/>
  <c r="BA15" i="25"/>
  <c r="BB15" i="25"/>
  <c r="BC15" i="25"/>
  <c r="BD15" i="25"/>
  <c r="BE15" i="25"/>
  <c r="G16" i="25"/>
  <c r="H16" i="25"/>
  <c r="I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B16" i="25"/>
  <c r="AC16" i="25"/>
  <c r="AD16" i="25"/>
  <c r="AE16" i="25"/>
  <c r="AF16" i="25"/>
  <c r="AG16" i="25"/>
  <c r="AH16" i="25"/>
  <c r="AJ16" i="25"/>
  <c r="AK16" i="25"/>
  <c r="AL16" i="25"/>
  <c r="AM16" i="25"/>
  <c r="AN16" i="25"/>
  <c r="AO16" i="25"/>
  <c r="AP16" i="25"/>
  <c r="AQ16" i="25"/>
  <c r="AR16" i="25"/>
  <c r="AS16" i="25"/>
  <c r="AT16" i="25"/>
  <c r="AU16" i="25"/>
  <c r="AV16" i="25"/>
  <c r="AW16" i="25"/>
  <c r="AX16" i="25"/>
  <c r="AY16" i="25"/>
  <c r="AZ16" i="25"/>
  <c r="BA16" i="25"/>
  <c r="BB16" i="25"/>
  <c r="BC16" i="25"/>
  <c r="BD16" i="25"/>
  <c r="BE16" i="25"/>
  <c r="G17" i="25"/>
  <c r="H17" i="25"/>
  <c r="I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B17" i="25"/>
  <c r="AC17" i="25"/>
  <c r="AD17" i="25"/>
  <c r="AE17" i="25"/>
  <c r="AF17" i="25"/>
  <c r="AG17" i="25"/>
  <c r="AH17" i="25"/>
  <c r="AJ17" i="25"/>
  <c r="AK17" i="25"/>
  <c r="AL17" i="25"/>
  <c r="AM17" i="25"/>
  <c r="AN17" i="25"/>
  <c r="AO17" i="25"/>
  <c r="AP17" i="25"/>
  <c r="AQ17" i="25"/>
  <c r="AR17" i="25"/>
  <c r="AS17" i="25"/>
  <c r="AT17" i="25"/>
  <c r="AU17" i="25"/>
  <c r="AV17" i="25"/>
  <c r="AW17" i="25"/>
  <c r="AX17" i="25"/>
  <c r="AY17" i="25"/>
  <c r="AZ17" i="25"/>
  <c r="BA17" i="25"/>
  <c r="BB17" i="25"/>
  <c r="BC17" i="25"/>
  <c r="BD17" i="25"/>
  <c r="BE17" i="25"/>
  <c r="G18" i="25"/>
  <c r="H18" i="25"/>
  <c r="I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B18" i="25"/>
  <c r="AC18" i="25"/>
  <c r="AD18" i="25"/>
  <c r="AE18" i="25"/>
  <c r="AF18" i="25"/>
  <c r="AG18" i="25"/>
  <c r="AH18" i="25"/>
  <c r="AJ18" i="25"/>
  <c r="AK18" i="25"/>
  <c r="AL18" i="25"/>
  <c r="AM18" i="25"/>
  <c r="AN18" i="25"/>
  <c r="AO18" i="25"/>
  <c r="AP18" i="25"/>
  <c r="AQ18" i="25"/>
  <c r="AR18" i="25"/>
  <c r="AS18" i="25"/>
  <c r="AT18" i="25"/>
  <c r="AU18" i="25"/>
  <c r="AV18" i="25"/>
  <c r="AW18" i="25"/>
  <c r="AX18" i="25"/>
  <c r="AY18" i="25"/>
  <c r="AZ18" i="25"/>
  <c r="BA18" i="25"/>
  <c r="BB18" i="25"/>
  <c r="BC18" i="25"/>
  <c r="BD18" i="25"/>
  <c r="BE18" i="25"/>
  <c r="G19" i="25"/>
  <c r="H19" i="25"/>
  <c r="I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B19" i="25"/>
  <c r="AC19" i="25"/>
  <c r="AD19" i="25"/>
  <c r="AE19" i="25"/>
  <c r="AF19" i="25"/>
  <c r="AG19" i="25"/>
  <c r="AH19" i="25"/>
  <c r="AJ19" i="25"/>
  <c r="AK19" i="25"/>
  <c r="AL19" i="25"/>
  <c r="AM19" i="25"/>
  <c r="AN19" i="25"/>
  <c r="AO19" i="25"/>
  <c r="AP19" i="25"/>
  <c r="AQ19" i="25"/>
  <c r="AR19" i="25"/>
  <c r="AS19" i="25"/>
  <c r="AT19" i="25"/>
  <c r="AU19" i="25"/>
  <c r="AV19" i="25"/>
  <c r="AW19" i="25"/>
  <c r="AX19" i="25"/>
  <c r="AY19" i="25"/>
  <c r="AZ19" i="25"/>
  <c r="BA19" i="25"/>
  <c r="BB19" i="25"/>
  <c r="BC19" i="25"/>
  <c r="BD19" i="25"/>
  <c r="BE19" i="25"/>
  <c r="G20" i="25"/>
  <c r="H20" i="25"/>
  <c r="I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B20" i="25"/>
  <c r="AC20" i="25"/>
  <c r="AD20" i="25"/>
  <c r="AE20" i="25"/>
  <c r="AF20" i="25"/>
  <c r="AG20" i="25"/>
  <c r="AH20" i="25"/>
  <c r="AJ20" i="25"/>
  <c r="AK20" i="25"/>
  <c r="AL20" i="25"/>
  <c r="AM20" i="25"/>
  <c r="AN20" i="25"/>
  <c r="AO20" i="25"/>
  <c r="AP20" i="25"/>
  <c r="AQ20" i="25"/>
  <c r="AR20" i="25"/>
  <c r="AS20" i="25"/>
  <c r="AT20" i="25"/>
  <c r="AU20" i="25"/>
  <c r="AV20" i="25"/>
  <c r="AW20" i="25"/>
  <c r="AX20" i="25"/>
  <c r="AY20" i="25"/>
  <c r="AZ20" i="25"/>
  <c r="BA20" i="25"/>
  <c r="BB20" i="25"/>
  <c r="BC20" i="25"/>
  <c r="BD20" i="25"/>
  <c r="BE20" i="25"/>
  <c r="G21" i="25"/>
  <c r="H21" i="25"/>
  <c r="I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B21" i="25"/>
  <c r="AC21" i="25"/>
  <c r="AD21" i="25"/>
  <c r="AE21" i="25"/>
  <c r="AF21" i="25"/>
  <c r="AG21" i="25"/>
  <c r="AH21" i="25"/>
  <c r="AJ21" i="25"/>
  <c r="AK21" i="25"/>
  <c r="AL21" i="25"/>
  <c r="AM21" i="25"/>
  <c r="AN21" i="25"/>
  <c r="AO21" i="25"/>
  <c r="AP21" i="25"/>
  <c r="AQ21" i="25"/>
  <c r="AR21" i="25"/>
  <c r="AS21" i="25"/>
  <c r="AT21" i="25"/>
  <c r="AU21" i="25"/>
  <c r="AV21" i="25"/>
  <c r="AW21" i="25"/>
  <c r="AX21" i="25"/>
  <c r="AY21" i="25"/>
  <c r="AZ21" i="25"/>
  <c r="BA21" i="25"/>
  <c r="BB21" i="25"/>
  <c r="BC21" i="25"/>
  <c r="BD21" i="25"/>
  <c r="BE21" i="25"/>
  <c r="G22" i="25"/>
  <c r="H22" i="25"/>
  <c r="I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B22" i="25"/>
  <c r="AC22" i="25"/>
  <c r="AD22" i="25"/>
  <c r="AE22" i="25"/>
  <c r="AF22" i="25"/>
  <c r="AG22" i="25"/>
  <c r="AH22" i="25"/>
  <c r="AJ22" i="25"/>
  <c r="AK22" i="25"/>
  <c r="AL22" i="25"/>
  <c r="AM22" i="25"/>
  <c r="AN22" i="25"/>
  <c r="AO22" i="25"/>
  <c r="AP22" i="25"/>
  <c r="AQ22" i="25"/>
  <c r="AR22" i="25"/>
  <c r="AS22" i="25"/>
  <c r="AT22" i="25"/>
  <c r="AU22" i="25"/>
  <c r="AV22" i="25"/>
  <c r="AW22" i="25"/>
  <c r="AX22" i="25"/>
  <c r="AY22" i="25"/>
  <c r="AZ22" i="25"/>
  <c r="BA22" i="25"/>
  <c r="BB22" i="25"/>
  <c r="BC22" i="25"/>
  <c r="BD22" i="25"/>
  <c r="BE22" i="25"/>
  <c r="G23" i="25"/>
  <c r="H23" i="25"/>
  <c r="I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B23" i="25"/>
  <c r="AC23" i="25"/>
  <c r="AD23" i="25"/>
  <c r="AE23" i="25"/>
  <c r="AF23" i="25"/>
  <c r="AG23" i="25"/>
  <c r="AH23" i="25"/>
  <c r="AJ23" i="25"/>
  <c r="AK23" i="25"/>
  <c r="AL23" i="25"/>
  <c r="AM23" i="25"/>
  <c r="AN23" i="25"/>
  <c r="AO23" i="25"/>
  <c r="AP23" i="25"/>
  <c r="AQ23" i="25"/>
  <c r="AR23" i="25"/>
  <c r="AS23" i="25"/>
  <c r="AT23" i="25"/>
  <c r="AU23" i="25"/>
  <c r="AV23" i="25"/>
  <c r="AW23" i="25"/>
  <c r="AX23" i="25"/>
  <c r="AY23" i="25"/>
  <c r="AZ23" i="25"/>
  <c r="BA23" i="25"/>
  <c r="BB23" i="25"/>
  <c r="BC23" i="25"/>
  <c r="BD23" i="25"/>
  <c r="BE23" i="25"/>
  <c r="G24" i="25"/>
  <c r="H24" i="25"/>
  <c r="I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B24" i="25"/>
  <c r="AC24" i="25"/>
  <c r="AD24" i="25"/>
  <c r="AE24" i="25"/>
  <c r="AF24" i="25"/>
  <c r="AG24" i="25"/>
  <c r="AH24" i="25"/>
  <c r="AJ24" i="25"/>
  <c r="AK24" i="25"/>
  <c r="AL24" i="25"/>
  <c r="AM24" i="25"/>
  <c r="AN24" i="25"/>
  <c r="AO24" i="25"/>
  <c r="AP24" i="25"/>
  <c r="AQ24" i="25"/>
  <c r="AR24" i="25"/>
  <c r="AS24" i="25"/>
  <c r="AT24" i="25"/>
  <c r="AU24" i="25"/>
  <c r="AV24" i="25"/>
  <c r="AW24" i="25"/>
  <c r="AX24" i="25"/>
  <c r="AY24" i="25"/>
  <c r="AZ24" i="25"/>
  <c r="BA24" i="25"/>
  <c r="BB24" i="25"/>
  <c r="BC24" i="25"/>
  <c r="BD24" i="25"/>
  <c r="BE24" i="25"/>
  <c r="G25" i="25"/>
  <c r="H25" i="25"/>
  <c r="I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B25" i="25"/>
  <c r="AC25" i="25"/>
  <c r="AD25" i="25"/>
  <c r="AE25" i="25"/>
  <c r="AF25" i="25"/>
  <c r="AG25" i="25"/>
  <c r="AH25" i="25"/>
  <c r="AJ25" i="25"/>
  <c r="AK25" i="25"/>
  <c r="AL25" i="25"/>
  <c r="AM25" i="25"/>
  <c r="AN25" i="25"/>
  <c r="AO25" i="25"/>
  <c r="AP25" i="25"/>
  <c r="AQ25" i="25"/>
  <c r="AR25" i="25"/>
  <c r="AS25" i="25"/>
  <c r="AT25" i="25"/>
  <c r="AU25" i="25"/>
  <c r="AV25" i="25"/>
  <c r="AW25" i="25"/>
  <c r="AX25" i="25"/>
  <c r="AY25" i="25"/>
  <c r="AZ25" i="25"/>
  <c r="BA25" i="25"/>
  <c r="BB25" i="25"/>
  <c r="BC25" i="25"/>
  <c r="BD25" i="25"/>
  <c r="BE25" i="25"/>
  <c r="G26" i="25"/>
  <c r="H26" i="25"/>
  <c r="I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B26" i="25"/>
  <c r="AC26" i="25"/>
  <c r="AD26" i="25"/>
  <c r="AE26" i="25"/>
  <c r="AF26" i="25"/>
  <c r="AG26" i="25"/>
  <c r="AH26" i="25"/>
  <c r="AJ26" i="25"/>
  <c r="AK26" i="25"/>
  <c r="AL26" i="25"/>
  <c r="AM26" i="25"/>
  <c r="AN26" i="25"/>
  <c r="AO26" i="25"/>
  <c r="AP26" i="25"/>
  <c r="AQ26" i="25"/>
  <c r="AR26" i="25"/>
  <c r="AS26" i="25"/>
  <c r="AT26" i="25"/>
  <c r="AU26" i="25"/>
  <c r="AV26" i="25"/>
  <c r="AW26" i="25"/>
  <c r="AX26" i="25"/>
  <c r="AY26" i="25"/>
  <c r="AZ26" i="25"/>
  <c r="BA26" i="25"/>
  <c r="BB26" i="25"/>
  <c r="BC26" i="25"/>
  <c r="BD26" i="25"/>
  <c r="BE26" i="25"/>
  <c r="G27" i="25"/>
  <c r="H27" i="25"/>
  <c r="I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B27" i="25"/>
  <c r="AC27" i="25"/>
  <c r="AD27" i="25"/>
  <c r="AE27" i="25"/>
  <c r="AF27" i="25"/>
  <c r="AG27" i="25"/>
  <c r="AH27" i="25"/>
  <c r="AJ27" i="25"/>
  <c r="AK27" i="25"/>
  <c r="AL27" i="25"/>
  <c r="AM27" i="25"/>
  <c r="AN27" i="25"/>
  <c r="AO27" i="25"/>
  <c r="AP27" i="25"/>
  <c r="AQ27" i="25"/>
  <c r="AR27" i="25"/>
  <c r="AS27" i="25"/>
  <c r="AT27" i="25"/>
  <c r="AU27" i="25"/>
  <c r="AV27" i="25"/>
  <c r="AW27" i="25"/>
  <c r="AX27" i="25"/>
  <c r="AY27" i="25"/>
  <c r="AZ27" i="25"/>
  <c r="BA27" i="25"/>
  <c r="BB27" i="25"/>
  <c r="BC27" i="25"/>
  <c r="BD27" i="25"/>
  <c r="BE27" i="25"/>
  <c r="G28" i="25"/>
  <c r="H28" i="25"/>
  <c r="I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B28" i="25"/>
  <c r="AC28" i="25"/>
  <c r="AD28" i="25"/>
  <c r="AE28" i="25"/>
  <c r="AF28" i="25"/>
  <c r="AG28" i="25"/>
  <c r="AH28" i="25"/>
  <c r="AJ28" i="25"/>
  <c r="AK28" i="25"/>
  <c r="AL28" i="25"/>
  <c r="AM28" i="25"/>
  <c r="AN28" i="25"/>
  <c r="AO28" i="25"/>
  <c r="AP28" i="25"/>
  <c r="AQ28" i="25"/>
  <c r="AR28" i="25"/>
  <c r="AS28" i="25"/>
  <c r="AT28" i="25"/>
  <c r="AU28" i="25"/>
  <c r="AV28" i="25"/>
  <c r="AW28" i="25"/>
  <c r="AX28" i="25"/>
  <c r="AY28" i="25"/>
  <c r="AZ28" i="25"/>
  <c r="BA28" i="25"/>
  <c r="BB28" i="25"/>
  <c r="BC28" i="25"/>
  <c r="BD28" i="25"/>
  <c r="BE28" i="25"/>
  <c r="G29" i="25"/>
  <c r="H29" i="25"/>
  <c r="I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B29" i="25"/>
  <c r="AC29" i="25"/>
  <c r="AD29" i="25"/>
  <c r="AE29" i="25"/>
  <c r="AF29" i="25"/>
  <c r="AG29" i="25"/>
  <c r="AH29" i="25"/>
  <c r="AJ29" i="25"/>
  <c r="AK29" i="25"/>
  <c r="AL29" i="25"/>
  <c r="AM29" i="25"/>
  <c r="AN29" i="25"/>
  <c r="AO29" i="25"/>
  <c r="AP29" i="25"/>
  <c r="AQ29" i="25"/>
  <c r="AR29" i="25"/>
  <c r="AS29" i="25"/>
  <c r="AT29" i="25"/>
  <c r="AU29" i="25"/>
  <c r="AV29" i="25"/>
  <c r="AW29" i="25"/>
  <c r="AX29" i="25"/>
  <c r="AY29" i="25"/>
  <c r="AZ29" i="25"/>
  <c r="BA29" i="25"/>
  <c r="BB29" i="25"/>
  <c r="BC29" i="25"/>
  <c r="BD29" i="25"/>
  <c r="BE29" i="25"/>
  <c r="G30" i="25"/>
  <c r="H30" i="25"/>
  <c r="I30" i="25"/>
  <c r="M30" i="25"/>
  <c r="N30" i="25"/>
  <c r="O30" i="25"/>
  <c r="P30" i="25"/>
  <c r="Q30" i="25"/>
  <c r="R30" i="25"/>
  <c r="S30" i="25"/>
  <c r="T30" i="25"/>
  <c r="U30" i="25"/>
  <c r="V30" i="25"/>
  <c r="W30" i="25"/>
  <c r="X30" i="25"/>
  <c r="Y30" i="25"/>
  <c r="Z30" i="25"/>
  <c r="AB30" i="25"/>
  <c r="AC30" i="25"/>
  <c r="AD30" i="25"/>
  <c r="AE30" i="25"/>
  <c r="AF30" i="25"/>
  <c r="AG30" i="25"/>
  <c r="AH30" i="25"/>
  <c r="AJ30" i="25"/>
  <c r="AK30" i="25"/>
  <c r="AL30" i="25"/>
  <c r="AM30" i="25"/>
  <c r="AN30" i="25"/>
  <c r="AO30" i="25"/>
  <c r="AP30" i="25"/>
  <c r="AQ30" i="25"/>
  <c r="AR30" i="25"/>
  <c r="AS30" i="25"/>
  <c r="AT30" i="25"/>
  <c r="AU30" i="25"/>
  <c r="AV30" i="25"/>
  <c r="AW30" i="25"/>
  <c r="AX30" i="25"/>
  <c r="AY30" i="25"/>
  <c r="AZ30" i="25"/>
  <c r="BA30" i="25"/>
  <c r="BB30" i="25"/>
  <c r="BC30" i="25"/>
  <c r="BD30" i="25"/>
  <c r="BE30" i="25"/>
  <c r="G31" i="25"/>
  <c r="H31" i="25"/>
  <c r="I31" i="25"/>
  <c r="M31" i="25"/>
  <c r="N31" i="25"/>
  <c r="O31" i="25"/>
  <c r="P31" i="25"/>
  <c r="Q31" i="25"/>
  <c r="R31" i="25"/>
  <c r="S31" i="25"/>
  <c r="T31" i="25"/>
  <c r="U31" i="25"/>
  <c r="V31" i="25"/>
  <c r="W31" i="25"/>
  <c r="X31" i="25"/>
  <c r="Y31" i="25"/>
  <c r="Z31" i="25"/>
  <c r="AB31" i="25"/>
  <c r="AC31" i="25"/>
  <c r="AD31" i="25"/>
  <c r="AE31" i="25"/>
  <c r="AF31" i="25"/>
  <c r="AG31" i="25"/>
  <c r="AH31" i="25"/>
  <c r="AJ31" i="25"/>
  <c r="AK31" i="25"/>
  <c r="AL31" i="25"/>
  <c r="AM31" i="25"/>
  <c r="AN31" i="25"/>
  <c r="AO31" i="25"/>
  <c r="AP31" i="25"/>
  <c r="AQ31" i="25"/>
  <c r="AR31" i="25"/>
  <c r="AS31" i="25"/>
  <c r="AT31" i="25"/>
  <c r="AU31" i="25"/>
  <c r="AV31" i="25"/>
  <c r="AW31" i="25"/>
  <c r="AX31" i="25"/>
  <c r="AY31" i="25"/>
  <c r="AZ31" i="25"/>
  <c r="BA31" i="25"/>
  <c r="BB31" i="25"/>
  <c r="BC31" i="25"/>
  <c r="BD31" i="25"/>
  <c r="BE31" i="25"/>
  <c r="G32" i="25"/>
  <c r="H32" i="25"/>
  <c r="I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B32" i="25"/>
  <c r="AC32" i="25"/>
  <c r="AD32" i="25"/>
  <c r="AE32" i="25"/>
  <c r="AF32" i="25"/>
  <c r="AG32" i="25"/>
  <c r="AH32" i="25"/>
  <c r="AJ32" i="25"/>
  <c r="AK32" i="25"/>
  <c r="AL32" i="25"/>
  <c r="AM32" i="25"/>
  <c r="AN32" i="25"/>
  <c r="AO32" i="25"/>
  <c r="AP32" i="25"/>
  <c r="AQ32" i="25"/>
  <c r="AR32" i="25"/>
  <c r="AS32" i="25"/>
  <c r="AT32" i="25"/>
  <c r="AU32" i="25"/>
  <c r="AV32" i="25"/>
  <c r="AW32" i="25"/>
  <c r="AX32" i="25"/>
  <c r="AY32" i="25"/>
  <c r="AZ32" i="25"/>
  <c r="BA32" i="25"/>
  <c r="BB32" i="25"/>
  <c r="BC32" i="25"/>
  <c r="BD32" i="25"/>
  <c r="BE32" i="25"/>
  <c r="G33" i="25"/>
  <c r="H33" i="25"/>
  <c r="I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B33" i="25"/>
  <c r="AC33" i="25"/>
  <c r="AD33" i="25"/>
  <c r="AE33" i="25"/>
  <c r="AF33" i="25"/>
  <c r="AG33" i="25"/>
  <c r="AH33" i="25"/>
  <c r="AJ33" i="25"/>
  <c r="AK33" i="25"/>
  <c r="AL33" i="25"/>
  <c r="AM33" i="25"/>
  <c r="AN33" i="25"/>
  <c r="AO33" i="25"/>
  <c r="AP33" i="25"/>
  <c r="AQ33" i="25"/>
  <c r="AR33" i="25"/>
  <c r="AS33" i="25"/>
  <c r="AT33" i="25"/>
  <c r="AU33" i="25"/>
  <c r="AV33" i="25"/>
  <c r="AW33" i="25"/>
  <c r="AX33" i="25"/>
  <c r="AY33" i="25"/>
  <c r="AZ33" i="25"/>
  <c r="BA33" i="25"/>
  <c r="BB33" i="25"/>
  <c r="BC33" i="25"/>
  <c r="BD33" i="25"/>
  <c r="BE33" i="25"/>
  <c r="G34" i="25"/>
  <c r="H34" i="25"/>
  <c r="I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B34" i="25"/>
  <c r="AC34" i="25"/>
  <c r="AD34" i="25"/>
  <c r="AE34" i="25"/>
  <c r="AF34" i="25"/>
  <c r="AG34" i="25"/>
  <c r="AH34" i="25"/>
  <c r="AJ34" i="25"/>
  <c r="AK34" i="25"/>
  <c r="AL34" i="25"/>
  <c r="AM34" i="25"/>
  <c r="AN34" i="25"/>
  <c r="AO34" i="25"/>
  <c r="AP34" i="25"/>
  <c r="AQ34" i="25"/>
  <c r="AR34" i="25"/>
  <c r="AS34" i="25"/>
  <c r="AT34" i="25"/>
  <c r="AU34" i="25"/>
  <c r="AV34" i="25"/>
  <c r="AW34" i="25"/>
  <c r="AX34" i="25"/>
  <c r="AY34" i="25"/>
  <c r="AZ34" i="25"/>
  <c r="BA34" i="25"/>
  <c r="BB34" i="25"/>
  <c r="BC34" i="25"/>
  <c r="BD34" i="25"/>
  <c r="BE34" i="25"/>
  <c r="G35" i="25"/>
  <c r="H35" i="25"/>
  <c r="I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B35" i="25"/>
  <c r="AC35" i="25"/>
  <c r="AD35" i="25"/>
  <c r="AE35" i="25"/>
  <c r="AF35" i="25"/>
  <c r="AG35" i="25"/>
  <c r="AH35" i="25"/>
  <c r="AJ35" i="25"/>
  <c r="AK35" i="25"/>
  <c r="AL35" i="25"/>
  <c r="AM35" i="25"/>
  <c r="AN35" i="25"/>
  <c r="AO35" i="25"/>
  <c r="AP35" i="25"/>
  <c r="AQ35" i="25"/>
  <c r="AR35" i="25"/>
  <c r="AS35" i="25"/>
  <c r="AT35" i="25"/>
  <c r="AU35" i="25"/>
  <c r="AV35" i="25"/>
  <c r="AW35" i="25"/>
  <c r="AX35" i="25"/>
  <c r="AY35" i="25"/>
  <c r="AZ35" i="25"/>
  <c r="BA35" i="25"/>
  <c r="BB35" i="25"/>
  <c r="BC35" i="25"/>
  <c r="BD35" i="25"/>
  <c r="BE35" i="25"/>
  <c r="G36" i="25"/>
  <c r="H36" i="25"/>
  <c r="I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B36" i="25"/>
  <c r="AC36" i="25"/>
  <c r="AD36" i="25"/>
  <c r="AE36" i="25"/>
  <c r="AF36" i="25"/>
  <c r="AG36" i="25"/>
  <c r="AH36" i="25"/>
  <c r="AJ36" i="25"/>
  <c r="AK36" i="25"/>
  <c r="AL36" i="25"/>
  <c r="AM36" i="25"/>
  <c r="AN36" i="25"/>
  <c r="AO36" i="25"/>
  <c r="AP36" i="25"/>
  <c r="AQ36" i="25"/>
  <c r="AR36" i="25"/>
  <c r="AS36" i="25"/>
  <c r="AT36" i="25"/>
  <c r="AU36" i="25"/>
  <c r="AV36" i="25"/>
  <c r="AW36" i="25"/>
  <c r="AX36" i="25"/>
  <c r="AY36" i="25"/>
  <c r="AZ36" i="25"/>
  <c r="BA36" i="25"/>
  <c r="BB36" i="25"/>
  <c r="BC36" i="25"/>
  <c r="BD36" i="25"/>
  <c r="BE36" i="25"/>
  <c r="G37" i="25"/>
  <c r="H37" i="25"/>
  <c r="I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B37" i="25"/>
  <c r="AC37" i="25"/>
  <c r="AD37" i="25"/>
  <c r="AE37" i="25"/>
  <c r="AF37" i="25"/>
  <c r="AG37" i="25"/>
  <c r="AH37" i="25"/>
  <c r="AJ37" i="25"/>
  <c r="AK37" i="25"/>
  <c r="AL37" i="25"/>
  <c r="AM37" i="25"/>
  <c r="AN37" i="25"/>
  <c r="AO37" i="25"/>
  <c r="AP37" i="25"/>
  <c r="AQ37" i="25"/>
  <c r="AR37" i="25"/>
  <c r="AS37" i="25"/>
  <c r="AT37" i="25"/>
  <c r="AU37" i="25"/>
  <c r="AV37" i="25"/>
  <c r="AW37" i="25"/>
  <c r="AX37" i="25"/>
  <c r="AY37" i="25"/>
  <c r="AZ37" i="25"/>
  <c r="BA37" i="25"/>
  <c r="BB37" i="25"/>
  <c r="BC37" i="25"/>
  <c r="BD37" i="25"/>
  <c r="BE37" i="25"/>
  <c r="G38" i="25"/>
  <c r="H38" i="25"/>
  <c r="I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B38" i="25"/>
  <c r="AC38" i="25"/>
  <c r="AD38" i="25"/>
  <c r="AE38" i="25"/>
  <c r="AF38" i="25"/>
  <c r="AG38" i="25"/>
  <c r="AH38" i="25"/>
  <c r="AJ38" i="25"/>
  <c r="AK38" i="25"/>
  <c r="AL38" i="25"/>
  <c r="AM38" i="25"/>
  <c r="AN38" i="25"/>
  <c r="AO38" i="25"/>
  <c r="AP38" i="25"/>
  <c r="AQ38" i="25"/>
  <c r="AR38" i="25"/>
  <c r="AS38" i="25"/>
  <c r="AT38" i="25"/>
  <c r="AU38" i="25"/>
  <c r="AV38" i="25"/>
  <c r="AW38" i="25"/>
  <c r="AX38" i="25"/>
  <c r="AY38" i="25"/>
  <c r="AZ38" i="25"/>
  <c r="BA38" i="25"/>
  <c r="BB38" i="25"/>
  <c r="BC38" i="25"/>
  <c r="BD38" i="25"/>
  <c r="BE38" i="25"/>
  <c r="G39" i="25"/>
  <c r="H39" i="25"/>
  <c r="I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B39" i="25"/>
  <c r="AC39" i="25"/>
  <c r="AD39" i="25"/>
  <c r="AE39" i="25"/>
  <c r="AF39" i="25"/>
  <c r="AG39" i="25"/>
  <c r="AH39" i="25"/>
  <c r="AJ39" i="25"/>
  <c r="AK39" i="25"/>
  <c r="AL39" i="25"/>
  <c r="AM39" i="25"/>
  <c r="AN39" i="25"/>
  <c r="AO39" i="25"/>
  <c r="AP39" i="25"/>
  <c r="AQ39" i="25"/>
  <c r="AR39" i="25"/>
  <c r="AS39" i="25"/>
  <c r="AT39" i="25"/>
  <c r="AU39" i="25"/>
  <c r="AV39" i="25"/>
  <c r="AW39" i="25"/>
  <c r="AX39" i="25"/>
  <c r="AY39" i="25"/>
  <c r="AZ39" i="25"/>
  <c r="BA39" i="25"/>
  <c r="BB39" i="25"/>
  <c r="BC39" i="25"/>
  <c r="BD39" i="25"/>
  <c r="BE39" i="25"/>
  <c r="G40" i="25"/>
  <c r="H40" i="25"/>
  <c r="I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B40" i="25"/>
  <c r="AC40" i="25"/>
  <c r="AD40" i="25"/>
  <c r="AE40" i="25"/>
  <c r="AF40" i="25"/>
  <c r="AG40" i="25"/>
  <c r="AH40" i="25"/>
  <c r="AJ40" i="25"/>
  <c r="AK40" i="25"/>
  <c r="AL40" i="25"/>
  <c r="AM40" i="25"/>
  <c r="AN40" i="25"/>
  <c r="AO40" i="25"/>
  <c r="AP40" i="25"/>
  <c r="AQ40" i="25"/>
  <c r="AR40" i="25"/>
  <c r="AS40" i="25"/>
  <c r="AT40" i="25"/>
  <c r="AU40" i="25"/>
  <c r="AV40" i="25"/>
  <c r="AW40" i="25"/>
  <c r="AX40" i="25"/>
  <c r="AY40" i="25"/>
  <c r="AZ40" i="25"/>
  <c r="BA40" i="25"/>
  <c r="BB40" i="25"/>
  <c r="BC40" i="25"/>
  <c r="BD40" i="25"/>
  <c r="BE40" i="25"/>
  <c r="G41" i="25"/>
  <c r="H41" i="25"/>
  <c r="I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B41" i="25"/>
  <c r="AC41" i="25"/>
  <c r="AD41" i="25"/>
  <c r="AE41" i="25"/>
  <c r="AF41" i="25"/>
  <c r="AG41" i="25"/>
  <c r="AH41" i="25"/>
  <c r="AJ41" i="25"/>
  <c r="AK41" i="25"/>
  <c r="AL41" i="25"/>
  <c r="AM41" i="25"/>
  <c r="AN41" i="25"/>
  <c r="AO41" i="25"/>
  <c r="AP41" i="25"/>
  <c r="AQ41" i="25"/>
  <c r="AR41" i="25"/>
  <c r="AS41" i="25"/>
  <c r="AT41" i="25"/>
  <c r="AU41" i="25"/>
  <c r="AV41" i="25"/>
  <c r="AW41" i="25"/>
  <c r="AX41" i="25"/>
  <c r="AY41" i="25"/>
  <c r="AZ41" i="25"/>
  <c r="BA41" i="25"/>
  <c r="BB41" i="25"/>
  <c r="BC41" i="25"/>
  <c r="BD41" i="25"/>
  <c r="BE41" i="25"/>
  <c r="G42" i="25"/>
  <c r="H42" i="25"/>
  <c r="I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B42" i="25"/>
  <c r="AC42" i="25"/>
  <c r="AD42" i="25"/>
  <c r="AE42" i="25"/>
  <c r="AF42" i="25"/>
  <c r="AG42" i="25"/>
  <c r="AH42" i="25"/>
  <c r="AJ42" i="25"/>
  <c r="AK42" i="25"/>
  <c r="AL42" i="25"/>
  <c r="AM42" i="25"/>
  <c r="AN42" i="25"/>
  <c r="AO42" i="25"/>
  <c r="AP42" i="25"/>
  <c r="AQ42" i="25"/>
  <c r="AR42" i="25"/>
  <c r="AS42" i="25"/>
  <c r="AT42" i="25"/>
  <c r="AU42" i="25"/>
  <c r="AV42" i="25"/>
  <c r="AW42" i="25"/>
  <c r="AX42" i="25"/>
  <c r="AY42" i="25"/>
  <c r="AZ42" i="25"/>
  <c r="BA42" i="25"/>
  <c r="BB42" i="25"/>
  <c r="BC42" i="25"/>
  <c r="BD42" i="25"/>
  <c r="BE42" i="25"/>
  <c r="G43" i="25"/>
  <c r="H43" i="25"/>
  <c r="I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B43" i="25"/>
  <c r="AC43" i="25"/>
  <c r="AD43" i="25"/>
  <c r="AE43" i="25"/>
  <c r="AF43" i="25"/>
  <c r="AG43" i="25"/>
  <c r="AH43" i="25"/>
  <c r="AJ43" i="25"/>
  <c r="AK43" i="25"/>
  <c r="AL43" i="25"/>
  <c r="AM43" i="25"/>
  <c r="AN43" i="25"/>
  <c r="AO43" i="25"/>
  <c r="AP43" i="25"/>
  <c r="AQ43" i="25"/>
  <c r="AR43" i="25"/>
  <c r="AS43" i="25"/>
  <c r="AT43" i="25"/>
  <c r="AU43" i="25"/>
  <c r="AV43" i="25"/>
  <c r="AW43" i="25"/>
  <c r="AX43" i="25"/>
  <c r="AY43" i="25"/>
  <c r="AZ43" i="25"/>
  <c r="BA43" i="25"/>
  <c r="BB43" i="25"/>
  <c r="BC43" i="25"/>
  <c r="BD43" i="25"/>
  <c r="BE43" i="25"/>
  <c r="G44" i="25"/>
  <c r="H44" i="25"/>
  <c r="I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B44" i="25"/>
  <c r="AC44" i="25"/>
  <c r="AD44" i="25"/>
  <c r="AE44" i="25"/>
  <c r="AF44" i="25"/>
  <c r="AG44" i="25"/>
  <c r="AH44" i="25"/>
  <c r="AJ44" i="25"/>
  <c r="AK44" i="25"/>
  <c r="AL44" i="25"/>
  <c r="AM44" i="25"/>
  <c r="AN44" i="25"/>
  <c r="AO44" i="25"/>
  <c r="AP44" i="25"/>
  <c r="AQ44" i="25"/>
  <c r="AR44" i="25"/>
  <c r="AS44" i="25"/>
  <c r="AT44" i="25"/>
  <c r="AU44" i="25"/>
  <c r="AV44" i="25"/>
  <c r="AW44" i="25"/>
  <c r="AX44" i="25"/>
  <c r="AY44" i="25"/>
  <c r="AZ44" i="25"/>
  <c r="BA44" i="25"/>
  <c r="BB44" i="25"/>
  <c r="BC44" i="25"/>
  <c r="BD44" i="25"/>
  <c r="BE44" i="25"/>
  <c r="G45" i="25"/>
  <c r="H45" i="25"/>
  <c r="I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B45" i="25"/>
  <c r="AC45" i="25"/>
  <c r="AD45" i="25"/>
  <c r="AE45" i="25"/>
  <c r="AF45" i="25"/>
  <c r="AG45" i="25"/>
  <c r="AH45" i="25"/>
  <c r="AJ45" i="25"/>
  <c r="AK45" i="25"/>
  <c r="AL45" i="25"/>
  <c r="AM45" i="25"/>
  <c r="AN45" i="25"/>
  <c r="AO45" i="25"/>
  <c r="AP45" i="25"/>
  <c r="AQ45" i="25"/>
  <c r="AR45" i="25"/>
  <c r="AS45" i="25"/>
  <c r="AT45" i="25"/>
  <c r="AU45" i="25"/>
  <c r="AV45" i="25"/>
  <c r="AW45" i="25"/>
  <c r="AX45" i="25"/>
  <c r="AY45" i="25"/>
  <c r="AZ45" i="25"/>
  <c r="BA45" i="25"/>
  <c r="BB45" i="25"/>
  <c r="BC45" i="25"/>
  <c r="BD45" i="25"/>
  <c r="BE45" i="25"/>
  <c r="G46" i="25"/>
  <c r="H46" i="25"/>
  <c r="I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AB46" i="25"/>
  <c r="AC46" i="25"/>
  <c r="AD46" i="25"/>
  <c r="AE46" i="25"/>
  <c r="AF46" i="25"/>
  <c r="AG46" i="25"/>
  <c r="AH46" i="25"/>
  <c r="AJ46" i="25"/>
  <c r="AK46" i="25"/>
  <c r="AL46" i="25"/>
  <c r="AM46" i="25"/>
  <c r="AN46" i="25"/>
  <c r="AO46" i="25"/>
  <c r="AP46" i="25"/>
  <c r="AQ46" i="25"/>
  <c r="AR46" i="25"/>
  <c r="AS46" i="25"/>
  <c r="AT46" i="25"/>
  <c r="AU46" i="25"/>
  <c r="AV46" i="25"/>
  <c r="AW46" i="25"/>
  <c r="AX46" i="25"/>
  <c r="AY46" i="25"/>
  <c r="AZ46" i="25"/>
  <c r="BA46" i="25"/>
  <c r="BB46" i="25"/>
  <c r="BC46" i="25"/>
  <c r="BD46" i="25"/>
  <c r="BE46" i="25"/>
  <c r="G47" i="25"/>
  <c r="H47" i="25"/>
  <c r="I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B47" i="25"/>
  <c r="AC47" i="25"/>
  <c r="AD47" i="25"/>
  <c r="AE47" i="25"/>
  <c r="AF47" i="25"/>
  <c r="AG47" i="25"/>
  <c r="AH47" i="25"/>
  <c r="AJ47" i="25"/>
  <c r="AK47" i="25"/>
  <c r="AL47" i="25"/>
  <c r="AM47" i="25"/>
  <c r="AN47" i="25"/>
  <c r="AO47" i="25"/>
  <c r="AP47" i="25"/>
  <c r="AQ47" i="25"/>
  <c r="AR47" i="25"/>
  <c r="AS47" i="25"/>
  <c r="AT47" i="25"/>
  <c r="AU47" i="25"/>
  <c r="AV47" i="25"/>
  <c r="AW47" i="25"/>
  <c r="AX47" i="25"/>
  <c r="AY47" i="25"/>
  <c r="AZ47" i="25"/>
  <c r="BA47" i="25"/>
  <c r="BB47" i="25"/>
  <c r="BC47" i="25"/>
  <c r="BD47" i="25"/>
  <c r="BE47" i="25"/>
  <c r="G48" i="25"/>
  <c r="H48" i="25"/>
  <c r="I48" i="25"/>
  <c r="M48" i="25"/>
  <c r="N48" i="25"/>
  <c r="O48" i="25"/>
  <c r="P48" i="25"/>
  <c r="Q48" i="25"/>
  <c r="R48" i="25"/>
  <c r="S48" i="25"/>
  <c r="T48" i="25"/>
  <c r="U48" i="25"/>
  <c r="V48" i="25"/>
  <c r="W48" i="25"/>
  <c r="X48" i="25"/>
  <c r="Y48" i="25"/>
  <c r="Z48" i="25"/>
  <c r="AB48" i="25"/>
  <c r="AC48" i="25"/>
  <c r="AD48" i="25"/>
  <c r="AE48" i="25"/>
  <c r="AF48" i="25"/>
  <c r="AG48" i="25"/>
  <c r="AH48" i="25"/>
  <c r="AJ48" i="25"/>
  <c r="AK48" i="25"/>
  <c r="AL48" i="25"/>
  <c r="AM48" i="25"/>
  <c r="AN48" i="25"/>
  <c r="AO48" i="25"/>
  <c r="AP48" i="25"/>
  <c r="AQ48" i="25"/>
  <c r="AR48" i="25"/>
  <c r="AS48" i="25"/>
  <c r="AT48" i="25"/>
  <c r="AU48" i="25"/>
  <c r="AV48" i="25"/>
  <c r="AW48" i="25"/>
  <c r="AX48" i="25"/>
  <c r="AY48" i="25"/>
  <c r="AZ48" i="25"/>
  <c r="BA48" i="25"/>
  <c r="BB48" i="25"/>
  <c r="BC48" i="25"/>
  <c r="BD48" i="25"/>
  <c r="BE48" i="25"/>
  <c r="G49" i="25"/>
  <c r="H49" i="25"/>
  <c r="I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B49" i="25"/>
  <c r="AC49" i="25"/>
  <c r="AD49" i="25"/>
  <c r="AE49" i="25"/>
  <c r="AF49" i="25"/>
  <c r="AG49" i="25"/>
  <c r="AH49" i="25"/>
  <c r="AJ49" i="25"/>
  <c r="AK49" i="25"/>
  <c r="AL49" i="25"/>
  <c r="AM49" i="25"/>
  <c r="AN49" i="25"/>
  <c r="AO49" i="25"/>
  <c r="AP49" i="25"/>
  <c r="AQ49" i="25"/>
  <c r="AR49" i="25"/>
  <c r="AS49" i="25"/>
  <c r="AT49" i="25"/>
  <c r="AU49" i="25"/>
  <c r="AV49" i="25"/>
  <c r="AW49" i="25"/>
  <c r="AX49" i="25"/>
  <c r="AY49" i="25"/>
  <c r="AZ49" i="25"/>
  <c r="BA49" i="25"/>
  <c r="BB49" i="25"/>
  <c r="BC49" i="25"/>
  <c r="BD49" i="25"/>
  <c r="BE49" i="25"/>
  <c r="G50" i="25"/>
  <c r="H50" i="25"/>
  <c r="I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B50" i="25"/>
  <c r="AC50" i="25"/>
  <c r="AD50" i="25"/>
  <c r="AE50" i="25"/>
  <c r="AF50" i="25"/>
  <c r="AG50" i="25"/>
  <c r="AH50" i="25"/>
  <c r="AJ50" i="25"/>
  <c r="AK50" i="25"/>
  <c r="AL50" i="25"/>
  <c r="AM50" i="25"/>
  <c r="AN50" i="25"/>
  <c r="AO50" i="25"/>
  <c r="AP50" i="25"/>
  <c r="AQ50" i="25"/>
  <c r="AR50" i="25"/>
  <c r="AS50" i="25"/>
  <c r="AT50" i="25"/>
  <c r="AU50" i="25"/>
  <c r="AV50" i="25"/>
  <c r="AW50" i="25"/>
  <c r="AX50" i="25"/>
  <c r="AY50" i="25"/>
  <c r="AZ50" i="25"/>
  <c r="BA50" i="25"/>
  <c r="BB50" i="25"/>
  <c r="BC50" i="25"/>
  <c r="BD50" i="25"/>
  <c r="BE50" i="25"/>
  <c r="G51" i="25"/>
  <c r="H51" i="25"/>
  <c r="I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B51" i="25"/>
  <c r="AC51" i="25"/>
  <c r="AD51" i="25"/>
  <c r="AE51" i="25"/>
  <c r="AF51" i="25"/>
  <c r="AG51" i="25"/>
  <c r="AH51" i="25"/>
  <c r="AJ51" i="25"/>
  <c r="AK51" i="25"/>
  <c r="AL51" i="25"/>
  <c r="AM51" i="25"/>
  <c r="AN51" i="25"/>
  <c r="AO51" i="25"/>
  <c r="AP51" i="25"/>
  <c r="AQ51" i="25"/>
  <c r="AR51" i="25"/>
  <c r="AS51" i="25"/>
  <c r="AT51" i="25"/>
  <c r="AU51" i="25"/>
  <c r="AV51" i="25"/>
  <c r="AW51" i="25"/>
  <c r="AX51" i="25"/>
  <c r="AY51" i="25"/>
  <c r="AZ51" i="25"/>
  <c r="BA51" i="25"/>
  <c r="BB51" i="25"/>
  <c r="BC51" i="25"/>
  <c r="BD51" i="25"/>
  <c r="BE51" i="25"/>
  <c r="G52" i="25"/>
  <c r="H52" i="25"/>
  <c r="I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B52" i="25"/>
  <c r="AC52" i="25"/>
  <c r="AD52" i="25"/>
  <c r="AE52" i="25"/>
  <c r="AF52" i="25"/>
  <c r="AG52" i="25"/>
  <c r="AH52" i="25"/>
  <c r="AJ52" i="25"/>
  <c r="AK52" i="25"/>
  <c r="AL52" i="25"/>
  <c r="AM52" i="25"/>
  <c r="AN52" i="25"/>
  <c r="AO52" i="25"/>
  <c r="AP52" i="25"/>
  <c r="AQ52" i="25"/>
  <c r="AR52" i="25"/>
  <c r="AS52" i="25"/>
  <c r="AT52" i="25"/>
  <c r="AU52" i="25"/>
  <c r="AV52" i="25"/>
  <c r="AW52" i="25"/>
  <c r="AX52" i="25"/>
  <c r="AY52" i="25"/>
  <c r="AZ52" i="25"/>
  <c r="BA52" i="25"/>
  <c r="BB52" i="25"/>
  <c r="BC52" i="25"/>
  <c r="BD52" i="25"/>
  <c r="BE52" i="25"/>
  <c r="G53" i="25"/>
  <c r="H53" i="25"/>
  <c r="I53" i="25"/>
  <c r="M53" i="25"/>
  <c r="N53" i="25"/>
  <c r="O53" i="25"/>
  <c r="P53" i="25"/>
  <c r="Q53" i="25"/>
  <c r="R53" i="25"/>
  <c r="S53" i="25"/>
  <c r="T53" i="25"/>
  <c r="U53" i="25"/>
  <c r="V53" i="25"/>
  <c r="W53" i="25"/>
  <c r="X53" i="25"/>
  <c r="Y53" i="25"/>
  <c r="Z53" i="25"/>
  <c r="AB53" i="25"/>
  <c r="AC53" i="25"/>
  <c r="AD53" i="25"/>
  <c r="AE53" i="25"/>
  <c r="AF53" i="25"/>
  <c r="AG53" i="25"/>
  <c r="AH53" i="25"/>
  <c r="AJ53" i="25"/>
  <c r="AK53" i="25"/>
  <c r="AL53" i="25"/>
  <c r="AM53" i="25"/>
  <c r="AN53" i="25"/>
  <c r="AO53" i="25"/>
  <c r="AP53" i="25"/>
  <c r="AQ53" i="25"/>
  <c r="AR53" i="25"/>
  <c r="AS53" i="25"/>
  <c r="AT53" i="25"/>
  <c r="AU53" i="25"/>
  <c r="AV53" i="25"/>
  <c r="AW53" i="25"/>
  <c r="AX53" i="25"/>
  <c r="AY53" i="25"/>
  <c r="AZ53" i="25"/>
  <c r="BA53" i="25"/>
  <c r="BB53" i="25"/>
  <c r="BC53" i="25"/>
  <c r="BD53" i="25"/>
  <c r="BE53" i="25"/>
  <c r="G54" i="25"/>
  <c r="H54" i="25"/>
  <c r="I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B54" i="25"/>
  <c r="AC54" i="25"/>
  <c r="AD54" i="25"/>
  <c r="AE54" i="25"/>
  <c r="AF54" i="25"/>
  <c r="AG54" i="25"/>
  <c r="AH54" i="25"/>
  <c r="AJ54" i="25"/>
  <c r="AK54" i="25"/>
  <c r="AL54" i="25"/>
  <c r="AM54" i="25"/>
  <c r="AN54" i="25"/>
  <c r="AO54" i="25"/>
  <c r="AP54" i="25"/>
  <c r="AQ54" i="25"/>
  <c r="AR54" i="25"/>
  <c r="AS54" i="25"/>
  <c r="AT54" i="25"/>
  <c r="AU54" i="25"/>
  <c r="AV54" i="25"/>
  <c r="AW54" i="25"/>
  <c r="AX54" i="25"/>
  <c r="AY54" i="25"/>
  <c r="AZ54" i="25"/>
  <c r="BA54" i="25"/>
  <c r="BB54" i="25"/>
  <c r="BC54" i="25"/>
  <c r="BD54" i="25"/>
  <c r="BE54" i="25"/>
  <c r="G55" i="25"/>
  <c r="H55" i="25"/>
  <c r="I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B55" i="25"/>
  <c r="AC55" i="25"/>
  <c r="AD55" i="25"/>
  <c r="AE55" i="25"/>
  <c r="AF55" i="25"/>
  <c r="AG55" i="25"/>
  <c r="AH55" i="25"/>
  <c r="AJ55" i="25"/>
  <c r="AK55" i="25"/>
  <c r="AL55" i="25"/>
  <c r="AM55" i="25"/>
  <c r="AN55" i="25"/>
  <c r="AO55" i="25"/>
  <c r="AP55" i="25"/>
  <c r="AQ55" i="25"/>
  <c r="AR55" i="25"/>
  <c r="AS55" i="25"/>
  <c r="AT55" i="25"/>
  <c r="AU55" i="25"/>
  <c r="AV55" i="25"/>
  <c r="AW55" i="25"/>
  <c r="AX55" i="25"/>
  <c r="AY55" i="25"/>
  <c r="AZ55" i="25"/>
  <c r="BA55" i="25"/>
  <c r="BB55" i="25"/>
  <c r="BC55" i="25"/>
  <c r="BD55" i="25"/>
  <c r="BE55" i="25"/>
  <c r="G56" i="25"/>
  <c r="H56" i="25"/>
  <c r="I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B56" i="25"/>
  <c r="AC56" i="25"/>
  <c r="AD56" i="25"/>
  <c r="AE56" i="25"/>
  <c r="AF56" i="25"/>
  <c r="AG56" i="25"/>
  <c r="AH56" i="25"/>
  <c r="AJ56" i="25"/>
  <c r="AK56" i="25"/>
  <c r="AL56" i="25"/>
  <c r="AM56" i="25"/>
  <c r="AN56" i="25"/>
  <c r="AO56" i="25"/>
  <c r="AP56" i="25"/>
  <c r="AQ56" i="25"/>
  <c r="AR56" i="25"/>
  <c r="AS56" i="25"/>
  <c r="AT56" i="25"/>
  <c r="AU56" i="25"/>
  <c r="AV56" i="25"/>
  <c r="AW56" i="25"/>
  <c r="AX56" i="25"/>
  <c r="AY56" i="25"/>
  <c r="AZ56" i="25"/>
  <c r="BA56" i="25"/>
  <c r="BB56" i="25"/>
  <c r="BC56" i="25"/>
  <c r="BD56" i="25"/>
  <c r="BE56" i="25"/>
  <c r="G57" i="25"/>
  <c r="H57" i="25"/>
  <c r="I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B57" i="25"/>
  <c r="AC57" i="25"/>
  <c r="AD57" i="25"/>
  <c r="AE57" i="25"/>
  <c r="AF57" i="25"/>
  <c r="AG57" i="25"/>
  <c r="AH57" i="25"/>
  <c r="AJ57" i="25"/>
  <c r="AK57" i="25"/>
  <c r="AL57" i="25"/>
  <c r="AM57" i="25"/>
  <c r="AN57" i="25"/>
  <c r="AO57" i="25"/>
  <c r="AP57" i="25"/>
  <c r="AQ57" i="25"/>
  <c r="AR57" i="25"/>
  <c r="AS57" i="25"/>
  <c r="AT57" i="25"/>
  <c r="AU57" i="25"/>
  <c r="AV57" i="25"/>
  <c r="AW57" i="25"/>
  <c r="AX57" i="25"/>
  <c r="AY57" i="25"/>
  <c r="AZ57" i="25"/>
  <c r="BA57" i="25"/>
  <c r="BB57" i="25"/>
  <c r="BC57" i="25"/>
  <c r="BD57" i="25"/>
  <c r="BE57" i="25"/>
  <c r="G58" i="25"/>
  <c r="H58" i="25"/>
  <c r="I58" i="25"/>
  <c r="M58" i="25"/>
  <c r="N58" i="25"/>
  <c r="O58" i="25"/>
  <c r="P58" i="25"/>
  <c r="Q58" i="25"/>
  <c r="R58" i="25"/>
  <c r="S58" i="25"/>
  <c r="T58" i="25"/>
  <c r="U58" i="25"/>
  <c r="V58" i="25"/>
  <c r="W58" i="25"/>
  <c r="X58" i="25"/>
  <c r="Y58" i="25"/>
  <c r="Z58" i="25"/>
  <c r="AB58" i="25"/>
  <c r="AC58" i="25"/>
  <c r="AD58" i="25"/>
  <c r="AE58" i="25"/>
  <c r="AF58" i="25"/>
  <c r="AG58" i="25"/>
  <c r="AH58" i="25"/>
  <c r="AJ58" i="25"/>
  <c r="AK58" i="25"/>
  <c r="AL58" i="25"/>
  <c r="AM58" i="25"/>
  <c r="AN58" i="25"/>
  <c r="AO58" i="25"/>
  <c r="AP58" i="25"/>
  <c r="AQ58" i="25"/>
  <c r="AR58" i="25"/>
  <c r="AS58" i="25"/>
  <c r="AT58" i="25"/>
  <c r="AU58" i="25"/>
  <c r="AV58" i="25"/>
  <c r="AW58" i="25"/>
  <c r="AX58" i="25"/>
  <c r="AY58" i="25"/>
  <c r="AZ58" i="25"/>
  <c r="BA58" i="25"/>
  <c r="BB58" i="25"/>
  <c r="BC58" i="25"/>
  <c r="BD58" i="25"/>
  <c r="BE58" i="25"/>
  <c r="G59" i="25"/>
  <c r="H59" i="25"/>
  <c r="I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B59" i="25"/>
  <c r="AC59" i="25"/>
  <c r="AD59" i="25"/>
  <c r="AE59" i="25"/>
  <c r="AF59" i="25"/>
  <c r="AG59" i="25"/>
  <c r="AH59" i="25"/>
  <c r="AJ59" i="25"/>
  <c r="AK59" i="25"/>
  <c r="AL59" i="25"/>
  <c r="AM59" i="25"/>
  <c r="AN59" i="25"/>
  <c r="AO59" i="25"/>
  <c r="AP59" i="25"/>
  <c r="AQ59" i="25"/>
  <c r="AR59" i="25"/>
  <c r="AS59" i="25"/>
  <c r="AT59" i="25"/>
  <c r="AU59" i="25"/>
  <c r="AV59" i="25"/>
  <c r="AW59" i="25"/>
  <c r="AX59" i="25"/>
  <c r="AY59" i="25"/>
  <c r="AZ59" i="25"/>
  <c r="BA59" i="25"/>
  <c r="BB59" i="25"/>
  <c r="BC59" i="25"/>
  <c r="BD59" i="25"/>
  <c r="BE59" i="25"/>
  <c r="G60" i="25"/>
  <c r="H60" i="25"/>
  <c r="I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B60" i="25"/>
  <c r="AC60" i="25"/>
  <c r="AD60" i="25"/>
  <c r="AE60" i="25"/>
  <c r="AF60" i="25"/>
  <c r="AG60" i="25"/>
  <c r="AH60" i="25"/>
  <c r="AJ60" i="25"/>
  <c r="AK60" i="25"/>
  <c r="AL60" i="25"/>
  <c r="AM60" i="25"/>
  <c r="AN60" i="25"/>
  <c r="AO60" i="25"/>
  <c r="AP60" i="25"/>
  <c r="AQ60" i="25"/>
  <c r="AR60" i="25"/>
  <c r="AS60" i="25"/>
  <c r="AT60" i="25"/>
  <c r="AU60" i="25"/>
  <c r="AV60" i="25"/>
  <c r="AW60" i="25"/>
  <c r="AX60" i="25"/>
  <c r="AY60" i="25"/>
  <c r="AZ60" i="25"/>
  <c r="BA60" i="25"/>
  <c r="BB60" i="25"/>
  <c r="BC60" i="25"/>
  <c r="BD60" i="25"/>
  <c r="BE60" i="25"/>
  <c r="G61" i="25"/>
  <c r="H61" i="25"/>
  <c r="I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B61" i="25"/>
  <c r="AC61" i="25"/>
  <c r="AD61" i="25"/>
  <c r="AE61" i="25"/>
  <c r="AF61" i="25"/>
  <c r="AG61" i="25"/>
  <c r="AH61" i="25"/>
  <c r="AJ61" i="25"/>
  <c r="AK61" i="25"/>
  <c r="AL61" i="25"/>
  <c r="AM61" i="25"/>
  <c r="AN61" i="25"/>
  <c r="AO61" i="25"/>
  <c r="AP61" i="25"/>
  <c r="AQ61" i="25"/>
  <c r="AR61" i="25"/>
  <c r="AS61" i="25"/>
  <c r="AT61" i="25"/>
  <c r="AU61" i="25"/>
  <c r="AV61" i="25"/>
  <c r="AW61" i="25"/>
  <c r="AX61" i="25"/>
  <c r="AY61" i="25"/>
  <c r="AZ61" i="25"/>
  <c r="BA61" i="25"/>
  <c r="BB61" i="25"/>
  <c r="BC61" i="25"/>
  <c r="BD61" i="25"/>
  <c r="BE61" i="25"/>
  <c r="G62" i="25"/>
  <c r="H62" i="25"/>
  <c r="I62" i="25"/>
  <c r="M62" i="25"/>
  <c r="N62" i="25"/>
  <c r="O62" i="25"/>
  <c r="P62" i="25"/>
  <c r="Q62" i="25"/>
  <c r="R62" i="25"/>
  <c r="S62" i="25"/>
  <c r="T62" i="25"/>
  <c r="U62" i="25"/>
  <c r="V62" i="25"/>
  <c r="W62" i="25"/>
  <c r="X62" i="25"/>
  <c r="Y62" i="25"/>
  <c r="Z62" i="25"/>
  <c r="AB62" i="25"/>
  <c r="AC62" i="25"/>
  <c r="AD62" i="25"/>
  <c r="AE62" i="25"/>
  <c r="AF62" i="25"/>
  <c r="AG62" i="25"/>
  <c r="AH62" i="25"/>
  <c r="AJ62" i="25"/>
  <c r="AK62" i="25"/>
  <c r="AL62" i="25"/>
  <c r="AM62" i="25"/>
  <c r="AN62" i="25"/>
  <c r="AO62" i="25"/>
  <c r="AP62" i="25"/>
  <c r="AQ62" i="25"/>
  <c r="AR62" i="25"/>
  <c r="AS62" i="25"/>
  <c r="AT62" i="25"/>
  <c r="AU62" i="25"/>
  <c r="AV62" i="25"/>
  <c r="AW62" i="25"/>
  <c r="AX62" i="25"/>
  <c r="AY62" i="25"/>
  <c r="AZ62" i="25"/>
  <c r="BA62" i="25"/>
  <c r="BB62" i="25"/>
  <c r="BC62" i="25"/>
  <c r="BD62" i="25"/>
  <c r="BE62" i="25"/>
  <c r="G63" i="25"/>
  <c r="H63" i="25"/>
  <c r="I63" i="25"/>
  <c r="M63" i="25"/>
  <c r="N63" i="25"/>
  <c r="O63" i="25"/>
  <c r="P63" i="25"/>
  <c r="Q63" i="25"/>
  <c r="R63" i="25"/>
  <c r="S63" i="25"/>
  <c r="T63" i="25"/>
  <c r="U63" i="25"/>
  <c r="V63" i="25"/>
  <c r="W63" i="25"/>
  <c r="X63" i="25"/>
  <c r="Y63" i="25"/>
  <c r="Z63" i="25"/>
  <c r="AB63" i="25"/>
  <c r="AC63" i="25"/>
  <c r="AD63" i="25"/>
  <c r="AE63" i="25"/>
  <c r="AF63" i="25"/>
  <c r="AG63" i="25"/>
  <c r="AH63" i="25"/>
  <c r="AJ63" i="25"/>
  <c r="AK63" i="25"/>
  <c r="AL63" i="25"/>
  <c r="AM63" i="25"/>
  <c r="AN63" i="25"/>
  <c r="AO63" i="25"/>
  <c r="AP63" i="25"/>
  <c r="AQ63" i="25"/>
  <c r="AR63" i="25"/>
  <c r="AS63" i="25"/>
  <c r="AT63" i="25"/>
  <c r="AU63" i="25"/>
  <c r="AV63" i="25"/>
  <c r="AW63" i="25"/>
  <c r="AX63" i="25"/>
  <c r="AY63" i="25"/>
  <c r="AZ63" i="25"/>
  <c r="BA63" i="25"/>
  <c r="BB63" i="25"/>
  <c r="BC63" i="25"/>
  <c r="BD63" i="25"/>
  <c r="BE63" i="25"/>
  <c r="G64" i="25"/>
  <c r="H64" i="25"/>
  <c r="I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B64" i="25"/>
  <c r="AC64" i="25"/>
  <c r="AD64" i="25"/>
  <c r="AE64" i="25"/>
  <c r="AF64" i="25"/>
  <c r="AG64" i="25"/>
  <c r="AH64" i="25"/>
  <c r="AJ64" i="25"/>
  <c r="AK64" i="25"/>
  <c r="AL64" i="25"/>
  <c r="AM64" i="25"/>
  <c r="AN64" i="25"/>
  <c r="AO64" i="25"/>
  <c r="AP64" i="25"/>
  <c r="AQ64" i="25"/>
  <c r="AR64" i="25"/>
  <c r="AS64" i="25"/>
  <c r="AT64" i="25"/>
  <c r="AU64" i="25"/>
  <c r="AV64" i="25"/>
  <c r="AW64" i="25"/>
  <c r="AX64" i="25"/>
  <c r="AY64" i="25"/>
  <c r="AZ64" i="25"/>
  <c r="BA64" i="25"/>
  <c r="BB64" i="25"/>
  <c r="BC64" i="25"/>
  <c r="BD64" i="25"/>
  <c r="BE64" i="25"/>
  <c r="G65" i="25"/>
  <c r="H65" i="25"/>
  <c r="I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B65" i="25"/>
  <c r="AC65" i="25"/>
  <c r="AD65" i="25"/>
  <c r="AE65" i="25"/>
  <c r="AF65" i="25"/>
  <c r="AG65" i="25"/>
  <c r="AH65" i="25"/>
  <c r="AJ65" i="25"/>
  <c r="AK65" i="25"/>
  <c r="AL65" i="25"/>
  <c r="AM65" i="25"/>
  <c r="AN65" i="25"/>
  <c r="AO65" i="25"/>
  <c r="AP65" i="25"/>
  <c r="AQ65" i="25"/>
  <c r="AR65" i="25"/>
  <c r="AS65" i="25"/>
  <c r="AT65" i="25"/>
  <c r="AU65" i="25"/>
  <c r="AV65" i="25"/>
  <c r="AW65" i="25"/>
  <c r="AX65" i="25"/>
  <c r="AY65" i="25"/>
  <c r="AZ65" i="25"/>
  <c r="BA65" i="25"/>
  <c r="BB65" i="25"/>
  <c r="BC65" i="25"/>
  <c r="BD65" i="25"/>
  <c r="BE65" i="25"/>
  <c r="G66" i="25"/>
  <c r="H66" i="25"/>
  <c r="I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B66" i="25"/>
  <c r="AC66" i="25"/>
  <c r="AD66" i="25"/>
  <c r="AE66" i="25"/>
  <c r="AF66" i="25"/>
  <c r="AG66" i="25"/>
  <c r="AH66" i="25"/>
  <c r="AJ66" i="25"/>
  <c r="AK66" i="25"/>
  <c r="AL66" i="25"/>
  <c r="AM66" i="25"/>
  <c r="AN66" i="25"/>
  <c r="AO66" i="25"/>
  <c r="AP66" i="25"/>
  <c r="AQ66" i="25"/>
  <c r="AR66" i="25"/>
  <c r="AS66" i="25"/>
  <c r="AT66" i="25"/>
  <c r="AU66" i="25"/>
  <c r="AV66" i="25"/>
  <c r="AW66" i="25"/>
  <c r="AX66" i="25"/>
  <c r="AY66" i="25"/>
  <c r="AZ66" i="25"/>
  <c r="BA66" i="25"/>
  <c r="BB66" i="25"/>
  <c r="BC66" i="25"/>
  <c r="BD66" i="25"/>
  <c r="BE66" i="25"/>
  <c r="G67" i="25"/>
  <c r="H67" i="25"/>
  <c r="I67" i="25"/>
  <c r="M67" i="25"/>
  <c r="N67" i="25"/>
  <c r="O67" i="25"/>
  <c r="P67" i="25"/>
  <c r="Q67" i="25"/>
  <c r="R67" i="25"/>
  <c r="S67" i="25"/>
  <c r="T67" i="25"/>
  <c r="U67" i="25"/>
  <c r="V67" i="25"/>
  <c r="W67" i="25"/>
  <c r="X67" i="25"/>
  <c r="Y67" i="25"/>
  <c r="Z67" i="25"/>
  <c r="AB67" i="25"/>
  <c r="AC67" i="25"/>
  <c r="AD67" i="25"/>
  <c r="AE67" i="25"/>
  <c r="AF67" i="25"/>
  <c r="AG67" i="25"/>
  <c r="AH67" i="25"/>
  <c r="AJ67" i="25"/>
  <c r="AK67" i="25"/>
  <c r="AL67" i="25"/>
  <c r="AM67" i="25"/>
  <c r="AN67" i="25"/>
  <c r="AO67" i="25"/>
  <c r="AP67" i="25"/>
  <c r="AQ67" i="25"/>
  <c r="AR67" i="25"/>
  <c r="AS67" i="25"/>
  <c r="AT67" i="25"/>
  <c r="AU67" i="25"/>
  <c r="AV67" i="25"/>
  <c r="AW67" i="25"/>
  <c r="AX67" i="25"/>
  <c r="AY67" i="25"/>
  <c r="AZ67" i="25"/>
  <c r="BA67" i="25"/>
  <c r="BB67" i="25"/>
  <c r="BC67" i="25"/>
  <c r="BD67" i="25"/>
  <c r="BE67" i="25"/>
  <c r="H3" i="29"/>
  <c r="I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Z3" i="29"/>
  <c r="AB3" i="29"/>
  <c r="AC3" i="29"/>
  <c r="AD3" i="29"/>
  <c r="AE3" i="29"/>
  <c r="AF3" i="29"/>
  <c r="AG3" i="29"/>
  <c r="AH3" i="29"/>
  <c r="AJ3" i="29"/>
  <c r="AK3" i="29"/>
  <c r="AL3" i="29"/>
  <c r="AM3" i="29"/>
  <c r="AN3" i="29"/>
  <c r="AO3" i="29"/>
  <c r="AP3" i="29"/>
  <c r="AQ3" i="29"/>
  <c r="AR3" i="29"/>
  <c r="AS3" i="29"/>
  <c r="AT3" i="29"/>
  <c r="AU3" i="29"/>
  <c r="AV3" i="29"/>
  <c r="AW3" i="29"/>
  <c r="AX3" i="29"/>
  <c r="AY3" i="29"/>
  <c r="AZ3" i="29"/>
  <c r="BA3" i="29"/>
  <c r="BB3" i="29"/>
  <c r="BC3" i="29"/>
  <c r="BD3" i="29"/>
  <c r="BE3" i="29"/>
  <c r="G4" i="29"/>
  <c r="H4" i="29"/>
  <c r="I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B4" i="29"/>
  <c r="AC4" i="29"/>
  <c r="AD4" i="29"/>
  <c r="AE4" i="29"/>
  <c r="AF4" i="29"/>
  <c r="AG4" i="29"/>
  <c r="AH4" i="29"/>
  <c r="AJ4" i="29"/>
  <c r="AK4" i="29"/>
  <c r="AL4" i="29"/>
  <c r="AM4" i="29"/>
  <c r="AN4" i="29"/>
  <c r="AO4" i="29"/>
  <c r="AP4" i="29"/>
  <c r="AQ4" i="29"/>
  <c r="AR4" i="29"/>
  <c r="AS4" i="29"/>
  <c r="AT4" i="29"/>
  <c r="AU4" i="29"/>
  <c r="AV4" i="29"/>
  <c r="AW4" i="29"/>
  <c r="AX4" i="29"/>
  <c r="AY4" i="29"/>
  <c r="AZ4" i="29"/>
  <c r="BA4" i="29"/>
  <c r="BB4" i="29"/>
  <c r="BC4" i="29"/>
  <c r="BD4" i="29"/>
  <c r="BE4" i="29"/>
  <c r="G5" i="29"/>
  <c r="H5" i="29"/>
  <c r="I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B5" i="29"/>
  <c r="AC5" i="29"/>
  <c r="AD5" i="29"/>
  <c r="AE5" i="29"/>
  <c r="AF5" i="29"/>
  <c r="AG5" i="29"/>
  <c r="AH5" i="29"/>
  <c r="AJ5" i="29"/>
  <c r="AK5" i="29"/>
  <c r="AL5" i="29"/>
  <c r="AM5" i="29"/>
  <c r="AN5" i="29"/>
  <c r="AO5" i="29"/>
  <c r="AP5" i="29"/>
  <c r="AQ5" i="29"/>
  <c r="AR5" i="29"/>
  <c r="AS5" i="29"/>
  <c r="AT5" i="29"/>
  <c r="AU5" i="29"/>
  <c r="AV5" i="29"/>
  <c r="AW5" i="29"/>
  <c r="AX5" i="29"/>
  <c r="AY5" i="29"/>
  <c r="AZ5" i="29"/>
  <c r="BA5" i="29"/>
  <c r="BB5" i="29"/>
  <c r="BC5" i="29"/>
  <c r="BD5" i="29"/>
  <c r="BE5" i="29"/>
  <c r="G6" i="29"/>
  <c r="H6" i="29"/>
  <c r="I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Z6" i="29"/>
  <c r="AB6" i="29"/>
  <c r="AC6" i="29"/>
  <c r="AD6" i="29"/>
  <c r="AE6" i="29"/>
  <c r="AF6" i="29"/>
  <c r="AG6" i="29"/>
  <c r="AH6" i="29"/>
  <c r="AJ6" i="29"/>
  <c r="AK6" i="29"/>
  <c r="AL6" i="29"/>
  <c r="AM6" i="29"/>
  <c r="AN6" i="29"/>
  <c r="AO6" i="29"/>
  <c r="AP6" i="29"/>
  <c r="AQ6" i="29"/>
  <c r="AR6" i="29"/>
  <c r="AS6" i="29"/>
  <c r="AT6" i="29"/>
  <c r="AU6" i="29"/>
  <c r="AV6" i="29"/>
  <c r="AW6" i="29"/>
  <c r="AX6" i="29"/>
  <c r="AY6" i="29"/>
  <c r="AZ6" i="29"/>
  <c r="BA6" i="29"/>
  <c r="BB6" i="29"/>
  <c r="BC6" i="29"/>
  <c r="BD6" i="29"/>
  <c r="BE6" i="29"/>
  <c r="G7" i="29"/>
  <c r="H7" i="29"/>
  <c r="I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Z7" i="29"/>
  <c r="AB7" i="29"/>
  <c r="AC7" i="29"/>
  <c r="AD7" i="29"/>
  <c r="AE7" i="29"/>
  <c r="AF7" i="29"/>
  <c r="AG7" i="29"/>
  <c r="AH7" i="29"/>
  <c r="AJ7" i="29"/>
  <c r="AK7" i="29"/>
  <c r="AL7" i="29"/>
  <c r="AM7" i="29"/>
  <c r="AN7" i="29"/>
  <c r="AO7" i="29"/>
  <c r="AP7" i="29"/>
  <c r="AQ7" i="29"/>
  <c r="AR7" i="29"/>
  <c r="AS7" i="29"/>
  <c r="AT7" i="29"/>
  <c r="AU7" i="29"/>
  <c r="AV7" i="29"/>
  <c r="AW7" i="29"/>
  <c r="AX7" i="29"/>
  <c r="AY7" i="29"/>
  <c r="AZ7" i="29"/>
  <c r="BA7" i="29"/>
  <c r="BB7" i="29"/>
  <c r="BC7" i="29"/>
  <c r="BD7" i="29"/>
  <c r="BE7" i="29"/>
  <c r="G8" i="29"/>
  <c r="H8" i="29"/>
  <c r="I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Z8" i="29"/>
  <c r="AB8" i="29"/>
  <c r="AC8" i="29"/>
  <c r="AD8" i="29"/>
  <c r="AE8" i="29"/>
  <c r="AF8" i="29"/>
  <c r="AG8" i="29"/>
  <c r="AH8" i="29"/>
  <c r="AJ8" i="29"/>
  <c r="AK8" i="29"/>
  <c r="AL8" i="29"/>
  <c r="AM8" i="29"/>
  <c r="AN8" i="29"/>
  <c r="AO8" i="29"/>
  <c r="AP8" i="29"/>
  <c r="AQ8" i="29"/>
  <c r="AR8" i="29"/>
  <c r="AS8" i="29"/>
  <c r="AT8" i="29"/>
  <c r="AU8" i="29"/>
  <c r="AV8" i="29"/>
  <c r="AW8" i="29"/>
  <c r="AX8" i="29"/>
  <c r="AY8" i="29"/>
  <c r="AZ8" i="29"/>
  <c r="BA8" i="29"/>
  <c r="BB8" i="29"/>
  <c r="BC8" i="29"/>
  <c r="BD8" i="29"/>
  <c r="BE8" i="29"/>
  <c r="G9" i="29"/>
  <c r="H9" i="29"/>
  <c r="I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Z9" i="29"/>
  <c r="AB9" i="29"/>
  <c r="AC9" i="29"/>
  <c r="AD9" i="29"/>
  <c r="AE9" i="29"/>
  <c r="AF9" i="29"/>
  <c r="AG9" i="29"/>
  <c r="AH9" i="29"/>
  <c r="AJ9" i="29"/>
  <c r="AK9" i="29"/>
  <c r="AL9" i="29"/>
  <c r="AM9" i="29"/>
  <c r="AN9" i="29"/>
  <c r="AO9" i="29"/>
  <c r="AP9" i="29"/>
  <c r="AQ9" i="29"/>
  <c r="AR9" i="29"/>
  <c r="AS9" i="29"/>
  <c r="AT9" i="29"/>
  <c r="AU9" i="29"/>
  <c r="AV9" i="29"/>
  <c r="AW9" i="29"/>
  <c r="AX9" i="29"/>
  <c r="AY9" i="29"/>
  <c r="AZ9" i="29"/>
  <c r="BA9" i="29"/>
  <c r="BB9" i="29"/>
  <c r="BC9" i="29"/>
  <c r="BD9" i="29"/>
  <c r="BE9" i="29"/>
  <c r="G10" i="29"/>
  <c r="H10" i="29"/>
  <c r="I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Z10" i="29"/>
  <c r="AB10" i="29"/>
  <c r="AC10" i="29"/>
  <c r="AD10" i="29"/>
  <c r="AE10" i="29"/>
  <c r="AF10" i="29"/>
  <c r="AG10" i="29"/>
  <c r="AH10" i="29"/>
  <c r="AJ10" i="29"/>
  <c r="AK10" i="29"/>
  <c r="AL10" i="29"/>
  <c r="AM10" i="29"/>
  <c r="AN10" i="29"/>
  <c r="AO10" i="29"/>
  <c r="AP10" i="29"/>
  <c r="AQ10" i="29"/>
  <c r="AR10" i="29"/>
  <c r="AS10" i="29"/>
  <c r="AT10" i="29"/>
  <c r="AU10" i="29"/>
  <c r="AV10" i="29"/>
  <c r="AW10" i="29"/>
  <c r="AX10" i="29"/>
  <c r="AY10" i="29"/>
  <c r="AZ10" i="29"/>
  <c r="BA10" i="29"/>
  <c r="BB10" i="29"/>
  <c r="BC10" i="29"/>
  <c r="BD10" i="29"/>
  <c r="BE10" i="29"/>
  <c r="G11" i="29"/>
  <c r="H11" i="29"/>
  <c r="I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B11" i="29"/>
  <c r="AC11" i="29"/>
  <c r="AD11" i="29"/>
  <c r="AE11" i="29"/>
  <c r="AF11" i="29"/>
  <c r="AG11" i="29"/>
  <c r="AH11" i="29"/>
  <c r="AJ11" i="29"/>
  <c r="AK11" i="29"/>
  <c r="AL11" i="29"/>
  <c r="AM11" i="29"/>
  <c r="AN11" i="29"/>
  <c r="AO11" i="29"/>
  <c r="AP11" i="29"/>
  <c r="AQ11" i="29"/>
  <c r="AR11" i="29"/>
  <c r="AS11" i="29"/>
  <c r="AT11" i="29"/>
  <c r="AU11" i="29"/>
  <c r="AV11" i="29"/>
  <c r="AW11" i="29"/>
  <c r="AX11" i="29"/>
  <c r="AY11" i="29"/>
  <c r="AZ11" i="29"/>
  <c r="BA11" i="29"/>
  <c r="BB11" i="29"/>
  <c r="BC11" i="29"/>
  <c r="BD11" i="29"/>
  <c r="BE11" i="29"/>
  <c r="G12" i="29"/>
  <c r="H12" i="29"/>
  <c r="I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B12" i="29"/>
  <c r="AC12" i="29"/>
  <c r="AD12" i="29"/>
  <c r="AE12" i="29"/>
  <c r="AF12" i="29"/>
  <c r="AG12" i="29"/>
  <c r="AH12" i="29"/>
  <c r="AJ12" i="29"/>
  <c r="AK12" i="29"/>
  <c r="AL12" i="29"/>
  <c r="AM12" i="29"/>
  <c r="AN12" i="29"/>
  <c r="AO12" i="29"/>
  <c r="AP12" i="29"/>
  <c r="AQ12" i="29"/>
  <c r="AR12" i="29"/>
  <c r="AS12" i="29"/>
  <c r="AT12" i="29"/>
  <c r="AU12" i="29"/>
  <c r="AV12" i="29"/>
  <c r="AW12" i="29"/>
  <c r="AX12" i="29"/>
  <c r="AY12" i="29"/>
  <c r="AZ12" i="29"/>
  <c r="BA12" i="29"/>
  <c r="BB12" i="29"/>
  <c r="BC12" i="29"/>
  <c r="BD12" i="29"/>
  <c r="BE12" i="29"/>
  <c r="G13" i="29"/>
  <c r="H13" i="29"/>
  <c r="I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B13" i="29"/>
  <c r="AC13" i="29"/>
  <c r="AD13" i="29"/>
  <c r="AE13" i="29"/>
  <c r="AF13" i="29"/>
  <c r="AG13" i="29"/>
  <c r="AH13" i="29"/>
  <c r="AJ13" i="29"/>
  <c r="AK13" i="29"/>
  <c r="AL13" i="29"/>
  <c r="AM13" i="29"/>
  <c r="AN13" i="29"/>
  <c r="AO13" i="29"/>
  <c r="AP13" i="29"/>
  <c r="AQ13" i="29"/>
  <c r="AR13" i="29"/>
  <c r="AS13" i="29"/>
  <c r="AT13" i="29"/>
  <c r="AU13" i="29"/>
  <c r="AV13" i="29"/>
  <c r="AW13" i="29"/>
  <c r="AX13" i="29"/>
  <c r="AY13" i="29"/>
  <c r="AZ13" i="29"/>
  <c r="BA13" i="29"/>
  <c r="BB13" i="29"/>
  <c r="BC13" i="29"/>
  <c r="BD13" i="29"/>
  <c r="BE13" i="29"/>
  <c r="G14" i="29"/>
  <c r="H14" i="29"/>
  <c r="I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B14" i="29"/>
  <c r="AC14" i="29"/>
  <c r="AD14" i="29"/>
  <c r="AE14" i="29"/>
  <c r="AF14" i="29"/>
  <c r="AG14" i="29"/>
  <c r="AH14" i="29"/>
  <c r="AJ14" i="29"/>
  <c r="AK14" i="29"/>
  <c r="AL14" i="29"/>
  <c r="AM14" i="29"/>
  <c r="AN14" i="29"/>
  <c r="AO14" i="29"/>
  <c r="AP14" i="29"/>
  <c r="AQ14" i="29"/>
  <c r="AR14" i="29"/>
  <c r="AS14" i="29"/>
  <c r="AT14" i="29"/>
  <c r="AU14" i="29"/>
  <c r="AV14" i="29"/>
  <c r="AW14" i="29"/>
  <c r="AX14" i="29"/>
  <c r="AY14" i="29"/>
  <c r="AZ14" i="29"/>
  <c r="BA14" i="29"/>
  <c r="BB14" i="29"/>
  <c r="BC14" i="29"/>
  <c r="BD14" i="29"/>
  <c r="BE14" i="29"/>
  <c r="G15" i="29"/>
  <c r="H15" i="29"/>
  <c r="I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B15" i="29"/>
  <c r="AC15" i="29"/>
  <c r="AD15" i="29"/>
  <c r="AE15" i="29"/>
  <c r="AF15" i="29"/>
  <c r="AG15" i="29"/>
  <c r="AH15" i="29"/>
  <c r="AJ15" i="29"/>
  <c r="AK15" i="29"/>
  <c r="AL15" i="29"/>
  <c r="AM15" i="29"/>
  <c r="AN15" i="29"/>
  <c r="AO15" i="29"/>
  <c r="AP15" i="29"/>
  <c r="AQ15" i="29"/>
  <c r="AR15" i="29"/>
  <c r="AS15" i="29"/>
  <c r="AT15" i="29"/>
  <c r="AU15" i="29"/>
  <c r="AV15" i="29"/>
  <c r="AW15" i="29"/>
  <c r="AX15" i="29"/>
  <c r="AY15" i="29"/>
  <c r="AZ15" i="29"/>
  <c r="BA15" i="29"/>
  <c r="BB15" i="29"/>
  <c r="BC15" i="29"/>
  <c r="BD15" i="29"/>
  <c r="BE15" i="29"/>
  <c r="G16" i="29"/>
  <c r="H16" i="29"/>
  <c r="I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B16" i="29"/>
  <c r="AC16" i="29"/>
  <c r="AD16" i="29"/>
  <c r="AE16" i="29"/>
  <c r="AF16" i="29"/>
  <c r="AG16" i="29"/>
  <c r="AH16" i="29"/>
  <c r="AJ16" i="29"/>
  <c r="AK16" i="29"/>
  <c r="AL16" i="29"/>
  <c r="AM16" i="29"/>
  <c r="AN16" i="29"/>
  <c r="AO16" i="29"/>
  <c r="AP16" i="29"/>
  <c r="AQ16" i="29"/>
  <c r="AR16" i="29"/>
  <c r="AS16" i="29"/>
  <c r="AT16" i="29"/>
  <c r="AU16" i="29"/>
  <c r="AV16" i="29"/>
  <c r="AW16" i="29"/>
  <c r="AX16" i="29"/>
  <c r="AY16" i="29"/>
  <c r="AZ16" i="29"/>
  <c r="BA16" i="29"/>
  <c r="BB16" i="29"/>
  <c r="BC16" i="29"/>
  <c r="BD16" i="29"/>
  <c r="BE16" i="29"/>
  <c r="G17" i="29"/>
  <c r="H17" i="29"/>
  <c r="I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Z17" i="29"/>
  <c r="AB17" i="29"/>
  <c r="AC17" i="29"/>
  <c r="AD17" i="29"/>
  <c r="AE17" i="29"/>
  <c r="AF17" i="29"/>
  <c r="AG17" i="29"/>
  <c r="AH17" i="29"/>
  <c r="AJ17" i="29"/>
  <c r="AK17" i="29"/>
  <c r="AL17" i="29"/>
  <c r="AM17" i="29"/>
  <c r="AN17" i="29"/>
  <c r="AO17" i="29"/>
  <c r="AP17" i="29"/>
  <c r="AQ17" i="29"/>
  <c r="AR17" i="29"/>
  <c r="AS17" i="29"/>
  <c r="AT17" i="29"/>
  <c r="AU17" i="29"/>
  <c r="AV17" i="29"/>
  <c r="AW17" i="29"/>
  <c r="AX17" i="29"/>
  <c r="AY17" i="29"/>
  <c r="AZ17" i="29"/>
  <c r="BA17" i="29"/>
  <c r="BB17" i="29"/>
  <c r="BC17" i="29"/>
  <c r="BD17" i="29"/>
  <c r="BE17" i="29"/>
  <c r="G18" i="29"/>
  <c r="H18" i="29"/>
  <c r="I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Z18" i="29"/>
  <c r="AB18" i="29"/>
  <c r="AC18" i="29"/>
  <c r="AD18" i="29"/>
  <c r="AE18" i="29"/>
  <c r="AF18" i="29"/>
  <c r="AG18" i="29"/>
  <c r="AH18" i="29"/>
  <c r="AJ18" i="29"/>
  <c r="AK18" i="29"/>
  <c r="AL18" i="29"/>
  <c r="AM18" i="29"/>
  <c r="AN18" i="29"/>
  <c r="AO18" i="29"/>
  <c r="AP18" i="29"/>
  <c r="AQ18" i="29"/>
  <c r="AR18" i="29"/>
  <c r="AS18" i="29"/>
  <c r="AT18" i="29"/>
  <c r="AU18" i="29"/>
  <c r="AV18" i="29"/>
  <c r="AW18" i="29"/>
  <c r="AX18" i="29"/>
  <c r="AY18" i="29"/>
  <c r="AZ18" i="29"/>
  <c r="BA18" i="29"/>
  <c r="BB18" i="29"/>
  <c r="BC18" i="29"/>
  <c r="BD18" i="29"/>
  <c r="BE18" i="29"/>
  <c r="G19" i="29"/>
  <c r="H19" i="29"/>
  <c r="I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B19" i="29"/>
  <c r="AC19" i="29"/>
  <c r="AD19" i="29"/>
  <c r="AE19" i="29"/>
  <c r="AF19" i="29"/>
  <c r="AG19" i="29"/>
  <c r="AH19" i="29"/>
  <c r="AJ19" i="29"/>
  <c r="AK19" i="29"/>
  <c r="AL19" i="29"/>
  <c r="AM19" i="29"/>
  <c r="AN19" i="29"/>
  <c r="AO19" i="29"/>
  <c r="AP19" i="29"/>
  <c r="AQ19" i="29"/>
  <c r="AR19" i="29"/>
  <c r="AS19" i="29"/>
  <c r="AT19" i="29"/>
  <c r="AU19" i="29"/>
  <c r="AV19" i="29"/>
  <c r="AW19" i="29"/>
  <c r="AX19" i="29"/>
  <c r="AY19" i="29"/>
  <c r="AZ19" i="29"/>
  <c r="BA19" i="29"/>
  <c r="BB19" i="29"/>
  <c r="BC19" i="29"/>
  <c r="BD19" i="29"/>
  <c r="BE19" i="29"/>
  <c r="G20" i="29"/>
  <c r="H20" i="29"/>
  <c r="I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B20" i="29"/>
  <c r="AC20" i="29"/>
  <c r="AD20" i="29"/>
  <c r="AE20" i="29"/>
  <c r="AF20" i="29"/>
  <c r="AG20" i="29"/>
  <c r="AH20" i="29"/>
  <c r="AJ20" i="29"/>
  <c r="AK20" i="29"/>
  <c r="AL20" i="29"/>
  <c r="AM20" i="29"/>
  <c r="AN20" i="29"/>
  <c r="AO20" i="29"/>
  <c r="AP20" i="29"/>
  <c r="AQ20" i="29"/>
  <c r="AR20" i="29"/>
  <c r="AS20" i="29"/>
  <c r="AT20" i="29"/>
  <c r="AU20" i="29"/>
  <c r="AV20" i="29"/>
  <c r="AW20" i="29"/>
  <c r="AX20" i="29"/>
  <c r="AY20" i="29"/>
  <c r="AZ20" i="29"/>
  <c r="BA20" i="29"/>
  <c r="BB20" i="29"/>
  <c r="BC20" i="29"/>
  <c r="BD20" i="29"/>
  <c r="BE20" i="29"/>
  <c r="G21" i="29"/>
  <c r="H21" i="29"/>
  <c r="I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B21" i="29"/>
  <c r="AC21" i="29"/>
  <c r="AD21" i="29"/>
  <c r="AE21" i="29"/>
  <c r="AF21" i="29"/>
  <c r="AG21" i="29"/>
  <c r="AH21" i="29"/>
  <c r="AJ21" i="29"/>
  <c r="AK21" i="29"/>
  <c r="AL21" i="29"/>
  <c r="AM21" i="29"/>
  <c r="AN21" i="29"/>
  <c r="AO21" i="29"/>
  <c r="AP21" i="29"/>
  <c r="AQ21" i="29"/>
  <c r="AR21" i="29"/>
  <c r="AS21" i="29"/>
  <c r="AT21" i="29"/>
  <c r="AU21" i="29"/>
  <c r="AV21" i="29"/>
  <c r="AW21" i="29"/>
  <c r="AX21" i="29"/>
  <c r="AY21" i="29"/>
  <c r="AZ21" i="29"/>
  <c r="BA21" i="29"/>
  <c r="BB21" i="29"/>
  <c r="BC21" i="29"/>
  <c r="BD21" i="29"/>
  <c r="BE21" i="29"/>
  <c r="G22" i="29"/>
  <c r="H22" i="29"/>
  <c r="I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B22" i="29"/>
  <c r="AC22" i="29"/>
  <c r="AD22" i="29"/>
  <c r="AE22" i="29"/>
  <c r="AF22" i="29"/>
  <c r="AG22" i="29"/>
  <c r="AH22" i="29"/>
  <c r="AJ22" i="29"/>
  <c r="AK22" i="29"/>
  <c r="AL22" i="29"/>
  <c r="AM22" i="29"/>
  <c r="AN22" i="29"/>
  <c r="AO22" i="29"/>
  <c r="AP22" i="29"/>
  <c r="AQ22" i="29"/>
  <c r="AR22" i="29"/>
  <c r="AS22" i="29"/>
  <c r="AT22" i="29"/>
  <c r="AU22" i="29"/>
  <c r="AV22" i="29"/>
  <c r="AW22" i="29"/>
  <c r="AX22" i="29"/>
  <c r="AY22" i="29"/>
  <c r="AZ22" i="29"/>
  <c r="BA22" i="29"/>
  <c r="BB22" i="29"/>
  <c r="BC22" i="29"/>
  <c r="BD22" i="29"/>
  <c r="BE22" i="29"/>
  <c r="G23" i="29"/>
  <c r="H23" i="29"/>
  <c r="I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B23" i="29"/>
  <c r="AC23" i="29"/>
  <c r="AD23" i="29"/>
  <c r="AE23" i="29"/>
  <c r="AF23" i="29"/>
  <c r="AG23" i="29"/>
  <c r="AH23" i="29"/>
  <c r="AJ23" i="29"/>
  <c r="AK23" i="29"/>
  <c r="AL23" i="29"/>
  <c r="AM23" i="29"/>
  <c r="AN23" i="29"/>
  <c r="AO23" i="29"/>
  <c r="AP23" i="29"/>
  <c r="AQ23" i="29"/>
  <c r="AR23" i="29"/>
  <c r="AS23" i="29"/>
  <c r="AT23" i="29"/>
  <c r="AU23" i="29"/>
  <c r="AV23" i="29"/>
  <c r="AW23" i="29"/>
  <c r="AX23" i="29"/>
  <c r="AY23" i="29"/>
  <c r="AZ23" i="29"/>
  <c r="BA23" i="29"/>
  <c r="BB23" i="29"/>
  <c r="BC23" i="29"/>
  <c r="BD23" i="29"/>
  <c r="BE23" i="29"/>
  <c r="G24" i="29"/>
  <c r="H24" i="29"/>
  <c r="I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B24" i="29"/>
  <c r="AC24" i="29"/>
  <c r="AD24" i="29"/>
  <c r="AE24" i="29"/>
  <c r="AF24" i="29"/>
  <c r="AG24" i="29"/>
  <c r="AH24" i="29"/>
  <c r="AJ24" i="29"/>
  <c r="AK24" i="29"/>
  <c r="AL24" i="29"/>
  <c r="AM24" i="29"/>
  <c r="AN24" i="29"/>
  <c r="AO24" i="29"/>
  <c r="AP24" i="29"/>
  <c r="AQ24" i="29"/>
  <c r="AR24" i="29"/>
  <c r="AS24" i="29"/>
  <c r="AT24" i="29"/>
  <c r="AU24" i="29"/>
  <c r="AV24" i="29"/>
  <c r="AW24" i="29"/>
  <c r="AX24" i="29"/>
  <c r="AY24" i="29"/>
  <c r="AZ24" i="29"/>
  <c r="BA24" i="29"/>
  <c r="BB24" i="29"/>
  <c r="BC24" i="29"/>
  <c r="BD24" i="29"/>
  <c r="BE24" i="29"/>
  <c r="G25" i="29"/>
  <c r="H25" i="29"/>
  <c r="I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AB25" i="29"/>
  <c r="AC25" i="29"/>
  <c r="AD25" i="29"/>
  <c r="AE25" i="29"/>
  <c r="AF25" i="29"/>
  <c r="AG25" i="29"/>
  <c r="AH25" i="29"/>
  <c r="AJ25" i="29"/>
  <c r="AK25" i="29"/>
  <c r="AL25" i="29"/>
  <c r="AM25" i="29"/>
  <c r="AN25" i="29"/>
  <c r="AO25" i="29"/>
  <c r="AP25" i="29"/>
  <c r="AQ25" i="29"/>
  <c r="AR25" i="29"/>
  <c r="AS25" i="29"/>
  <c r="AT25" i="29"/>
  <c r="AU25" i="29"/>
  <c r="AV25" i="29"/>
  <c r="AW25" i="29"/>
  <c r="AX25" i="29"/>
  <c r="AY25" i="29"/>
  <c r="AZ25" i="29"/>
  <c r="BA25" i="29"/>
  <c r="BB25" i="29"/>
  <c r="BC25" i="29"/>
  <c r="BD25" i="29"/>
  <c r="BE25" i="29"/>
  <c r="G26" i="29"/>
  <c r="H26" i="29"/>
  <c r="I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Z26" i="29"/>
  <c r="AB26" i="29"/>
  <c r="AC26" i="29"/>
  <c r="AD26" i="29"/>
  <c r="AE26" i="29"/>
  <c r="AF26" i="29"/>
  <c r="AG26" i="29"/>
  <c r="AH26" i="29"/>
  <c r="AJ26" i="29"/>
  <c r="AK26" i="29"/>
  <c r="AL26" i="29"/>
  <c r="AM26" i="29"/>
  <c r="AN26" i="29"/>
  <c r="AO26" i="29"/>
  <c r="AP26" i="29"/>
  <c r="AQ26" i="29"/>
  <c r="AR26" i="29"/>
  <c r="AS26" i="29"/>
  <c r="AT26" i="29"/>
  <c r="AU26" i="29"/>
  <c r="AV26" i="29"/>
  <c r="AW26" i="29"/>
  <c r="AX26" i="29"/>
  <c r="AY26" i="29"/>
  <c r="AZ26" i="29"/>
  <c r="BA26" i="29"/>
  <c r="BB26" i="29"/>
  <c r="BC26" i="29"/>
  <c r="BD26" i="29"/>
  <c r="BE26" i="29"/>
  <c r="G27" i="29"/>
  <c r="H27" i="29"/>
  <c r="I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B27" i="29"/>
  <c r="AC27" i="29"/>
  <c r="AD27" i="29"/>
  <c r="AE27" i="29"/>
  <c r="AF27" i="29"/>
  <c r="AG27" i="29"/>
  <c r="AH27" i="29"/>
  <c r="AJ27" i="29"/>
  <c r="AK27" i="29"/>
  <c r="AL27" i="29"/>
  <c r="AM27" i="29"/>
  <c r="AN27" i="29"/>
  <c r="AO27" i="29"/>
  <c r="AP27" i="29"/>
  <c r="AQ27" i="29"/>
  <c r="AR27" i="29"/>
  <c r="AS27" i="29"/>
  <c r="AT27" i="29"/>
  <c r="AU27" i="29"/>
  <c r="AV27" i="29"/>
  <c r="AW27" i="29"/>
  <c r="AX27" i="29"/>
  <c r="AY27" i="29"/>
  <c r="AZ27" i="29"/>
  <c r="BA27" i="29"/>
  <c r="BB27" i="29"/>
  <c r="BC27" i="29"/>
  <c r="BD27" i="29"/>
  <c r="BE27" i="29"/>
  <c r="G28" i="29"/>
  <c r="H28" i="29"/>
  <c r="I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B28" i="29"/>
  <c r="AC28" i="29"/>
  <c r="AD28" i="29"/>
  <c r="AE28" i="29"/>
  <c r="AF28" i="29"/>
  <c r="AG28" i="29"/>
  <c r="AH28" i="29"/>
  <c r="AJ28" i="29"/>
  <c r="AK28" i="29"/>
  <c r="AL28" i="29"/>
  <c r="AM28" i="29"/>
  <c r="AN28" i="29"/>
  <c r="AO28" i="29"/>
  <c r="AP28" i="29"/>
  <c r="AQ28" i="29"/>
  <c r="AR28" i="29"/>
  <c r="AS28" i="29"/>
  <c r="AT28" i="29"/>
  <c r="AU28" i="29"/>
  <c r="AV28" i="29"/>
  <c r="AW28" i="29"/>
  <c r="AX28" i="29"/>
  <c r="AY28" i="29"/>
  <c r="AZ28" i="29"/>
  <c r="BA28" i="29"/>
  <c r="BB28" i="29"/>
  <c r="BC28" i="29"/>
  <c r="BD28" i="29"/>
  <c r="BE28" i="29"/>
  <c r="G29" i="29"/>
  <c r="H29" i="29"/>
  <c r="I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B29" i="29"/>
  <c r="AC29" i="29"/>
  <c r="AD29" i="29"/>
  <c r="AE29" i="29"/>
  <c r="AF29" i="29"/>
  <c r="AG29" i="29"/>
  <c r="AH29" i="29"/>
  <c r="AJ29" i="29"/>
  <c r="AK29" i="29"/>
  <c r="AL29" i="29"/>
  <c r="AM29" i="29"/>
  <c r="AN29" i="29"/>
  <c r="AO29" i="29"/>
  <c r="AP29" i="29"/>
  <c r="AQ29" i="29"/>
  <c r="AR29" i="29"/>
  <c r="AS29" i="29"/>
  <c r="AT29" i="29"/>
  <c r="AU29" i="29"/>
  <c r="AV29" i="29"/>
  <c r="AW29" i="29"/>
  <c r="AX29" i="29"/>
  <c r="AY29" i="29"/>
  <c r="AZ29" i="29"/>
  <c r="BA29" i="29"/>
  <c r="BB29" i="29"/>
  <c r="BC29" i="29"/>
  <c r="BD29" i="29"/>
  <c r="BE29" i="29"/>
  <c r="G30" i="29"/>
  <c r="H30" i="29"/>
  <c r="I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Z30" i="29"/>
  <c r="AB30" i="29"/>
  <c r="AC30" i="29"/>
  <c r="AD30" i="29"/>
  <c r="AE30" i="29"/>
  <c r="AF30" i="29"/>
  <c r="AG30" i="29"/>
  <c r="AH30" i="29"/>
  <c r="AJ30" i="29"/>
  <c r="AK30" i="29"/>
  <c r="AL30" i="29"/>
  <c r="AM30" i="29"/>
  <c r="AN30" i="29"/>
  <c r="AO30" i="29"/>
  <c r="AP30" i="29"/>
  <c r="AQ30" i="29"/>
  <c r="AR30" i="29"/>
  <c r="AS30" i="29"/>
  <c r="AT30" i="29"/>
  <c r="AU30" i="29"/>
  <c r="AV30" i="29"/>
  <c r="AW30" i="29"/>
  <c r="AX30" i="29"/>
  <c r="AY30" i="29"/>
  <c r="AZ30" i="29"/>
  <c r="BA30" i="29"/>
  <c r="BB30" i="29"/>
  <c r="BC30" i="29"/>
  <c r="BD30" i="29"/>
  <c r="BE30" i="29"/>
  <c r="G31" i="29"/>
  <c r="H31" i="29"/>
  <c r="I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Z31" i="29"/>
  <c r="AB31" i="29"/>
  <c r="AC31" i="29"/>
  <c r="AD31" i="29"/>
  <c r="AE31" i="29"/>
  <c r="AF31" i="29"/>
  <c r="AG31" i="29"/>
  <c r="AH31" i="29"/>
  <c r="AJ31" i="29"/>
  <c r="AK31" i="29"/>
  <c r="AL31" i="29"/>
  <c r="AM31" i="29"/>
  <c r="AN31" i="29"/>
  <c r="AO31" i="29"/>
  <c r="AP31" i="29"/>
  <c r="AQ31" i="29"/>
  <c r="AR31" i="29"/>
  <c r="AS31" i="29"/>
  <c r="AT31" i="29"/>
  <c r="AU31" i="29"/>
  <c r="AV31" i="29"/>
  <c r="AW31" i="29"/>
  <c r="AX31" i="29"/>
  <c r="AY31" i="29"/>
  <c r="AZ31" i="29"/>
  <c r="BA31" i="29"/>
  <c r="BB31" i="29"/>
  <c r="BC31" i="29"/>
  <c r="BD31" i="29"/>
  <c r="BE31" i="29"/>
  <c r="G32" i="29"/>
  <c r="H32" i="29"/>
  <c r="I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B32" i="29"/>
  <c r="AC32" i="29"/>
  <c r="AD32" i="29"/>
  <c r="AE32" i="29"/>
  <c r="AF32" i="29"/>
  <c r="AG32" i="29"/>
  <c r="AH32" i="29"/>
  <c r="AJ32" i="29"/>
  <c r="AK32" i="29"/>
  <c r="AL32" i="29"/>
  <c r="AM32" i="29"/>
  <c r="AN32" i="29"/>
  <c r="AO32" i="29"/>
  <c r="AP32" i="29"/>
  <c r="AQ32" i="29"/>
  <c r="AR32" i="29"/>
  <c r="AS32" i="29"/>
  <c r="AT32" i="29"/>
  <c r="AU32" i="29"/>
  <c r="AV32" i="29"/>
  <c r="AW32" i="29"/>
  <c r="AX32" i="29"/>
  <c r="AY32" i="29"/>
  <c r="AZ32" i="29"/>
  <c r="BA32" i="29"/>
  <c r="BB32" i="29"/>
  <c r="BC32" i="29"/>
  <c r="BD32" i="29"/>
  <c r="BE32" i="29"/>
  <c r="G33" i="29"/>
  <c r="H33" i="29"/>
  <c r="I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B33" i="29"/>
  <c r="AC33" i="29"/>
  <c r="AD33" i="29"/>
  <c r="AE33" i="29"/>
  <c r="AF33" i="29"/>
  <c r="AG33" i="29"/>
  <c r="AH33" i="29"/>
  <c r="AJ33" i="29"/>
  <c r="AK33" i="29"/>
  <c r="AL33" i="29"/>
  <c r="AM33" i="29"/>
  <c r="AN33" i="29"/>
  <c r="AO33" i="29"/>
  <c r="AP33" i="29"/>
  <c r="AQ33" i="29"/>
  <c r="AR33" i="29"/>
  <c r="AS33" i="29"/>
  <c r="AT33" i="29"/>
  <c r="AU33" i="29"/>
  <c r="AV33" i="29"/>
  <c r="AW33" i="29"/>
  <c r="AX33" i="29"/>
  <c r="AY33" i="29"/>
  <c r="AZ33" i="29"/>
  <c r="BA33" i="29"/>
  <c r="BB33" i="29"/>
  <c r="BC33" i="29"/>
  <c r="BD33" i="29"/>
  <c r="BE33" i="29"/>
  <c r="G34" i="29"/>
  <c r="H34" i="29"/>
  <c r="I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B34" i="29"/>
  <c r="AC34" i="29"/>
  <c r="AD34" i="29"/>
  <c r="AE34" i="29"/>
  <c r="AF34" i="29"/>
  <c r="AG34" i="29"/>
  <c r="AH34" i="29"/>
  <c r="AJ34" i="29"/>
  <c r="AK34" i="29"/>
  <c r="AL34" i="29"/>
  <c r="AM34" i="29"/>
  <c r="AN34" i="29"/>
  <c r="AO34" i="29"/>
  <c r="AP34" i="29"/>
  <c r="AQ34" i="29"/>
  <c r="AR34" i="29"/>
  <c r="AS34" i="29"/>
  <c r="AT34" i="29"/>
  <c r="AU34" i="29"/>
  <c r="AV34" i="29"/>
  <c r="AW34" i="29"/>
  <c r="AX34" i="29"/>
  <c r="AY34" i="29"/>
  <c r="AZ34" i="29"/>
  <c r="BA34" i="29"/>
  <c r="BB34" i="29"/>
  <c r="BC34" i="29"/>
  <c r="BD34" i="29"/>
  <c r="BE34" i="29"/>
  <c r="G35" i="29"/>
  <c r="H35" i="29"/>
  <c r="I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B35" i="29"/>
  <c r="AC35" i="29"/>
  <c r="AD35" i="29"/>
  <c r="AE35" i="29"/>
  <c r="AF35" i="29"/>
  <c r="AG35" i="29"/>
  <c r="AH35" i="29"/>
  <c r="AJ35" i="29"/>
  <c r="AK35" i="29"/>
  <c r="AL35" i="29"/>
  <c r="AM35" i="29"/>
  <c r="AN35" i="29"/>
  <c r="AO35" i="29"/>
  <c r="AP35" i="29"/>
  <c r="AQ35" i="29"/>
  <c r="AR35" i="29"/>
  <c r="AS35" i="29"/>
  <c r="AT35" i="29"/>
  <c r="AU35" i="29"/>
  <c r="AV35" i="29"/>
  <c r="AW35" i="29"/>
  <c r="AX35" i="29"/>
  <c r="AY35" i="29"/>
  <c r="AZ35" i="29"/>
  <c r="BA35" i="29"/>
  <c r="BB35" i="29"/>
  <c r="BC35" i="29"/>
  <c r="BD35" i="29"/>
  <c r="BE35" i="29"/>
  <c r="G36" i="29"/>
  <c r="H36" i="29"/>
  <c r="I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B36" i="29"/>
  <c r="AC36" i="29"/>
  <c r="AD36" i="29"/>
  <c r="AE36" i="29"/>
  <c r="AF36" i="29"/>
  <c r="AG36" i="29"/>
  <c r="AH36" i="29"/>
  <c r="AJ36" i="29"/>
  <c r="AK36" i="29"/>
  <c r="AL36" i="29"/>
  <c r="AM36" i="29"/>
  <c r="AN36" i="29"/>
  <c r="AO36" i="29"/>
  <c r="AP36" i="29"/>
  <c r="AQ36" i="29"/>
  <c r="AR36" i="29"/>
  <c r="AS36" i="29"/>
  <c r="AT36" i="29"/>
  <c r="AU36" i="29"/>
  <c r="AV36" i="29"/>
  <c r="AW36" i="29"/>
  <c r="AX36" i="29"/>
  <c r="AY36" i="29"/>
  <c r="AZ36" i="29"/>
  <c r="BA36" i="29"/>
  <c r="BB36" i="29"/>
  <c r="BC36" i="29"/>
  <c r="BD36" i="29"/>
  <c r="BE36" i="29"/>
  <c r="G37" i="29"/>
  <c r="H37" i="29"/>
  <c r="I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Z37" i="29"/>
  <c r="AB37" i="29"/>
  <c r="AC37" i="29"/>
  <c r="AD37" i="29"/>
  <c r="AE37" i="29"/>
  <c r="AF37" i="29"/>
  <c r="AG37" i="29"/>
  <c r="AH37" i="29"/>
  <c r="AJ37" i="29"/>
  <c r="AK37" i="29"/>
  <c r="AL37" i="29"/>
  <c r="AM37" i="29"/>
  <c r="AN37" i="29"/>
  <c r="AO37" i="29"/>
  <c r="AP37" i="29"/>
  <c r="AQ37" i="29"/>
  <c r="AR37" i="29"/>
  <c r="AS37" i="29"/>
  <c r="AT37" i="29"/>
  <c r="AU37" i="29"/>
  <c r="AV37" i="29"/>
  <c r="AW37" i="29"/>
  <c r="AX37" i="29"/>
  <c r="AY37" i="29"/>
  <c r="AZ37" i="29"/>
  <c r="BA37" i="29"/>
  <c r="BB37" i="29"/>
  <c r="BC37" i="29"/>
  <c r="BD37" i="29"/>
  <c r="BE37" i="29"/>
  <c r="G38" i="29"/>
  <c r="H38" i="29"/>
  <c r="I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Z38" i="29"/>
  <c r="AB38" i="29"/>
  <c r="AC38" i="29"/>
  <c r="AD38" i="29"/>
  <c r="AE38" i="29"/>
  <c r="AF38" i="29"/>
  <c r="AG38" i="29"/>
  <c r="AH38" i="29"/>
  <c r="AJ38" i="29"/>
  <c r="AK38" i="29"/>
  <c r="AL38" i="29"/>
  <c r="AM38" i="29"/>
  <c r="AN38" i="29"/>
  <c r="AO38" i="29"/>
  <c r="AP38" i="29"/>
  <c r="AQ38" i="29"/>
  <c r="AR38" i="29"/>
  <c r="AS38" i="29"/>
  <c r="AT38" i="29"/>
  <c r="AU38" i="29"/>
  <c r="AV38" i="29"/>
  <c r="AW38" i="29"/>
  <c r="AX38" i="29"/>
  <c r="AY38" i="29"/>
  <c r="AZ38" i="29"/>
  <c r="BA38" i="29"/>
  <c r="BB38" i="29"/>
  <c r="BC38" i="29"/>
  <c r="BD38" i="29"/>
  <c r="BE38" i="29"/>
  <c r="G39" i="29"/>
  <c r="H39" i="29"/>
  <c r="I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B39" i="29"/>
  <c r="AC39" i="29"/>
  <c r="AD39" i="29"/>
  <c r="AE39" i="29"/>
  <c r="AF39" i="29"/>
  <c r="AG39" i="29"/>
  <c r="AH39" i="29"/>
  <c r="AJ39" i="29"/>
  <c r="AK39" i="29"/>
  <c r="AL39" i="29"/>
  <c r="AM39" i="29"/>
  <c r="AN39" i="29"/>
  <c r="AO39" i="29"/>
  <c r="AP39" i="29"/>
  <c r="AQ39" i="29"/>
  <c r="AR39" i="29"/>
  <c r="AS39" i="29"/>
  <c r="AT39" i="29"/>
  <c r="AU39" i="29"/>
  <c r="AV39" i="29"/>
  <c r="AW39" i="29"/>
  <c r="AX39" i="29"/>
  <c r="AY39" i="29"/>
  <c r="AZ39" i="29"/>
  <c r="BA39" i="29"/>
  <c r="BB39" i="29"/>
  <c r="BC39" i="29"/>
  <c r="BD39" i="29"/>
  <c r="BE39" i="29"/>
  <c r="G40" i="29"/>
  <c r="H40" i="29"/>
  <c r="I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B40" i="29"/>
  <c r="AC40" i="29"/>
  <c r="AD40" i="29"/>
  <c r="AE40" i="29"/>
  <c r="AF40" i="29"/>
  <c r="AG40" i="29"/>
  <c r="AH40" i="29"/>
  <c r="AJ40" i="29"/>
  <c r="AK40" i="29"/>
  <c r="AL40" i="29"/>
  <c r="AM40" i="29"/>
  <c r="AN40" i="29"/>
  <c r="AO40" i="29"/>
  <c r="AP40" i="29"/>
  <c r="AQ40" i="29"/>
  <c r="AR40" i="29"/>
  <c r="AS40" i="29"/>
  <c r="AT40" i="29"/>
  <c r="AU40" i="29"/>
  <c r="AV40" i="29"/>
  <c r="AW40" i="29"/>
  <c r="AX40" i="29"/>
  <c r="AY40" i="29"/>
  <c r="AZ40" i="29"/>
  <c r="BA40" i="29"/>
  <c r="BB40" i="29"/>
  <c r="BC40" i="29"/>
  <c r="BD40" i="29"/>
  <c r="BE40" i="29"/>
  <c r="G41" i="29"/>
  <c r="H41" i="29"/>
  <c r="I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B41" i="29"/>
  <c r="AC41" i="29"/>
  <c r="AD41" i="29"/>
  <c r="AE41" i="29"/>
  <c r="AF41" i="29"/>
  <c r="AG41" i="29"/>
  <c r="AH41" i="29"/>
  <c r="AJ41" i="29"/>
  <c r="AK41" i="29"/>
  <c r="AL41" i="29"/>
  <c r="AM41" i="29"/>
  <c r="AN41" i="29"/>
  <c r="AO41" i="29"/>
  <c r="AP41" i="29"/>
  <c r="AQ41" i="29"/>
  <c r="AR41" i="29"/>
  <c r="AS41" i="29"/>
  <c r="AT41" i="29"/>
  <c r="AU41" i="29"/>
  <c r="AV41" i="29"/>
  <c r="AW41" i="29"/>
  <c r="AX41" i="29"/>
  <c r="AY41" i="29"/>
  <c r="AZ41" i="29"/>
  <c r="BA41" i="29"/>
  <c r="BB41" i="29"/>
  <c r="BC41" i="29"/>
  <c r="BD41" i="29"/>
  <c r="BE41" i="29"/>
  <c r="G42" i="29"/>
  <c r="H42" i="29"/>
  <c r="I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B42" i="29"/>
  <c r="AC42" i="29"/>
  <c r="AD42" i="29"/>
  <c r="AE42" i="29"/>
  <c r="AF42" i="29"/>
  <c r="AG42" i="29"/>
  <c r="AH42" i="29"/>
  <c r="AJ42" i="29"/>
  <c r="AK42" i="29"/>
  <c r="AL42" i="29"/>
  <c r="AM42" i="29"/>
  <c r="AN42" i="29"/>
  <c r="AO42" i="29"/>
  <c r="AP42" i="29"/>
  <c r="AQ42" i="29"/>
  <c r="AR42" i="29"/>
  <c r="AS42" i="29"/>
  <c r="AT42" i="29"/>
  <c r="AU42" i="29"/>
  <c r="AV42" i="29"/>
  <c r="AW42" i="29"/>
  <c r="AX42" i="29"/>
  <c r="AY42" i="29"/>
  <c r="AZ42" i="29"/>
  <c r="BA42" i="29"/>
  <c r="BB42" i="29"/>
  <c r="BC42" i="29"/>
  <c r="BD42" i="29"/>
  <c r="BE42" i="29"/>
  <c r="G43" i="29"/>
  <c r="H43" i="29"/>
  <c r="I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B43" i="29"/>
  <c r="AC43" i="29"/>
  <c r="AD43" i="29"/>
  <c r="AE43" i="29"/>
  <c r="AF43" i="29"/>
  <c r="AG43" i="29"/>
  <c r="AH43" i="29"/>
  <c r="AJ43" i="29"/>
  <c r="AK43" i="29"/>
  <c r="AL43" i="29"/>
  <c r="AM43" i="29"/>
  <c r="AN43" i="29"/>
  <c r="AO43" i="29"/>
  <c r="AP43" i="29"/>
  <c r="AQ43" i="29"/>
  <c r="AR43" i="29"/>
  <c r="AS43" i="29"/>
  <c r="AT43" i="29"/>
  <c r="AU43" i="29"/>
  <c r="AV43" i="29"/>
  <c r="AW43" i="29"/>
  <c r="AX43" i="29"/>
  <c r="AY43" i="29"/>
  <c r="AZ43" i="29"/>
  <c r="BA43" i="29"/>
  <c r="BB43" i="29"/>
  <c r="BC43" i="29"/>
  <c r="BD43" i="29"/>
  <c r="BE43" i="29"/>
  <c r="G44" i="29"/>
  <c r="H44" i="29"/>
  <c r="I44" i="29"/>
  <c r="M44" i="29"/>
  <c r="N44" i="29"/>
  <c r="O44" i="29"/>
  <c r="P44" i="29"/>
  <c r="Q44" i="29"/>
  <c r="R44" i="29"/>
  <c r="S44" i="29"/>
  <c r="T44" i="29"/>
  <c r="U44" i="29"/>
  <c r="V44" i="29"/>
  <c r="W44" i="29"/>
  <c r="X44" i="29"/>
  <c r="Y44" i="29"/>
  <c r="Z44" i="29"/>
  <c r="AB44" i="29"/>
  <c r="AC44" i="29"/>
  <c r="AD44" i="29"/>
  <c r="AE44" i="29"/>
  <c r="AF44" i="29"/>
  <c r="AG44" i="29"/>
  <c r="AH44" i="29"/>
  <c r="AJ44" i="29"/>
  <c r="AK44" i="29"/>
  <c r="AL44" i="29"/>
  <c r="AM44" i="29"/>
  <c r="AN44" i="29"/>
  <c r="AO44" i="29"/>
  <c r="AP44" i="29"/>
  <c r="AQ44" i="29"/>
  <c r="AR44" i="29"/>
  <c r="AS44" i="29"/>
  <c r="AT44" i="29"/>
  <c r="AU44" i="29"/>
  <c r="AV44" i="29"/>
  <c r="AW44" i="29"/>
  <c r="AX44" i="29"/>
  <c r="AY44" i="29"/>
  <c r="AZ44" i="29"/>
  <c r="BA44" i="29"/>
  <c r="BB44" i="29"/>
  <c r="BC44" i="29"/>
  <c r="BD44" i="29"/>
  <c r="BE44" i="29"/>
  <c r="G45" i="29"/>
  <c r="H45" i="29"/>
  <c r="I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B45" i="29"/>
  <c r="AC45" i="29"/>
  <c r="AD45" i="29"/>
  <c r="AE45" i="29"/>
  <c r="AF45" i="29"/>
  <c r="AG45" i="29"/>
  <c r="AH45" i="29"/>
  <c r="AJ45" i="29"/>
  <c r="AK45" i="29"/>
  <c r="AL45" i="29"/>
  <c r="AM45" i="29"/>
  <c r="AN45" i="29"/>
  <c r="AO45" i="29"/>
  <c r="AP45" i="29"/>
  <c r="AQ45" i="29"/>
  <c r="AR45" i="29"/>
  <c r="AS45" i="29"/>
  <c r="AT45" i="29"/>
  <c r="AU45" i="29"/>
  <c r="AV45" i="29"/>
  <c r="AW45" i="29"/>
  <c r="AX45" i="29"/>
  <c r="AY45" i="29"/>
  <c r="AZ45" i="29"/>
  <c r="BA45" i="29"/>
  <c r="BB45" i="29"/>
  <c r="BC45" i="29"/>
  <c r="BD45" i="29"/>
  <c r="BE45" i="29"/>
  <c r="G46" i="29"/>
  <c r="H46" i="29"/>
  <c r="I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Z46" i="29"/>
  <c r="AB46" i="29"/>
  <c r="AC46" i="29"/>
  <c r="AD46" i="29"/>
  <c r="AE46" i="29"/>
  <c r="AF46" i="29"/>
  <c r="AG46" i="29"/>
  <c r="AH46" i="29"/>
  <c r="AJ46" i="29"/>
  <c r="AK46" i="29"/>
  <c r="AL46" i="29"/>
  <c r="AM46" i="29"/>
  <c r="AN46" i="29"/>
  <c r="AO46" i="29"/>
  <c r="AP46" i="29"/>
  <c r="AQ46" i="29"/>
  <c r="AR46" i="29"/>
  <c r="AS46" i="29"/>
  <c r="AT46" i="29"/>
  <c r="AU46" i="29"/>
  <c r="AV46" i="29"/>
  <c r="AW46" i="29"/>
  <c r="AX46" i="29"/>
  <c r="AY46" i="29"/>
  <c r="AZ46" i="29"/>
  <c r="BA46" i="29"/>
  <c r="BB46" i="29"/>
  <c r="BC46" i="29"/>
  <c r="BD46" i="29"/>
  <c r="BE46" i="29"/>
  <c r="G47" i="29"/>
  <c r="H47" i="29"/>
  <c r="I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B47" i="29"/>
  <c r="AC47" i="29"/>
  <c r="AD47" i="29"/>
  <c r="AE47" i="29"/>
  <c r="AF47" i="29"/>
  <c r="AG47" i="29"/>
  <c r="AH47" i="29"/>
  <c r="AJ47" i="29"/>
  <c r="AK47" i="29"/>
  <c r="AL47" i="29"/>
  <c r="AM47" i="29"/>
  <c r="AN47" i="29"/>
  <c r="AO47" i="29"/>
  <c r="AP47" i="29"/>
  <c r="AQ47" i="29"/>
  <c r="AR47" i="29"/>
  <c r="AS47" i="29"/>
  <c r="AT47" i="29"/>
  <c r="AU47" i="29"/>
  <c r="AV47" i="29"/>
  <c r="AW47" i="29"/>
  <c r="AX47" i="29"/>
  <c r="AY47" i="29"/>
  <c r="AZ47" i="29"/>
  <c r="BA47" i="29"/>
  <c r="BB47" i="29"/>
  <c r="BC47" i="29"/>
  <c r="BD47" i="29"/>
  <c r="BE47" i="29"/>
  <c r="G48" i="29"/>
  <c r="H48" i="29"/>
  <c r="I48" i="29"/>
  <c r="M48" i="29"/>
  <c r="N48" i="29"/>
  <c r="O48" i="29"/>
  <c r="P48" i="29"/>
  <c r="Q48" i="29"/>
  <c r="R48" i="29"/>
  <c r="S48" i="29"/>
  <c r="T48" i="29"/>
  <c r="U48" i="29"/>
  <c r="V48" i="29"/>
  <c r="W48" i="29"/>
  <c r="X48" i="29"/>
  <c r="Y48" i="29"/>
  <c r="Z48" i="29"/>
  <c r="AB48" i="29"/>
  <c r="AC48" i="29"/>
  <c r="AD48" i="29"/>
  <c r="AE48" i="29"/>
  <c r="AF48" i="29"/>
  <c r="AG48" i="29"/>
  <c r="AH48" i="29"/>
  <c r="AJ48" i="29"/>
  <c r="AK48" i="29"/>
  <c r="AL48" i="29"/>
  <c r="AM48" i="29"/>
  <c r="AN48" i="29"/>
  <c r="AO48" i="29"/>
  <c r="AP48" i="29"/>
  <c r="AQ48" i="29"/>
  <c r="AR48" i="29"/>
  <c r="AS48" i="29"/>
  <c r="AT48" i="29"/>
  <c r="AU48" i="29"/>
  <c r="AV48" i="29"/>
  <c r="AW48" i="29"/>
  <c r="AX48" i="29"/>
  <c r="AY48" i="29"/>
  <c r="AZ48" i="29"/>
  <c r="BA48" i="29"/>
  <c r="BB48" i="29"/>
  <c r="BC48" i="29"/>
  <c r="BD48" i="29"/>
  <c r="BE48" i="29"/>
  <c r="G49" i="29"/>
  <c r="H49" i="29"/>
  <c r="I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Z49" i="29"/>
  <c r="AB49" i="29"/>
  <c r="AC49" i="29"/>
  <c r="AD49" i="29"/>
  <c r="AE49" i="29"/>
  <c r="AF49" i="29"/>
  <c r="AG49" i="29"/>
  <c r="AH49" i="29"/>
  <c r="AJ49" i="29"/>
  <c r="AK49" i="29"/>
  <c r="AL49" i="29"/>
  <c r="AM49" i="29"/>
  <c r="AN49" i="29"/>
  <c r="AO49" i="29"/>
  <c r="AP49" i="29"/>
  <c r="AQ49" i="29"/>
  <c r="AR49" i="29"/>
  <c r="AS49" i="29"/>
  <c r="AT49" i="29"/>
  <c r="AU49" i="29"/>
  <c r="AV49" i="29"/>
  <c r="AW49" i="29"/>
  <c r="AX49" i="29"/>
  <c r="AY49" i="29"/>
  <c r="AZ49" i="29"/>
  <c r="BA49" i="29"/>
  <c r="BB49" i="29"/>
  <c r="BC49" i="29"/>
  <c r="BD49" i="29"/>
  <c r="BE49" i="29"/>
  <c r="G50" i="29"/>
  <c r="H50" i="29"/>
  <c r="I50" i="29"/>
  <c r="M50" i="29"/>
  <c r="N50" i="29"/>
  <c r="O50" i="29"/>
  <c r="P50" i="29"/>
  <c r="Q50" i="29"/>
  <c r="R50" i="29"/>
  <c r="S50" i="29"/>
  <c r="T50" i="29"/>
  <c r="U50" i="29"/>
  <c r="V50" i="29"/>
  <c r="W50" i="29"/>
  <c r="X50" i="29"/>
  <c r="Y50" i="29"/>
  <c r="Z50" i="29"/>
  <c r="AB50" i="29"/>
  <c r="AC50" i="29"/>
  <c r="AD50" i="29"/>
  <c r="AE50" i="29"/>
  <c r="AF50" i="29"/>
  <c r="AG50" i="29"/>
  <c r="AH50" i="29"/>
  <c r="AJ50" i="29"/>
  <c r="AK50" i="29"/>
  <c r="AL50" i="29"/>
  <c r="AM50" i="29"/>
  <c r="AN50" i="29"/>
  <c r="AO50" i="29"/>
  <c r="AP50" i="29"/>
  <c r="AQ50" i="29"/>
  <c r="AR50" i="29"/>
  <c r="AS50" i="29"/>
  <c r="AT50" i="29"/>
  <c r="AU50" i="29"/>
  <c r="AV50" i="29"/>
  <c r="AW50" i="29"/>
  <c r="AX50" i="29"/>
  <c r="AY50" i="29"/>
  <c r="AZ50" i="29"/>
  <c r="BA50" i="29"/>
  <c r="BB50" i="29"/>
  <c r="BC50" i="29"/>
  <c r="BD50" i="29"/>
  <c r="BE50" i="29"/>
  <c r="G51" i="29"/>
  <c r="H51" i="29"/>
  <c r="I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B51" i="29"/>
  <c r="AC51" i="29"/>
  <c r="AD51" i="29"/>
  <c r="AE51" i="29"/>
  <c r="AF51" i="29"/>
  <c r="AG51" i="29"/>
  <c r="AH51" i="29"/>
  <c r="AJ51" i="29"/>
  <c r="AK51" i="29"/>
  <c r="AL51" i="29"/>
  <c r="AM51" i="29"/>
  <c r="AN51" i="29"/>
  <c r="AO51" i="29"/>
  <c r="AP51" i="29"/>
  <c r="AQ51" i="29"/>
  <c r="AR51" i="29"/>
  <c r="AS51" i="29"/>
  <c r="AT51" i="29"/>
  <c r="AU51" i="29"/>
  <c r="AV51" i="29"/>
  <c r="AW51" i="29"/>
  <c r="AX51" i="29"/>
  <c r="AY51" i="29"/>
  <c r="AZ51" i="29"/>
  <c r="BA51" i="29"/>
  <c r="BB51" i="29"/>
  <c r="BC51" i="29"/>
  <c r="BD51" i="29"/>
  <c r="BE51" i="29"/>
  <c r="G52" i="29"/>
  <c r="H52" i="29"/>
  <c r="I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Y52" i="29"/>
  <c r="Z52" i="29"/>
  <c r="AB52" i="29"/>
  <c r="AC52" i="29"/>
  <c r="AD52" i="29"/>
  <c r="AE52" i="29"/>
  <c r="AF52" i="29"/>
  <c r="AG52" i="29"/>
  <c r="AH52" i="29"/>
  <c r="AJ52" i="29"/>
  <c r="AK52" i="29"/>
  <c r="AL52" i="29"/>
  <c r="AM52" i="29"/>
  <c r="AN52" i="29"/>
  <c r="AO52" i="29"/>
  <c r="AP52" i="29"/>
  <c r="AQ52" i="29"/>
  <c r="AR52" i="29"/>
  <c r="AS52" i="29"/>
  <c r="AT52" i="29"/>
  <c r="AU52" i="29"/>
  <c r="AV52" i="29"/>
  <c r="AW52" i="29"/>
  <c r="AX52" i="29"/>
  <c r="AY52" i="29"/>
  <c r="AZ52" i="29"/>
  <c r="BA52" i="29"/>
  <c r="BB52" i="29"/>
  <c r="BC52" i="29"/>
  <c r="BD52" i="29"/>
  <c r="BE52" i="29"/>
  <c r="G53" i="29"/>
  <c r="H53" i="29"/>
  <c r="I53" i="29"/>
  <c r="M53" i="29"/>
  <c r="N53" i="29"/>
  <c r="O53" i="29"/>
  <c r="P53" i="29"/>
  <c r="Q53" i="29"/>
  <c r="R53" i="29"/>
  <c r="S53" i="29"/>
  <c r="T53" i="29"/>
  <c r="U53" i="29"/>
  <c r="V53" i="29"/>
  <c r="W53" i="29"/>
  <c r="X53" i="29"/>
  <c r="Y53" i="29"/>
  <c r="Z53" i="29"/>
  <c r="AB53" i="29"/>
  <c r="AC53" i="29"/>
  <c r="AD53" i="29"/>
  <c r="AE53" i="29"/>
  <c r="AF53" i="29"/>
  <c r="AG53" i="29"/>
  <c r="AH53" i="29"/>
  <c r="AJ53" i="29"/>
  <c r="AK53" i="29"/>
  <c r="AL53" i="29"/>
  <c r="AM53" i="29"/>
  <c r="AN53" i="29"/>
  <c r="AO53" i="29"/>
  <c r="AP53" i="29"/>
  <c r="AQ53" i="29"/>
  <c r="AR53" i="29"/>
  <c r="AS53" i="29"/>
  <c r="AT53" i="29"/>
  <c r="AU53" i="29"/>
  <c r="AV53" i="29"/>
  <c r="AW53" i="29"/>
  <c r="AX53" i="29"/>
  <c r="AY53" i="29"/>
  <c r="AZ53" i="29"/>
  <c r="BA53" i="29"/>
  <c r="BB53" i="29"/>
  <c r="BC53" i="29"/>
  <c r="BD53" i="29"/>
  <c r="BE53" i="29"/>
  <c r="G54" i="29"/>
  <c r="H54" i="29"/>
  <c r="I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B54" i="29"/>
  <c r="AC54" i="29"/>
  <c r="AD54" i="29"/>
  <c r="AE54" i="29"/>
  <c r="AF54" i="29"/>
  <c r="AG54" i="29"/>
  <c r="AH54" i="29"/>
  <c r="AJ54" i="29"/>
  <c r="AK54" i="29"/>
  <c r="AL54" i="29"/>
  <c r="AM54" i="29"/>
  <c r="AN54" i="29"/>
  <c r="AO54" i="29"/>
  <c r="AP54" i="29"/>
  <c r="AQ54" i="29"/>
  <c r="AR54" i="29"/>
  <c r="AS54" i="29"/>
  <c r="AT54" i="29"/>
  <c r="AU54" i="29"/>
  <c r="AV54" i="29"/>
  <c r="AW54" i="29"/>
  <c r="AX54" i="29"/>
  <c r="AY54" i="29"/>
  <c r="AZ54" i="29"/>
  <c r="BA54" i="29"/>
  <c r="BB54" i="29"/>
  <c r="BC54" i="29"/>
  <c r="BD54" i="29"/>
  <c r="BE54" i="29"/>
  <c r="G55" i="29"/>
  <c r="H55" i="29"/>
  <c r="I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B55" i="29"/>
  <c r="AC55" i="29"/>
  <c r="AD55" i="29"/>
  <c r="AE55" i="29"/>
  <c r="AF55" i="29"/>
  <c r="AG55" i="29"/>
  <c r="AH55" i="29"/>
  <c r="AJ55" i="29"/>
  <c r="AK55" i="29"/>
  <c r="AL55" i="29"/>
  <c r="AM55" i="29"/>
  <c r="AN55" i="29"/>
  <c r="AO55" i="29"/>
  <c r="AP55" i="29"/>
  <c r="AQ55" i="29"/>
  <c r="AR55" i="29"/>
  <c r="AS55" i="29"/>
  <c r="AT55" i="29"/>
  <c r="AU55" i="29"/>
  <c r="AV55" i="29"/>
  <c r="AW55" i="29"/>
  <c r="AX55" i="29"/>
  <c r="AY55" i="29"/>
  <c r="AZ55" i="29"/>
  <c r="BA55" i="29"/>
  <c r="BB55" i="29"/>
  <c r="BC55" i="29"/>
  <c r="BD55" i="29"/>
  <c r="BE55" i="29"/>
  <c r="G56" i="29"/>
  <c r="H56" i="29"/>
  <c r="I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B56" i="29"/>
  <c r="AC56" i="29"/>
  <c r="AD56" i="29"/>
  <c r="AE56" i="29"/>
  <c r="AF56" i="29"/>
  <c r="AG56" i="29"/>
  <c r="AH56" i="29"/>
  <c r="AJ56" i="29"/>
  <c r="AK56" i="29"/>
  <c r="AL56" i="29"/>
  <c r="AM56" i="29"/>
  <c r="AN56" i="29"/>
  <c r="AO56" i="29"/>
  <c r="AP56" i="29"/>
  <c r="AQ56" i="29"/>
  <c r="AR56" i="29"/>
  <c r="AS56" i="29"/>
  <c r="AT56" i="29"/>
  <c r="AU56" i="29"/>
  <c r="AV56" i="29"/>
  <c r="AW56" i="29"/>
  <c r="AX56" i="29"/>
  <c r="AY56" i="29"/>
  <c r="AZ56" i="29"/>
  <c r="BA56" i="29"/>
  <c r="BB56" i="29"/>
  <c r="BC56" i="29"/>
  <c r="BD56" i="29"/>
  <c r="BE56" i="29"/>
  <c r="G57" i="29"/>
  <c r="H57" i="29"/>
  <c r="I57" i="29"/>
  <c r="M57" i="29"/>
  <c r="N57" i="29"/>
  <c r="O57" i="29"/>
  <c r="P57" i="29"/>
  <c r="Q57" i="29"/>
  <c r="R57" i="29"/>
  <c r="S57" i="29"/>
  <c r="T57" i="29"/>
  <c r="U57" i="29"/>
  <c r="V57" i="29"/>
  <c r="W57" i="29"/>
  <c r="X57" i="29"/>
  <c r="Y57" i="29"/>
  <c r="Z57" i="29"/>
  <c r="AB57" i="29"/>
  <c r="AC57" i="29"/>
  <c r="AD57" i="29"/>
  <c r="AE57" i="29"/>
  <c r="AF57" i="29"/>
  <c r="AG57" i="29"/>
  <c r="AH57" i="29"/>
  <c r="AJ57" i="29"/>
  <c r="AK57" i="29"/>
  <c r="AL57" i="29"/>
  <c r="AM57" i="29"/>
  <c r="AN57" i="29"/>
  <c r="AO57" i="29"/>
  <c r="AP57" i="29"/>
  <c r="AQ57" i="29"/>
  <c r="AR57" i="29"/>
  <c r="AS57" i="29"/>
  <c r="AT57" i="29"/>
  <c r="AU57" i="29"/>
  <c r="AV57" i="29"/>
  <c r="AW57" i="29"/>
  <c r="AX57" i="29"/>
  <c r="AY57" i="29"/>
  <c r="AZ57" i="29"/>
  <c r="BA57" i="29"/>
  <c r="BB57" i="29"/>
  <c r="BC57" i="29"/>
  <c r="BD57" i="29"/>
  <c r="BE57" i="29"/>
  <c r="G58" i="29"/>
  <c r="H58" i="29"/>
  <c r="I58" i="29"/>
  <c r="M58" i="29"/>
  <c r="N58" i="29"/>
  <c r="O58" i="29"/>
  <c r="P58" i="29"/>
  <c r="Q58" i="29"/>
  <c r="R58" i="29"/>
  <c r="S58" i="29"/>
  <c r="T58" i="29"/>
  <c r="U58" i="29"/>
  <c r="V58" i="29"/>
  <c r="W58" i="29"/>
  <c r="X58" i="29"/>
  <c r="Y58" i="29"/>
  <c r="Z58" i="29"/>
  <c r="AB58" i="29"/>
  <c r="AC58" i="29"/>
  <c r="AD58" i="29"/>
  <c r="AE58" i="29"/>
  <c r="AF58" i="29"/>
  <c r="AG58" i="29"/>
  <c r="AH58" i="29"/>
  <c r="AJ58" i="29"/>
  <c r="AK58" i="29"/>
  <c r="AL58" i="29"/>
  <c r="AM58" i="29"/>
  <c r="AN58" i="29"/>
  <c r="AO58" i="29"/>
  <c r="AP58" i="29"/>
  <c r="AQ58" i="29"/>
  <c r="AR58" i="29"/>
  <c r="AS58" i="29"/>
  <c r="AT58" i="29"/>
  <c r="AU58" i="29"/>
  <c r="AV58" i="29"/>
  <c r="AW58" i="29"/>
  <c r="AX58" i="29"/>
  <c r="AY58" i="29"/>
  <c r="AZ58" i="29"/>
  <c r="BA58" i="29"/>
  <c r="BB58" i="29"/>
  <c r="BC58" i="29"/>
  <c r="BD58" i="29"/>
  <c r="BE58" i="29"/>
  <c r="G59" i="29"/>
  <c r="H59" i="29"/>
  <c r="I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B59" i="29"/>
  <c r="AC59" i="29"/>
  <c r="AD59" i="29"/>
  <c r="AE59" i="29"/>
  <c r="AF59" i="29"/>
  <c r="AG59" i="29"/>
  <c r="AH59" i="29"/>
  <c r="AJ59" i="29"/>
  <c r="AK59" i="29"/>
  <c r="AL59" i="29"/>
  <c r="AM59" i="29"/>
  <c r="AN59" i="29"/>
  <c r="AO59" i="29"/>
  <c r="AP59" i="29"/>
  <c r="AQ59" i="29"/>
  <c r="AR59" i="29"/>
  <c r="AS59" i="29"/>
  <c r="AT59" i="29"/>
  <c r="AU59" i="29"/>
  <c r="AV59" i="29"/>
  <c r="AW59" i="29"/>
  <c r="AX59" i="29"/>
  <c r="AY59" i="29"/>
  <c r="AZ59" i="29"/>
  <c r="BA59" i="29"/>
  <c r="BB59" i="29"/>
  <c r="BC59" i="29"/>
  <c r="BD59" i="29"/>
  <c r="BE59" i="29"/>
  <c r="G60" i="29"/>
  <c r="H60" i="29"/>
  <c r="I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B60" i="29"/>
  <c r="AC60" i="29"/>
  <c r="AD60" i="29"/>
  <c r="AE60" i="29"/>
  <c r="AF60" i="29"/>
  <c r="AG60" i="29"/>
  <c r="AH60" i="29"/>
  <c r="AJ60" i="29"/>
  <c r="AK60" i="29"/>
  <c r="AL60" i="29"/>
  <c r="AM60" i="29"/>
  <c r="AN60" i="29"/>
  <c r="AO60" i="29"/>
  <c r="AP60" i="29"/>
  <c r="AQ60" i="29"/>
  <c r="AR60" i="29"/>
  <c r="AS60" i="29"/>
  <c r="AT60" i="29"/>
  <c r="AU60" i="29"/>
  <c r="AV60" i="29"/>
  <c r="AW60" i="29"/>
  <c r="AX60" i="29"/>
  <c r="AY60" i="29"/>
  <c r="AZ60" i="29"/>
  <c r="BA60" i="29"/>
  <c r="BB60" i="29"/>
  <c r="BC60" i="29"/>
  <c r="BD60" i="29"/>
  <c r="BE60" i="29"/>
  <c r="G61" i="29"/>
  <c r="H61" i="29"/>
  <c r="I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B61" i="29"/>
  <c r="AC61" i="29"/>
  <c r="AD61" i="29"/>
  <c r="AE61" i="29"/>
  <c r="AF61" i="29"/>
  <c r="AG61" i="29"/>
  <c r="AH61" i="29"/>
  <c r="AJ61" i="29"/>
  <c r="AK61" i="29"/>
  <c r="AL61" i="29"/>
  <c r="AM61" i="29"/>
  <c r="AN61" i="29"/>
  <c r="AO61" i="29"/>
  <c r="AP61" i="29"/>
  <c r="AQ61" i="29"/>
  <c r="AR61" i="29"/>
  <c r="AS61" i="29"/>
  <c r="AT61" i="29"/>
  <c r="AU61" i="29"/>
  <c r="AV61" i="29"/>
  <c r="AW61" i="29"/>
  <c r="AX61" i="29"/>
  <c r="AY61" i="29"/>
  <c r="AZ61" i="29"/>
  <c r="BA61" i="29"/>
  <c r="BB61" i="29"/>
  <c r="BC61" i="29"/>
  <c r="BD61" i="29"/>
  <c r="BE61" i="29"/>
  <c r="G62" i="29"/>
  <c r="H62" i="29"/>
  <c r="I62" i="29"/>
  <c r="M62" i="29"/>
  <c r="N62" i="29"/>
  <c r="O62" i="29"/>
  <c r="P62" i="29"/>
  <c r="Q62" i="29"/>
  <c r="R62" i="29"/>
  <c r="S62" i="29"/>
  <c r="T62" i="29"/>
  <c r="U62" i="29"/>
  <c r="V62" i="29"/>
  <c r="W62" i="29"/>
  <c r="X62" i="29"/>
  <c r="Y62" i="29"/>
  <c r="Z62" i="29"/>
  <c r="AB62" i="29"/>
  <c r="AC62" i="29"/>
  <c r="AD62" i="29"/>
  <c r="AE62" i="29"/>
  <c r="AF62" i="29"/>
  <c r="AG62" i="29"/>
  <c r="AH62" i="29"/>
  <c r="AJ62" i="29"/>
  <c r="AK62" i="29"/>
  <c r="AL62" i="29"/>
  <c r="AM62" i="29"/>
  <c r="AN62" i="29"/>
  <c r="AO62" i="29"/>
  <c r="AP62" i="29"/>
  <c r="AQ62" i="29"/>
  <c r="AR62" i="29"/>
  <c r="AS62" i="29"/>
  <c r="AT62" i="29"/>
  <c r="AU62" i="29"/>
  <c r="AV62" i="29"/>
  <c r="AW62" i="29"/>
  <c r="AX62" i="29"/>
  <c r="AY62" i="29"/>
  <c r="AZ62" i="29"/>
  <c r="BA62" i="29"/>
  <c r="BB62" i="29"/>
  <c r="BC62" i="29"/>
  <c r="BD62" i="29"/>
  <c r="BE62" i="29"/>
  <c r="G63" i="29"/>
  <c r="H63" i="29"/>
  <c r="I63" i="29"/>
  <c r="M63" i="29"/>
  <c r="N63" i="29"/>
  <c r="O63" i="29"/>
  <c r="P63" i="29"/>
  <c r="Q63" i="29"/>
  <c r="R63" i="29"/>
  <c r="S63" i="29"/>
  <c r="T63" i="29"/>
  <c r="U63" i="29"/>
  <c r="V63" i="29"/>
  <c r="W63" i="29"/>
  <c r="X63" i="29"/>
  <c r="Y63" i="29"/>
  <c r="Z63" i="29"/>
  <c r="AB63" i="29"/>
  <c r="AC63" i="29"/>
  <c r="AD63" i="29"/>
  <c r="AE63" i="29"/>
  <c r="AF63" i="29"/>
  <c r="AG63" i="29"/>
  <c r="AH63" i="29"/>
  <c r="AJ63" i="29"/>
  <c r="AK63" i="29"/>
  <c r="AL63" i="29"/>
  <c r="AM63" i="29"/>
  <c r="AN63" i="29"/>
  <c r="AO63" i="29"/>
  <c r="AP63" i="29"/>
  <c r="AQ63" i="29"/>
  <c r="AR63" i="29"/>
  <c r="AS63" i="29"/>
  <c r="AT63" i="29"/>
  <c r="AU63" i="29"/>
  <c r="AV63" i="29"/>
  <c r="AW63" i="29"/>
  <c r="AX63" i="29"/>
  <c r="AY63" i="29"/>
  <c r="AZ63" i="29"/>
  <c r="BA63" i="29"/>
  <c r="BB63" i="29"/>
  <c r="BC63" i="29"/>
  <c r="BD63" i="29"/>
  <c r="BE63" i="29"/>
  <c r="G64" i="29"/>
  <c r="H64" i="29"/>
  <c r="I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B64" i="29"/>
  <c r="AC64" i="29"/>
  <c r="AD64" i="29"/>
  <c r="AE64" i="29"/>
  <c r="AF64" i="29"/>
  <c r="AG64" i="29"/>
  <c r="AH64" i="29"/>
  <c r="AJ64" i="29"/>
  <c r="AK64" i="29"/>
  <c r="AL64" i="29"/>
  <c r="AM64" i="29"/>
  <c r="AN64" i="29"/>
  <c r="AO64" i="29"/>
  <c r="AP64" i="29"/>
  <c r="AQ64" i="29"/>
  <c r="AR64" i="29"/>
  <c r="AS64" i="29"/>
  <c r="AT64" i="29"/>
  <c r="AU64" i="29"/>
  <c r="AV64" i="29"/>
  <c r="AW64" i="29"/>
  <c r="AX64" i="29"/>
  <c r="AY64" i="29"/>
  <c r="AZ64" i="29"/>
  <c r="BA64" i="29"/>
  <c r="BB64" i="29"/>
  <c r="BC64" i="29"/>
  <c r="BD64" i="29"/>
  <c r="BE64" i="29"/>
  <c r="G65" i="29"/>
  <c r="H65" i="29"/>
  <c r="I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B65" i="29"/>
  <c r="AC65" i="29"/>
  <c r="AD65" i="29"/>
  <c r="AE65" i="29"/>
  <c r="AF65" i="29"/>
  <c r="AG65" i="29"/>
  <c r="AH65" i="29"/>
  <c r="AJ65" i="29"/>
  <c r="AK65" i="29"/>
  <c r="AL65" i="29"/>
  <c r="AM65" i="29"/>
  <c r="AN65" i="29"/>
  <c r="AO65" i="29"/>
  <c r="AP65" i="29"/>
  <c r="AQ65" i="29"/>
  <c r="AR65" i="29"/>
  <c r="AS65" i="29"/>
  <c r="AT65" i="29"/>
  <c r="AU65" i="29"/>
  <c r="AV65" i="29"/>
  <c r="AW65" i="29"/>
  <c r="AX65" i="29"/>
  <c r="AY65" i="29"/>
  <c r="AZ65" i="29"/>
  <c r="BA65" i="29"/>
  <c r="BB65" i="29"/>
  <c r="BC65" i="29"/>
  <c r="BD65" i="29"/>
  <c r="BE65" i="29"/>
  <c r="G66" i="29"/>
  <c r="H66" i="29"/>
  <c r="I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B66" i="29"/>
  <c r="AC66" i="29"/>
  <c r="AD66" i="29"/>
  <c r="AE66" i="29"/>
  <c r="AF66" i="29"/>
  <c r="AG66" i="29"/>
  <c r="AH66" i="29"/>
  <c r="AJ66" i="29"/>
  <c r="AK66" i="29"/>
  <c r="AL66" i="29"/>
  <c r="AM66" i="29"/>
  <c r="AN66" i="29"/>
  <c r="AO66" i="29"/>
  <c r="AP66" i="29"/>
  <c r="AQ66" i="29"/>
  <c r="AR66" i="29"/>
  <c r="AS66" i="29"/>
  <c r="AT66" i="29"/>
  <c r="AU66" i="29"/>
  <c r="AV66" i="29"/>
  <c r="AW66" i="29"/>
  <c r="AX66" i="29"/>
  <c r="AY66" i="29"/>
  <c r="AZ66" i="29"/>
  <c r="BA66" i="29"/>
  <c r="BB66" i="29"/>
  <c r="BC66" i="29"/>
  <c r="BD66" i="29"/>
  <c r="BE66" i="29"/>
  <c r="G67" i="29"/>
  <c r="H67" i="29"/>
  <c r="I67" i="29"/>
  <c r="M67" i="29"/>
  <c r="N67" i="29"/>
  <c r="O67" i="29"/>
  <c r="P67" i="29"/>
  <c r="Q67" i="29"/>
  <c r="R67" i="29"/>
  <c r="S67" i="29"/>
  <c r="T67" i="29"/>
  <c r="U67" i="29"/>
  <c r="V67" i="29"/>
  <c r="W67" i="29"/>
  <c r="X67" i="29"/>
  <c r="Y67" i="29"/>
  <c r="Z67" i="29"/>
  <c r="AB67" i="29"/>
  <c r="AC67" i="29"/>
  <c r="AD67" i="29"/>
  <c r="AE67" i="29"/>
  <c r="AF67" i="29"/>
  <c r="AG67" i="29"/>
  <c r="AH67" i="29"/>
  <c r="AJ67" i="29"/>
  <c r="AK67" i="29"/>
  <c r="AL67" i="29"/>
  <c r="AM67" i="29"/>
  <c r="AN67" i="29"/>
  <c r="AO67" i="29"/>
  <c r="AP67" i="29"/>
  <c r="AQ67" i="29"/>
  <c r="AR67" i="29"/>
  <c r="AS67" i="29"/>
  <c r="AT67" i="29"/>
  <c r="AU67" i="29"/>
  <c r="AV67" i="29"/>
  <c r="AW67" i="29"/>
  <c r="AX67" i="29"/>
  <c r="AY67" i="29"/>
  <c r="AZ67" i="29"/>
  <c r="BA67" i="29"/>
  <c r="BB67" i="29"/>
  <c r="BC67" i="29"/>
  <c r="BD67" i="29"/>
  <c r="BE67" i="29"/>
</calcChain>
</file>

<file path=xl/sharedStrings.xml><?xml version="1.0" encoding="utf-8"?>
<sst xmlns="http://schemas.openxmlformats.org/spreadsheetml/2006/main" count="595" uniqueCount="125">
  <si>
    <t>°API</t>
  </si>
  <si>
    <t>Celda</t>
  </si>
  <si>
    <t>Profundidad</t>
  </si>
  <si>
    <t>Pe[psia]</t>
  </si>
  <si>
    <t>Pssup[psia]</t>
  </si>
  <si>
    <t>Pprm[psia]</t>
  </si>
  <si>
    <t>Te[°R]</t>
  </si>
  <si>
    <t>Ts[°R]</t>
  </si>
  <si>
    <t>Tprom[°R]</t>
  </si>
  <si>
    <t>Rs</t>
  </si>
  <si>
    <t>Pb</t>
  </si>
  <si>
    <t>Ppc[psia]</t>
  </si>
  <si>
    <t>Tpc[°R]</t>
  </si>
  <si>
    <t>Ppr</t>
  </si>
  <si>
    <t>Tpr</t>
  </si>
  <si>
    <t>Z</t>
  </si>
  <si>
    <t>Bg[ft3/ft3]</t>
  </si>
  <si>
    <t>Bo</t>
  </si>
  <si>
    <t>Qo @ cf</t>
  </si>
  <si>
    <t>Vsl</t>
  </si>
  <si>
    <t>Vsg</t>
  </si>
  <si>
    <t>Vm</t>
  </si>
  <si>
    <t>Pwh[psia]</t>
  </si>
  <si>
    <t>TR[in]</t>
  </si>
  <si>
    <t>diamTP1[in]</t>
  </si>
  <si>
    <t>NRe</t>
  </si>
  <si>
    <t>Psal[psia]</t>
  </si>
  <si>
    <t>Error</t>
  </si>
  <si>
    <t>Densrg</t>
  </si>
  <si>
    <t>Profundidad[ft]</t>
  </si>
  <si>
    <t>Twh[°F]=60</t>
  </si>
  <si>
    <t>Twf[°F]=230</t>
  </si>
  <si>
    <t>RGA[m3/m3]=62</t>
  </si>
  <si>
    <t>Qo[bpd]</t>
  </si>
  <si>
    <t>Pwf[psia]</t>
  </si>
  <si>
    <t>Pws[psia]</t>
  </si>
  <si>
    <t>m</t>
  </si>
  <si>
    <t>b</t>
  </si>
  <si>
    <t>Qg @ cf</t>
  </si>
  <si>
    <r>
      <rPr>
        <sz val="11"/>
        <color theme="1"/>
        <rFont val="Calibri"/>
        <family val="2"/>
      </rPr>
      <t>µo</t>
    </r>
    <r>
      <rPr>
        <sz val="11"/>
        <color theme="1"/>
        <rFont val="Calibri"/>
        <family val="2"/>
        <scheme val="minor"/>
      </rPr>
      <t>[cp]</t>
    </r>
  </si>
  <si>
    <t>µg[cp]</t>
  </si>
  <si>
    <t>λL</t>
  </si>
  <si>
    <t>σo</t>
  </si>
  <si>
    <t>NLv</t>
  </si>
  <si>
    <t>Ngv</t>
  </si>
  <si>
    <t>Nd</t>
  </si>
  <si>
    <t>NLc</t>
  </si>
  <si>
    <t>X</t>
  </si>
  <si>
    <t>HL/ψ</t>
  </si>
  <si>
    <t>ψ</t>
  </si>
  <si>
    <t>HL</t>
  </si>
  <si>
    <t>fd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</si>
  <si>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Total </t>
    </r>
  </si>
  <si>
    <t>ΔFricción</t>
  </si>
  <si>
    <t>ΔElevación</t>
  </si>
  <si>
    <t>dP[psia]</t>
  </si>
  <si>
    <t>Densg</t>
  </si>
  <si>
    <t>ρg @ cf</t>
  </si>
  <si>
    <t>γgl</t>
  </si>
  <si>
    <t>γgd</t>
  </si>
  <si>
    <t>error Rs</t>
  </si>
  <si>
    <t>error densg</t>
  </si>
  <si>
    <t>Y</t>
  </si>
  <si>
    <t>k</t>
  </si>
  <si>
    <t>γo</t>
  </si>
  <si>
    <t>ρL @ cf</t>
  </si>
  <si>
    <t>γg</t>
  </si>
  <si>
    <t>At1[ft^2]</t>
  </si>
  <si>
    <t>Qo propuesto [bpd]</t>
  </si>
  <si>
    <t>A</t>
  </si>
  <si>
    <t>B</t>
  </si>
  <si>
    <t>B-A</t>
  </si>
  <si>
    <t>NLμ</t>
  </si>
  <si>
    <t>Zi</t>
  </si>
  <si>
    <t>ρm</t>
  </si>
  <si>
    <t>μns</t>
  </si>
  <si>
    <r>
      <rPr>
        <sz val="11"/>
        <color theme="1"/>
        <rFont val="Calibri"/>
        <family val="2"/>
      </rPr>
      <t>ε</t>
    </r>
    <r>
      <rPr>
        <sz val="11"/>
        <color theme="1"/>
        <rFont val="Calibri"/>
        <family val="2"/>
        <scheme val="minor"/>
      </rPr>
      <t>[in]</t>
    </r>
  </si>
  <si>
    <t>fd1</t>
  </si>
  <si>
    <t>fd2</t>
  </si>
  <si>
    <t>fd3</t>
  </si>
  <si>
    <t>fd4</t>
  </si>
  <si>
    <t>fd5</t>
  </si>
  <si>
    <t>error</t>
  </si>
  <si>
    <t>fd6</t>
  </si>
  <si>
    <t>fd7</t>
  </si>
  <si>
    <t>Pwf</t>
  </si>
  <si>
    <t>Q[bpd]</t>
  </si>
  <si>
    <t>VLP</t>
  </si>
  <si>
    <t>IPR</t>
  </si>
  <si>
    <t>EF=1.17</t>
  </si>
  <si>
    <t>Pwf0</t>
  </si>
  <si>
    <t>Q0[bpd]</t>
  </si>
  <si>
    <t>Pwf1</t>
  </si>
  <si>
    <t>Q1[bpd]</t>
  </si>
  <si>
    <t>Pwf'1</t>
  </si>
  <si>
    <t>Q1'[bpd]</t>
  </si>
  <si>
    <t>Pwf2</t>
  </si>
  <si>
    <t>Q2[bpd]</t>
  </si>
  <si>
    <t>Pwf'2</t>
  </si>
  <si>
    <t>Q2'[bpd]</t>
  </si>
  <si>
    <t>Pwf3</t>
  </si>
  <si>
    <t>Q3[bpd]</t>
  </si>
  <si>
    <t>Pwf'3</t>
  </si>
  <si>
    <t>Q3'[bpd]</t>
  </si>
  <si>
    <t>Q0max</t>
  </si>
  <si>
    <t>Pws1[psia]</t>
  </si>
  <si>
    <t>Pws2[psia]</t>
  </si>
  <si>
    <t>Pws3[psia]</t>
  </si>
  <si>
    <t>Qmax1</t>
  </si>
  <si>
    <t>Qmax2</t>
  </si>
  <si>
    <t>Qmax3</t>
  </si>
  <si>
    <t>GRADIENTE DE TEMPERATURA</t>
  </si>
  <si>
    <t>Twh[°F]</t>
  </si>
  <si>
    <t>Twf[°F]</t>
  </si>
  <si>
    <t>Temperaturas[°F]</t>
  </si>
  <si>
    <t>µo[cp]</t>
  </si>
  <si>
    <t>-</t>
  </si>
  <si>
    <t>∑∆Pwf</t>
  </si>
  <si>
    <t>∑∆Pt</t>
  </si>
  <si>
    <t>∑∆Pe</t>
  </si>
  <si>
    <t>Qg</t>
  </si>
  <si>
    <t>Qo</t>
  </si>
  <si>
    <t>Pwh</t>
  </si>
  <si>
    <t xml:space="preserve">Diamétro </t>
  </si>
  <si>
    <t>Propiedades Iniciales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</si>
</sst>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1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9FFE4"/>
        <bgColor indexed="64"/>
      </patternFill>
    </fill>
    <fill>
      <patternFill patternType="solid">
        <fgColor rgb="FF96DAF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4B0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9EDF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3" borderId="0" xfId="0" applyFill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4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/>
    </xf>
    <xf numFmtId="0" fontId="0" fillId="4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6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0" borderId="0" xfId="0" applyAlignment="1"/>
    <xf numFmtId="0" fontId="0" fillId="0" borderId="4" xfId="0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4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14" borderId="1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4" fillId="16" borderId="2" xfId="0" applyFont="1" applyFill="1" applyBorder="1" applyAlignment="1">
      <alignment horizontal="center" vertical="center"/>
    </xf>
    <xf numFmtId="0" fontId="4" fillId="16" borderId="12" xfId="0" applyFon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image" Target="../media/image1.jp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270696938152225E-2"/>
          <c:y val="0.1488001057955568"/>
          <c:w val="0.78753684282973579"/>
          <c:h val="0.75464665516812401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tx1">
                  <a:lumMod val="75000"/>
                  <a:lumOff val="25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[1]IPR!$C$20:$C$85</c:f>
              <c:numCache>
                <c:formatCode>General</c:formatCode>
                <c:ptCount val="66"/>
                <c:pt idx="0">
                  <c:v>60</c:v>
                </c:pt>
                <c:pt idx="1">
                  <c:v>62.615384615384613</c:v>
                </c:pt>
                <c:pt idx="2">
                  <c:v>65.230769230769226</c:v>
                </c:pt>
                <c:pt idx="3">
                  <c:v>67.84615384615384</c:v>
                </c:pt>
                <c:pt idx="4">
                  <c:v>70.461538461538467</c:v>
                </c:pt>
                <c:pt idx="5">
                  <c:v>73.07692307692308</c:v>
                </c:pt>
                <c:pt idx="6">
                  <c:v>75.692307692307693</c:v>
                </c:pt>
                <c:pt idx="7">
                  <c:v>78.307692307692307</c:v>
                </c:pt>
                <c:pt idx="8">
                  <c:v>80.92307692307692</c:v>
                </c:pt>
                <c:pt idx="9">
                  <c:v>83.538461538461533</c:v>
                </c:pt>
                <c:pt idx="10">
                  <c:v>86.153846153846146</c:v>
                </c:pt>
                <c:pt idx="11">
                  <c:v>88.769230769230774</c:v>
                </c:pt>
                <c:pt idx="12">
                  <c:v>91.384615384615387</c:v>
                </c:pt>
                <c:pt idx="13">
                  <c:v>94</c:v>
                </c:pt>
                <c:pt idx="14">
                  <c:v>96.615384615384613</c:v>
                </c:pt>
                <c:pt idx="15">
                  <c:v>99.230769230769226</c:v>
                </c:pt>
                <c:pt idx="16">
                  <c:v>101.84615384615384</c:v>
                </c:pt>
                <c:pt idx="17">
                  <c:v>104.46153846153847</c:v>
                </c:pt>
                <c:pt idx="18">
                  <c:v>107.07692307692308</c:v>
                </c:pt>
                <c:pt idx="19">
                  <c:v>109.69230769230769</c:v>
                </c:pt>
                <c:pt idx="20">
                  <c:v>112.30769230769231</c:v>
                </c:pt>
                <c:pt idx="21">
                  <c:v>114.92307692307692</c:v>
                </c:pt>
                <c:pt idx="22">
                  <c:v>117.53846153846153</c:v>
                </c:pt>
                <c:pt idx="23">
                  <c:v>120.15384615384616</c:v>
                </c:pt>
                <c:pt idx="24">
                  <c:v>122.76923076923077</c:v>
                </c:pt>
                <c:pt idx="25">
                  <c:v>125.38461538461539</c:v>
                </c:pt>
                <c:pt idx="26">
                  <c:v>128</c:v>
                </c:pt>
                <c:pt idx="27">
                  <c:v>130.61538461538461</c:v>
                </c:pt>
                <c:pt idx="28">
                  <c:v>133.23076923076923</c:v>
                </c:pt>
                <c:pt idx="29">
                  <c:v>135.84615384615384</c:v>
                </c:pt>
                <c:pt idx="30">
                  <c:v>138.46153846153845</c:v>
                </c:pt>
                <c:pt idx="31">
                  <c:v>141.07692307692307</c:v>
                </c:pt>
                <c:pt idx="32">
                  <c:v>143.69230769230768</c:v>
                </c:pt>
                <c:pt idx="33">
                  <c:v>146.30769230769232</c:v>
                </c:pt>
                <c:pt idx="34">
                  <c:v>148.92307692307693</c:v>
                </c:pt>
                <c:pt idx="35">
                  <c:v>151.53846153846155</c:v>
                </c:pt>
                <c:pt idx="36">
                  <c:v>154.15384615384616</c:v>
                </c:pt>
                <c:pt idx="37">
                  <c:v>156.76923076923077</c:v>
                </c:pt>
                <c:pt idx="38">
                  <c:v>159.38461538461539</c:v>
                </c:pt>
                <c:pt idx="39">
                  <c:v>162</c:v>
                </c:pt>
                <c:pt idx="40">
                  <c:v>164.61538461538461</c:v>
                </c:pt>
                <c:pt idx="41">
                  <c:v>167.23076923076923</c:v>
                </c:pt>
                <c:pt idx="42">
                  <c:v>169.84615384615384</c:v>
                </c:pt>
                <c:pt idx="43">
                  <c:v>172.46153846153845</c:v>
                </c:pt>
                <c:pt idx="44">
                  <c:v>175.07692307692307</c:v>
                </c:pt>
                <c:pt idx="45">
                  <c:v>177.69230769230768</c:v>
                </c:pt>
                <c:pt idx="46">
                  <c:v>180.30769230769232</c:v>
                </c:pt>
                <c:pt idx="47">
                  <c:v>182.92307692307693</c:v>
                </c:pt>
                <c:pt idx="48">
                  <c:v>185.53846153846155</c:v>
                </c:pt>
                <c:pt idx="49">
                  <c:v>188.15384615384616</c:v>
                </c:pt>
                <c:pt idx="50">
                  <c:v>190.76923076923077</c:v>
                </c:pt>
                <c:pt idx="51">
                  <c:v>193.38461538461539</c:v>
                </c:pt>
                <c:pt idx="52">
                  <c:v>196</c:v>
                </c:pt>
                <c:pt idx="53">
                  <c:v>198.61538461538461</c:v>
                </c:pt>
                <c:pt idx="54">
                  <c:v>201.23076923076923</c:v>
                </c:pt>
                <c:pt idx="55">
                  <c:v>203.84615384615384</c:v>
                </c:pt>
                <c:pt idx="56">
                  <c:v>206.46153846153845</c:v>
                </c:pt>
                <c:pt idx="57">
                  <c:v>209.07692307692307</c:v>
                </c:pt>
                <c:pt idx="58">
                  <c:v>211.69230769230771</c:v>
                </c:pt>
                <c:pt idx="59">
                  <c:v>214.30769230769232</c:v>
                </c:pt>
                <c:pt idx="60">
                  <c:v>216.92307692307693</c:v>
                </c:pt>
                <c:pt idx="61">
                  <c:v>219.53846153846155</c:v>
                </c:pt>
                <c:pt idx="62">
                  <c:v>222.15384615384616</c:v>
                </c:pt>
                <c:pt idx="63">
                  <c:v>224.76923076923077</c:v>
                </c:pt>
                <c:pt idx="64">
                  <c:v>227.38461538461539</c:v>
                </c:pt>
                <c:pt idx="65">
                  <c:v>230</c:v>
                </c:pt>
              </c:numCache>
            </c:numRef>
          </c:xVal>
          <c:yVal>
            <c:numRef>
              <c:f>[1]IPR!$D$20:$D$85</c:f>
              <c:numCache>
                <c:formatCode>General</c:formatCode>
                <c:ptCount val="6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D8-44F5-B7D8-A2E8499C98C4}"/>
            </c:ext>
          </c:extLst>
        </c:ser>
        <c:ser>
          <c:idx val="1"/>
          <c:order val="1"/>
          <c:spPr>
            <a:ln w="22225" cap="rnd">
              <a:solidFill>
                <a:schemeClr val="accent2">
                  <a:lumMod val="75000"/>
                </a:schemeClr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[1]IPR!$C$20:$C$85</c:f>
              <c:numCache>
                <c:formatCode>General</c:formatCode>
                <c:ptCount val="66"/>
                <c:pt idx="0">
                  <c:v>60</c:v>
                </c:pt>
                <c:pt idx="1">
                  <c:v>62.615384615384613</c:v>
                </c:pt>
                <c:pt idx="2">
                  <c:v>65.230769230769226</c:v>
                </c:pt>
                <c:pt idx="3">
                  <c:v>67.84615384615384</c:v>
                </c:pt>
                <c:pt idx="4">
                  <c:v>70.461538461538467</c:v>
                </c:pt>
                <c:pt idx="5">
                  <c:v>73.07692307692308</c:v>
                </c:pt>
                <c:pt idx="6">
                  <c:v>75.692307692307693</c:v>
                </c:pt>
                <c:pt idx="7">
                  <c:v>78.307692307692307</c:v>
                </c:pt>
                <c:pt idx="8">
                  <c:v>80.92307692307692</c:v>
                </c:pt>
                <c:pt idx="9">
                  <c:v>83.538461538461533</c:v>
                </c:pt>
                <c:pt idx="10">
                  <c:v>86.153846153846146</c:v>
                </c:pt>
                <c:pt idx="11">
                  <c:v>88.769230769230774</c:v>
                </c:pt>
                <c:pt idx="12">
                  <c:v>91.384615384615387</c:v>
                </c:pt>
                <c:pt idx="13">
                  <c:v>94</c:v>
                </c:pt>
                <c:pt idx="14">
                  <c:v>96.615384615384613</c:v>
                </c:pt>
                <c:pt idx="15">
                  <c:v>99.230769230769226</c:v>
                </c:pt>
                <c:pt idx="16">
                  <c:v>101.84615384615384</c:v>
                </c:pt>
                <c:pt idx="17">
                  <c:v>104.46153846153847</c:v>
                </c:pt>
                <c:pt idx="18">
                  <c:v>107.07692307692308</c:v>
                </c:pt>
                <c:pt idx="19">
                  <c:v>109.69230769230769</c:v>
                </c:pt>
                <c:pt idx="20">
                  <c:v>112.30769230769231</c:v>
                </c:pt>
                <c:pt idx="21">
                  <c:v>114.92307692307692</c:v>
                </c:pt>
                <c:pt idx="22">
                  <c:v>117.53846153846153</c:v>
                </c:pt>
                <c:pt idx="23">
                  <c:v>120.15384615384616</c:v>
                </c:pt>
                <c:pt idx="24">
                  <c:v>122.76923076923077</c:v>
                </c:pt>
                <c:pt idx="25">
                  <c:v>125.38461538461539</c:v>
                </c:pt>
                <c:pt idx="26">
                  <c:v>128</c:v>
                </c:pt>
                <c:pt idx="27">
                  <c:v>130.61538461538461</c:v>
                </c:pt>
                <c:pt idx="28">
                  <c:v>133.23076923076923</c:v>
                </c:pt>
                <c:pt idx="29">
                  <c:v>135.84615384615384</c:v>
                </c:pt>
                <c:pt idx="30">
                  <c:v>138.46153846153845</c:v>
                </c:pt>
                <c:pt idx="31">
                  <c:v>141.07692307692307</c:v>
                </c:pt>
                <c:pt idx="32">
                  <c:v>143.69230769230768</c:v>
                </c:pt>
                <c:pt idx="33">
                  <c:v>146.30769230769232</c:v>
                </c:pt>
                <c:pt idx="34">
                  <c:v>148.92307692307693</c:v>
                </c:pt>
                <c:pt idx="35">
                  <c:v>151.53846153846155</c:v>
                </c:pt>
                <c:pt idx="36">
                  <c:v>154.15384615384616</c:v>
                </c:pt>
                <c:pt idx="37">
                  <c:v>156.76923076923077</c:v>
                </c:pt>
                <c:pt idx="38">
                  <c:v>159.38461538461539</c:v>
                </c:pt>
                <c:pt idx="39">
                  <c:v>162</c:v>
                </c:pt>
                <c:pt idx="40">
                  <c:v>164.61538461538461</c:v>
                </c:pt>
                <c:pt idx="41">
                  <c:v>167.23076923076923</c:v>
                </c:pt>
                <c:pt idx="42">
                  <c:v>169.84615384615384</c:v>
                </c:pt>
                <c:pt idx="43">
                  <c:v>172.46153846153845</c:v>
                </c:pt>
                <c:pt idx="44">
                  <c:v>175.07692307692307</c:v>
                </c:pt>
                <c:pt idx="45">
                  <c:v>177.69230769230768</c:v>
                </c:pt>
                <c:pt idx="46">
                  <c:v>180.30769230769232</c:v>
                </c:pt>
                <c:pt idx="47">
                  <c:v>182.92307692307693</c:v>
                </c:pt>
                <c:pt idx="48">
                  <c:v>185.53846153846155</c:v>
                </c:pt>
                <c:pt idx="49">
                  <c:v>188.15384615384616</c:v>
                </c:pt>
                <c:pt idx="50">
                  <c:v>190.76923076923077</c:v>
                </c:pt>
                <c:pt idx="51">
                  <c:v>193.38461538461539</c:v>
                </c:pt>
                <c:pt idx="52">
                  <c:v>196</c:v>
                </c:pt>
                <c:pt idx="53">
                  <c:v>198.61538461538461</c:v>
                </c:pt>
                <c:pt idx="54">
                  <c:v>201.23076923076923</c:v>
                </c:pt>
                <c:pt idx="55">
                  <c:v>203.84615384615384</c:v>
                </c:pt>
                <c:pt idx="56">
                  <c:v>206.46153846153845</c:v>
                </c:pt>
                <c:pt idx="57">
                  <c:v>209.07692307692307</c:v>
                </c:pt>
                <c:pt idx="58">
                  <c:v>211.69230769230771</c:v>
                </c:pt>
                <c:pt idx="59">
                  <c:v>214.30769230769232</c:v>
                </c:pt>
                <c:pt idx="60">
                  <c:v>216.92307692307693</c:v>
                </c:pt>
                <c:pt idx="61">
                  <c:v>219.53846153846155</c:v>
                </c:pt>
                <c:pt idx="62">
                  <c:v>222.15384615384616</c:v>
                </c:pt>
                <c:pt idx="63">
                  <c:v>224.76923076923077</c:v>
                </c:pt>
                <c:pt idx="64">
                  <c:v>227.38461538461539</c:v>
                </c:pt>
                <c:pt idx="65">
                  <c:v>230</c:v>
                </c:pt>
              </c:numCache>
            </c:numRef>
          </c:xVal>
          <c:yVal>
            <c:numRef>
              <c:f>[1]IPR!$A$20:$A$85</c:f>
              <c:numCache>
                <c:formatCode>General</c:formatCode>
                <c:ptCount val="66"/>
                <c:pt idx="0">
                  <c:v>0</c:v>
                </c:pt>
                <c:pt idx="1">
                  <c:v>-100</c:v>
                </c:pt>
                <c:pt idx="2">
                  <c:v>-200</c:v>
                </c:pt>
                <c:pt idx="3">
                  <c:v>-300</c:v>
                </c:pt>
                <c:pt idx="4">
                  <c:v>-400</c:v>
                </c:pt>
                <c:pt idx="5">
                  <c:v>-500</c:v>
                </c:pt>
                <c:pt idx="6">
                  <c:v>-600</c:v>
                </c:pt>
                <c:pt idx="7">
                  <c:v>-700</c:v>
                </c:pt>
                <c:pt idx="8">
                  <c:v>-800</c:v>
                </c:pt>
                <c:pt idx="9">
                  <c:v>-900</c:v>
                </c:pt>
                <c:pt idx="10">
                  <c:v>-1000</c:v>
                </c:pt>
                <c:pt idx="11">
                  <c:v>-1100</c:v>
                </c:pt>
                <c:pt idx="12">
                  <c:v>-1200</c:v>
                </c:pt>
                <c:pt idx="13">
                  <c:v>-1300</c:v>
                </c:pt>
                <c:pt idx="14">
                  <c:v>-1400</c:v>
                </c:pt>
                <c:pt idx="15">
                  <c:v>-1500</c:v>
                </c:pt>
                <c:pt idx="16">
                  <c:v>-1600</c:v>
                </c:pt>
                <c:pt idx="17">
                  <c:v>-1700</c:v>
                </c:pt>
                <c:pt idx="18">
                  <c:v>-1800</c:v>
                </c:pt>
                <c:pt idx="19">
                  <c:v>-1900</c:v>
                </c:pt>
                <c:pt idx="20">
                  <c:v>-2000</c:v>
                </c:pt>
                <c:pt idx="21">
                  <c:v>-2100</c:v>
                </c:pt>
                <c:pt idx="22">
                  <c:v>-2200</c:v>
                </c:pt>
                <c:pt idx="23">
                  <c:v>-2300</c:v>
                </c:pt>
                <c:pt idx="24">
                  <c:v>-2400</c:v>
                </c:pt>
                <c:pt idx="25">
                  <c:v>-2500</c:v>
                </c:pt>
                <c:pt idx="26">
                  <c:v>-2600</c:v>
                </c:pt>
                <c:pt idx="27">
                  <c:v>-2700</c:v>
                </c:pt>
                <c:pt idx="28">
                  <c:v>-2800</c:v>
                </c:pt>
                <c:pt idx="29">
                  <c:v>-2900</c:v>
                </c:pt>
                <c:pt idx="30">
                  <c:v>-3000</c:v>
                </c:pt>
                <c:pt idx="31">
                  <c:v>-3100</c:v>
                </c:pt>
                <c:pt idx="32">
                  <c:v>-3200</c:v>
                </c:pt>
                <c:pt idx="33">
                  <c:v>-3300</c:v>
                </c:pt>
                <c:pt idx="34">
                  <c:v>-3400</c:v>
                </c:pt>
                <c:pt idx="35">
                  <c:v>-3500</c:v>
                </c:pt>
                <c:pt idx="36">
                  <c:v>-3600</c:v>
                </c:pt>
                <c:pt idx="37">
                  <c:v>-3700</c:v>
                </c:pt>
                <c:pt idx="38">
                  <c:v>-3800</c:v>
                </c:pt>
                <c:pt idx="39">
                  <c:v>-3900</c:v>
                </c:pt>
                <c:pt idx="40">
                  <c:v>-4000</c:v>
                </c:pt>
                <c:pt idx="41">
                  <c:v>-4100</c:v>
                </c:pt>
                <c:pt idx="42">
                  <c:v>-4200</c:v>
                </c:pt>
                <c:pt idx="43">
                  <c:v>-4300</c:v>
                </c:pt>
                <c:pt idx="44">
                  <c:v>-4400</c:v>
                </c:pt>
                <c:pt idx="45">
                  <c:v>-4500</c:v>
                </c:pt>
                <c:pt idx="46">
                  <c:v>-4600</c:v>
                </c:pt>
                <c:pt idx="47">
                  <c:v>-4700</c:v>
                </c:pt>
                <c:pt idx="48">
                  <c:v>-4800</c:v>
                </c:pt>
                <c:pt idx="49">
                  <c:v>-4900</c:v>
                </c:pt>
                <c:pt idx="50">
                  <c:v>-5000</c:v>
                </c:pt>
                <c:pt idx="51">
                  <c:v>-5100</c:v>
                </c:pt>
                <c:pt idx="52">
                  <c:v>-5200</c:v>
                </c:pt>
                <c:pt idx="53">
                  <c:v>-5300</c:v>
                </c:pt>
                <c:pt idx="54">
                  <c:v>-5400</c:v>
                </c:pt>
                <c:pt idx="55">
                  <c:v>-5500</c:v>
                </c:pt>
                <c:pt idx="56">
                  <c:v>-5600</c:v>
                </c:pt>
                <c:pt idx="57">
                  <c:v>-5700</c:v>
                </c:pt>
                <c:pt idx="58">
                  <c:v>-5800</c:v>
                </c:pt>
                <c:pt idx="59">
                  <c:v>-5900</c:v>
                </c:pt>
                <c:pt idx="60">
                  <c:v>-6000</c:v>
                </c:pt>
                <c:pt idx="61">
                  <c:v>-6100</c:v>
                </c:pt>
                <c:pt idx="62">
                  <c:v>-6200</c:v>
                </c:pt>
                <c:pt idx="63">
                  <c:v>-6300</c:v>
                </c:pt>
                <c:pt idx="64">
                  <c:v>-6400</c:v>
                </c:pt>
                <c:pt idx="65">
                  <c:v>-6500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D8-44F5-B7D8-A2E8499C9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99840"/>
        <c:axId val="91302144"/>
      </c:scatterChart>
      <c:valAx>
        <c:axId val="912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MX" sz="1800">
                    <a:latin typeface="Arial" panose="020B0604020202020204" pitchFamily="34" charset="0"/>
                    <a:cs typeface="Arial" panose="020B0604020202020204" pitchFamily="34" charset="0"/>
                  </a:rPr>
                  <a:t>[°F]</a:t>
                </a:r>
              </a:p>
            </c:rich>
          </c:tx>
          <c:layout>
            <c:manualLayout>
              <c:xMode val="edge"/>
              <c:yMode val="edge"/>
              <c:x val="0.84220730168155"/>
              <c:y val="0.90232728391384009"/>
            </c:manualLayout>
          </c:layout>
          <c:overlay val="0"/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91302144"/>
        <c:crosses val="autoZero"/>
        <c:crossBetween val="midCat"/>
      </c:valAx>
      <c:valAx>
        <c:axId val="913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MX" sz="1600">
                    <a:latin typeface="Arial" panose="020B0604020202020204" pitchFamily="34" charset="0"/>
                    <a:cs typeface="Arial" panose="020B0604020202020204" pitchFamily="34" charset="0"/>
                  </a:rPr>
                  <a:t>Profundidad</a:t>
                </a:r>
                <a:r>
                  <a:rPr lang="es-MX" sz="16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[ft] </a:t>
                </a:r>
                <a:endParaRPr lang="es-MX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9450115687287137E-2"/>
              <c:y val="0.32420871686813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9129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1"/>
      <a:srcRect/>
      <a:stretch>
        <a:fillRect/>
      </a:stretch>
    </a:blip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60689051418734E-2"/>
          <c:y val="7.9093594447797552E-2"/>
          <c:w val="0.86842477067490964"/>
          <c:h val="0.82737559005419037"/>
        </c:manualLayout>
      </c:layout>
      <c:scatterChart>
        <c:scatterStyle val="smoothMarker"/>
        <c:varyColors val="0"/>
        <c:ser>
          <c:idx val="0"/>
          <c:order val="0"/>
          <c:tx>
            <c:v>IPR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548427745075555"/>
                  <c:y val="-0.718659225412669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[2]IPR!$E$4:$E$13</c:f>
              <c:numCache>
                <c:formatCode>General</c:formatCode>
                <c:ptCount val="10"/>
                <c:pt idx="0">
                  <c:v>0</c:v>
                </c:pt>
                <c:pt idx="1">
                  <c:v>57557.290116609693</c:v>
                </c:pt>
                <c:pt idx="2">
                  <c:v>106892.1102165609</c:v>
                </c:pt>
                <c:pt idx="3">
                  <c:v>149965.50418008253</c:v>
                </c:pt>
                <c:pt idx="4">
                  <c:v>186777.47200717463</c:v>
                </c:pt>
                <c:pt idx="5">
                  <c:v>217328.01369783716</c:v>
                </c:pt>
                <c:pt idx="6">
                  <c:v>241617.12925207015</c:v>
                </c:pt>
                <c:pt idx="7">
                  <c:v>259644.81866987355</c:v>
                </c:pt>
                <c:pt idx="8">
                  <c:v>271411.08195124741</c:v>
                </c:pt>
                <c:pt idx="9">
                  <c:v>273941.74168138771</c:v>
                </c:pt>
              </c:numCache>
            </c:numRef>
          </c:xVal>
          <c:yVal>
            <c:numRef>
              <c:f>[2]IPR!$D$4:$D$13</c:f>
              <c:numCache>
                <c:formatCode>General</c:formatCode>
                <c:ptCount val="10"/>
                <c:pt idx="0">
                  <c:v>2510</c:v>
                </c:pt>
                <c:pt idx="1">
                  <c:v>2200</c:v>
                </c:pt>
                <c:pt idx="2">
                  <c:v>1900</c:v>
                </c:pt>
                <c:pt idx="3">
                  <c:v>1600</c:v>
                </c:pt>
                <c:pt idx="4">
                  <c:v>1300</c:v>
                </c:pt>
                <c:pt idx="5">
                  <c:v>1000</c:v>
                </c:pt>
                <c:pt idx="6">
                  <c:v>700</c:v>
                </c:pt>
                <c:pt idx="7">
                  <c:v>400</c:v>
                </c:pt>
                <c:pt idx="8">
                  <c:v>100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A2-4610-9E4B-8C31F57E8484}"/>
            </c:ext>
          </c:extLst>
        </c:ser>
        <c:ser>
          <c:idx val="1"/>
          <c:order val="1"/>
          <c:tx>
            <c:v>VLP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7.605177993527508E-2"/>
                  <c:y val="-0.11148077582379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[2]IPR!$R$5:$R$10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3500</c:v>
                </c:pt>
                <c:pt idx="3">
                  <c:v>10000</c:v>
                </c:pt>
                <c:pt idx="4">
                  <c:v>25000</c:v>
                </c:pt>
                <c:pt idx="5">
                  <c:v>33000</c:v>
                </c:pt>
              </c:numCache>
            </c:numRef>
          </c:xVal>
          <c:yVal>
            <c:numRef>
              <c:f>[2]IPR!$S$5:$S$10</c:f>
              <c:numCache>
                <c:formatCode>General</c:formatCode>
                <c:ptCount val="6"/>
                <c:pt idx="0">
                  <c:v>1138.9576236809339</c:v>
                </c:pt>
                <c:pt idx="1">
                  <c:v>1360.4390556939925</c:v>
                </c:pt>
                <c:pt idx="2">
                  <c:v>1657.7037010030272</c:v>
                </c:pt>
                <c:pt idx="3">
                  <c:v>1928.2234453848321</c:v>
                </c:pt>
                <c:pt idx="4">
                  <c:v>2263.977116306055</c:v>
                </c:pt>
                <c:pt idx="5">
                  <c:v>2382.908304839948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A2-4610-9E4B-8C31F57E8484}"/>
            </c:ext>
          </c:extLst>
        </c:ser>
        <c:ser>
          <c:idx val="2"/>
          <c:order val="2"/>
          <c:tx>
            <c:v>VLP diametro3</c:v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[2]IPR!$T$5:$T$9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600</c:v>
                </c:pt>
                <c:pt idx="4">
                  <c:v>650</c:v>
                </c:pt>
              </c:numCache>
            </c:numRef>
          </c:xVal>
          <c:yVal>
            <c:numRef>
              <c:f>[2]IPR!$U$5:$U$9</c:f>
              <c:numCache>
                <c:formatCode>General</c:formatCode>
                <c:ptCount val="5"/>
                <c:pt idx="0">
                  <c:v>1333.5498051107058</c:v>
                </c:pt>
                <c:pt idx="1">
                  <c:v>1621.0179747592342</c:v>
                </c:pt>
                <c:pt idx="2">
                  <c:v>1874.3668819329625</c:v>
                </c:pt>
                <c:pt idx="3">
                  <c:v>1939.1797852088564</c:v>
                </c:pt>
                <c:pt idx="4">
                  <c:v>1967.2695639801095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9A2-4610-9E4B-8C31F57E8484}"/>
            </c:ext>
          </c:extLst>
        </c:ser>
        <c:ser>
          <c:idx val="3"/>
          <c:order val="3"/>
          <c:tx>
            <c:v>pwf1</c:v>
          </c:tx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[2]IPR!$I$4:$I$11</c:f>
              <c:numCache>
                <c:formatCode>General</c:formatCode>
                <c:ptCount val="8"/>
                <c:pt idx="0">
                  <c:v>0</c:v>
                </c:pt>
                <c:pt idx="1">
                  <c:v>56680.99821810703</c:v>
                </c:pt>
                <c:pt idx="2">
                  <c:v>111646.94639092415</c:v>
                </c:pt>
                <c:pt idx="3">
                  <c:v>158178.22220985629</c:v>
                </c:pt>
                <c:pt idx="4">
                  <c:v>196274.8256749034</c:v>
                </c:pt>
                <c:pt idx="5">
                  <c:v>225936.75678606555</c:v>
                </c:pt>
                <c:pt idx="6">
                  <c:v>247164.01554334277</c:v>
                </c:pt>
                <c:pt idx="7">
                  <c:v>259956.60194673497</c:v>
                </c:pt>
              </c:numCache>
            </c:numRef>
          </c:xVal>
          <c:yVal>
            <c:numRef>
              <c:f>[2]IPR!$F$4:$F$11</c:f>
              <c:numCache>
                <c:formatCode>General</c:formatCode>
                <c:ptCount val="8"/>
                <c:pt idx="0">
                  <c:v>2470</c:v>
                </c:pt>
                <c:pt idx="1">
                  <c:v>2200</c:v>
                </c:pt>
                <c:pt idx="2">
                  <c:v>1900</c:v>
                </c:pt>
                <c:pt idx="3">
                  <c:v>1600</c:v>
                </c:pt>
                <c:pt idx="4">
                  <c:v>1300</c:v>
                </c:pt>
                <c:pt idx="5">
                  <c:v>1000</c:v>
                </c:pt>
                <c:pt idx="6">
                  <c:v>700</c:v>
                </c:pt>
                <c:pt idx="7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9A2-4610-9E4B-8C31F57E8484}"/>
            </c:ext>
          </c:extLst>
        </c:ser>
        <c:ser>
          <c:idx val="4"/>
          <c:order val="4"/>
          <c:tx>
            <c:v>pwf2</c:v>
          </c:tx>
          <c:spPr>
            <a:ln w="9525" cap="flat" cmpd="sng" algn="ctr">
              <a:solidFill>
                <a:schemeClr val="accent5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[2]IPR!$M$4:$M$11</c:f>
              <c:numCache>
                <c:formatCode>General</c:formatCode>
                <c:ptCount val="8"/>
                <c:pt idx="0">
                  <c:v>0</c:v>
                </c:pt>
                <c:pt idx="1">
                  <c:v>29218.832809004631</c:v>
                </c:pt>
                <c:pt idx="2">
                  <c:v>81637.830401215368</c:v>
                </c:pt>
                <c:pt idx="3">
                  <c:v>126031.93729236146</c:v>
                </c:pt>
                <c:pt idx="4">
                  <c:v>162401.15348244293</c:v>
                </c:pt>
                <c:pt idx="5">
                  <c:v>190745.47897145976</c:v>
                </c:pt>
                <c:pt idx="6">
                  <c:v>211064.91375941189</c:v>
                </c:pt>
                <c:pt idx="7">
                  <c:v>223359.45784629943</c:v>
                </c:pt>
              </c:numCache>
            </c:numRef>
          </c:xVal>
          <c:yVal>
            <c:numRef>
              <c:f>[2]IPR!$J$4:$J$11</c:f>
              <c:numCache>
                <c:formatCode>General</c:formatCode>
                <c:ptCount val="8"/>
                <c:pt idx="0">
                  <c:v>2350</c:v>
                </c:pt>
                <c:pt idx="1">
                  <c:v>2200</c:v>
                </c:pt>
                <c:pt idx="2">
                  <c:v>1900</c:v>
                </c:pt>
                <c:pt idx="3">
                  <c:v>1600</c:v>
                </c:pt>
                <c:pt idx="4">
                  <c:v>1300</c:v>
                </c:pt>
                <c:pt idx="5">
                  <c:v>1000</c:v>
                </c:pt>
                <c:pt idx="6">
                  <c:v>700</c:v>
                </c:pt>
                <c:pt idx="7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9A2-4610-9E4B-8C31F57E8484}"/>
            </c:ext>
          </c:extLst>
        </c:ser>
        <c:ser>
          <c:idx val="5"/>
          <c:order val="5"/>
          <c:tx>
            <c:v>pwf3</c:v>
          </c:tx>
          <c:spPr>
            <a:ln w="9525" cap="flat" cmpd="sng" algn="ctr">
              <a:solidFill>
                <a:schemeClr val="accent6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[2]IPR!$Q$4:$Q$11</c:f>
              <c:numCache>
                <c:formatCode>General</c:formatCode>
                <c:ptCount val="8"/>
                <c:pt idx="0">
                  <c:v>0</c:v>
                </c:pt>
                <c:pt idx="1">
                  <c:v>15690.784655000381</c:v>
                </c:pt>
                <c:pt idx="2">
                  <c:v>30584.771651739033</c:v>
                </c:pt>
                <c:pt idx="3">
                  <c:v>70485.946692384561</c:v>
                </c:pt>
                <c:pt idx="4">
                  <c:v>103215.94280867444</c:v>
                </c:pt>
                <c:pt idx="5">
                  <c:v>128774.76000060866</c:v>
                </c:pt>
                <c:pt idx="6">
                  <c:v>147162.39826818724</c:v>
                </c:pt>
                <c:pt idx="7">
                  <c:v>158378.85761141017</c:v>
                </c:pt>
              </c:numCache>
            </c:numRef>
          </c:xVal>
          <c:yVal>
            <c:numRef>
              <c:f>[2]IPR!$N$4:$N$11</c:f>
              <c:numCache>
                <c:formatCode>General</c:formatCode>
                <c:ptCount val="8"/>
                <c:pt idx="0">
                  <c:v>2100</c:v>
                </c:pt>
                <c:pt idx="1">
                  <c:v>2000</c:v>
                </c:pt>
                <c:pt idx="2">
                  <c:v>1900</c:v>
                </c:pt>
                <c:pt idx="3">
                  <c:v>1600</c:v>
                </c:pt>
                <c:pt idx="4">
                  <c:v>1300</c:v>
                </c:pt>
                <c:pt idx="5">
                  <c:v>1000</c:v>
                </c:pt>
                <c:pt idx="6">
                  <c:v>700</c:v>
                </c:pt>
                <c:pt idx="7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9A2-4610-9E4B-8C31F57E8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20064"/>
        <c:axId val="69334528"/>
      </c:scatterChart>
      <c:valAx>
        <c:axId val="6932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34528"/>
        <c:crosses val="autoZero"/>
        <c:crossBetween val="midCat"/>
      </c:valAx>
      <c:valAx>
        <c:axId val="693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006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IPR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IPR!$E$4:$E$13</c:f>
              <c:numCache>
                <c:formatCode>General</c:formatCode>
                <c:ptCount val="10"/>
                <c:pt idx="0">
                  <c:v>0</c:v>
                </c:pt>
                <c:pt idx="1">
                  <c:v>57557.290116609693</c:v>
                </c:pt>
                <c:pt idx="2">
                  <c:v>106892.1102165609</c:v>
                </c:pt>
                <c:pt idx="3">
                  <c:v>149965.50418008253</c:v>
                </c:pt>
                <c:pt idx="4">
                  <c:v>186777.47200717463</c:v>
                </c:pt>
                <c:pt idx="5">
                  <c:v>217328.01369783716</c:v>
                </c:pt>
                <c:pt idx="6">
                  <c:v>241617.12925207015</c:v>
                </c:pt>
                <c:pt idx="7">
                  <c:v>259644.81866987355</c:v>
                </c:pt>
                <c:pt idx="8">
                  <c:v>271411.08195124741</c:v>
                </c:pt>
                <c:pt idx="9">
                  <c:v>273941.74168138771</c:v>
                </c:pt>
              </c:numCache>
            </c:numRef>
          </c:xVal>
          <c:yVal>
            <c:numRef>
              <c:f>IPR!$D$4:$D$13</c:f>
              <c:numCache>
                <c:formatCode>General</c:formatCode>
                <c:ptCount val="10"/>
                <c:pt idx="0">
                  <c:v>2510</c:v>
                </c:pt>
                <c:pt idx="1">
                  <c:v>2200</c:v>
                </c:pt>
                <c:pt idx="2">
                  <c:v>1900</c:v>
                </c:pt>
                <c:pt idx="3">
                  <c:v>1600</c:v>
                </c:pt>
                <c:pt idx="4">
                  <c:v>1300</c:v>
                </c:pt>
                <c:pt idx="5">
                  <c:v>1000</c:v>
                </c:pt>
                <c:pt idx="6">
                  <c:v>700</c:v>
                </c:pt>
                <c:pt idx="7">
                  <c:v>400</c:v>
                </c:pt>
                <c:pt idx="8">
                  <c:v>100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C4-47C5-A287-E9EC5B66CD4C}"/>
            </c:ext>
          </c:extLst>
        </c:ser>
        <c:ser>
          <c:idx val="1"/>
          <c:order val="1"/>
          <c:tx>
            <c:v>VLP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IPR!$R$4:$R$8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600</c:v>
                </c:pt>
                <c:pt idx="4">
                  <c:v>650</c:v>
                </c:pt>
              </c:numCache>
            </c:numRef>
          </c:xVal>
          <c:yVal>
            <c:numRef>
              <c:f>IPR!$S$4:$S$8</c:f>
              <c:numCache>
                <c:formatCode>General</c:formatCode>
                <c:ptCount val="5"/>
                <c:pt idx="0">
                  <c:v>1333.5498051107058</c:v>
                </c:pt>
                <c:pt idx="1">
                  <c:v>1621.0179747592342</c:v>
                </c:pt>
                <c:pt idx="2">
                  <c:v>1874.3668819329625</c:v>
                </c:pt>
                <c:pt idx="3">
                  <c:v>1939.1797852088564</c:v>
                </c:pt>
                <c:pt idx="4">
                  <c:v>1967.2695639801095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DA-4AF8-A161-F4002914BCDD}"/>
            </c:ext>
          </c:extLst>
        </c:ser>
        <c:ser>
          <c:idx val="2"/>
          <c:order val="2"/>
          <c:tx>
            <c:v>pwf1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IPR!$I$4:$I$11</c:f>
              <c:numCache>
                <c:formatCode>General</c:formatCode>
                <c:ptCount val="8"/>
                <c:pt idx="0">
                  <c:v>0</c:v>
                </c:pt>
                <c:pt idx="1">
                  <c:v>56680.99821810703</c:v>
                </c:pt>
                <c:pt idx="2">
                  <c:v>111646.94639092415</c:v>
                </c:pt>
                <c:pt idx="3">
                  <c:v>158178.22220985629</c:v>
                </c:pt>
                <c:pt idx="4">
                  <c:v>196274.8256749034</c:v>
                </c:pt>
                <c:pt idx="5">
                  <c:v>225936.75678606555</c:v>
                </c:pt>
                <c:pt idx="6">
                  <c:v>247164.01554334277</c:v>
                </c:pt>
                <c:pt idx="7">
                  <c:v>259956.60194673497</c:v>
                </c:pt>
              </c:numCache>
            </c:numRef>
          </c:xVal>
          <c:yVal>
            <c:numRef>
              <c:f>IPR!$F$4:$F$11</c:f>
              <c:numCache>
                <c:formatCode>General</c:formatCode>
                <c:ptCount val="8"/>
                <c:pt idx="0">
                  <c:v>2470</c:v>
                </c:pt>
                <c:pt idx="1">
                  <c:v>2200</c:v>
                </c:pt>
                <c:pt idx="2">
                  <c:v>1900</c:v>
                </c:pt>
                <c:pt idx="3">
                  <c:v>1600</c:v>
                </c:pt>
                <c:pt idx="4">
                  <c:v>1300</c:v>
                </c:pt>
                <c:pt idx="5">
                  <c:v>1000</c:v>
                </c:pt>
                <c:pt idx="6">
                  <c:v>700</c:v>
                </c:pt>
                <c:pt idx="7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41-471D-B527-2A2A674F11B6}"/>
            </c:ext>
          </c:extLst>
        </c:ser>
        <c:ser>
          <c:idx val="3"/>
          <c:order val="3"/>
          <c:tx>
            <c:v>pwf2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IPR!$M$4:$M$11</c:f>
              <c:numCache>
                <c:formatCode>General</c:formatCode>
                <c:ptCount val="8"/>
                <c:pt idx="0">
                  <c:v>0</c:v>
                </c:pt>
                <c:pt idx="1">
                  <c:v>29218.832809004631</c:v>
                </c:pt>
                <c:pt idx="2">
                  <c:v>81637.830401215368</c:v>
                </c:pt>
                <c:pt idx="3">
                  <c:v>126031.93729236146</c:v>
                </c:pt>
                <c:pt idx="4">
                  <c:v>162401.15348244293</c:v>
                </c:pt>
                <c:pt idx="5">
                  <c:v>190745.47897145976</c:v>
                </c:pt>
                <c:pt idx="6">
                  <c:v>211064.91375941189</c:v>
                </c:pt>
                <c:pt idx="7">
                  <c:v>223359.45784629943</c:v>
                </c:pt>
              </c:numCache>
            </c:numRef>
          </c:xVal>
          <c:yVal>
            <c:numRef>
              <c:f>IPR!$J$4:$J$11</c:f>
              <c:numCache>
                <c:formatCode>General</c:formatCode>
                <c:ptCount val="8"/>
                <c:pt idx="0">
                  <c:v>2350</c:v>
                </c:pt>
                <c:pt idx="1">
                  <c:v>2200</c:v>
                </c:pt>
                <c:pt idx="2">
                  <c:v>1900</c:v>
                </c:pt>
                <c:pt idx="3">
                  <c:v>1600</c:v>
                </c:pt>
                <c:pt idx="4">
                  <c:v>1300</c:v>
                </c:pt>
                <c:pt idx="5">
                  <c:v>1000</c:v>
                </c:pt>
                <c:pt idx="6">
                  <c:v>700</c:v>
                </c:pt>
                <c:pt idx="7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41-471D-B527-2A2A674F11B6}"/>
            </c:ext>
          </c:extLst>
        </c:ser>
        <c:ser>
          <c:idx val="4"/>
          <c:order val="4"/>
          <c:tx>
            <c:v>pwf3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IPR!$Q$4:$Q$11</c:f>
              <c:numCache>
                <c:formatCode>General</c:formatCode>
                <c:ptCount val="8"/>
                <c:pt idx="0">
                  <c:v>0</c:v>
                </c:pt>
                <c:pt idx="1">
                  <c:v>15690.784655000381</c:v>
                </c:pt>
                <c:pt idx="2">
                  <c:v>30584.771651739033</c:v>
                </c:pt>
                <c:pt idx="3">
                  <c:v>70485.946692384561</c:v>
                </c:pt>
                <c:pt idx="4">
                  <c:v>103215.94280867444</c:v>
                </c:pt>
                <c:pt idx="5">
                  <c:v>128774.76000060866</c:v>
                </c:pt>
                <c:pt idx="6">
                  <c:v>147162.39826818724</c:v>
                </c:pt>
                <c:pt idx="7">
                  <c:v>158378.85761141017</c:v>
                </c:pt>
              </c:numCache>
            </c:numRef>
          </c:xVal>
          <c:yVal>
            <c:numRef>
              <c:f>IPR!$N$4:$N$11</c:f>
              <c:numCache>
                <c:formatCode>General</c:formatCode>
                <c:ptCount val="8"/>
                <c:pt idx="0">
                  <c:v>2100</c:v>
                </c:pt>
                <c:pt idx="1">
                  <c:v>2000</c:v>
                </c:pt>
                <c:pt idx="2">
                  <c:v>1900</c:v>
                </c:pt>
                <c:pt idx="3">
                  <c:v>1600</c:v>
                </c:pt>
                <c:pt idx="4">
                  <c:v>1300</c:v>
                </c:pt>
                <c:pt idx="5">
                  <c:v>1000</c:v>
                </c:pt>
                <c:pt idx="6">
                  <c:v>700</c:v>
                </c:pt>
                <c:pt idx="7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41-471D-B527-2A2A674F1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58336"/>
        <c:axId val="144823424"/>
      </c:scatterChart>
      <c:valAx>
        <c:axId val="14455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823424"/>
        <c:crosses val="autoZero"/>
        <c:crossBetween val="midCat"/>
      </c:valAx>
      <c:valAx>
        <c:axId val="1448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55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62711729077597E-2"/>
          <c:y val="6.4914917588384011E-2"/>
          <c:w val="0.92645237719582751"/>
          <c:h val="0.91053836211349892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IPR!$C$20:$C$85</c:f>
              <c:numCache>
                <c:formatCode>General</c:formatCode>
                <c:ptCount val="66"/>
                <c:pt idx="0">
                  <c:v>60</c:v>
                </c:pt>
                <c:pt idx="1">
                  <c:v>62.615384615384613</c:v>
                </c:pt>
                <c:pt idx="2">
                  <c:v>65.230769230769226</c:v>
                </c:pt>
                <c:pt idx="3">
                  <c:v>67.84615384615384</c:v>
                </c:pt>
                <c:pt idx="4">
                  <c:v>70.461538461538467</c:v>
                </c:pt>
                <c:pt idx="5">
                  <c:v>73.07692307692308</c:v>
                </c:pt>
                <c:pt idx="6">
                  <c:v>75.692307692307693</c:v>
                </c:pt>
                <c:pt idx="7">
                  <c:v>78.307692307692307</c:v>
                </c:pt>
                <c:pt idx="8">
                  <c:v>80.92307692307692</c:v>
                </c:pt>
                <c:pt idx="9">
                  <c:v>83.538461538461533</c:v>
                </c:pt>
                <c:pt idx="10">
                  <c:v>86.153846153846146</c:v>
                </c:pt>
                <c:pt idx="11">
                  <c:v>88.769230769230774</c:v>
                </c:pt>
                <c:pt idx="12">
                  <c:v>91.384615384615387</c:v>
                </c:pt>
                <c:pt idx="13">
                  <c:v>94</c:v>
                </c:pt>
                <c:pt idx="14">
                  <c:v>96.615384615384613</c:v>
                </c:pt>
                <c:pt idx="15">
                  <c:v>99.230769230769226</c:v>
                </c:pt>
                <c:pt idx="16">
                  <c:v>101.84615384615384</c:v>
                </c:pt>
                <c:pt idx="17">
                  <c:v>104.46153846153847</c:v>
                </c:pt>
                <c:pt idx="18">
                  <c:v>107.07692307692308</c:v>
                </c:pt>
                <c:pt idx="19">
                  <c:v>109.69230769230769</c:v>
                </c:pt>
                <c:pt idx="20">
                  <c:v>112.30769230769231</c:v>
                </c:pt>
                <c:pt idx="21">
                  <c:v>114.92307692307692</c:v>
                </c:pt>
                <c:pt idx="22">
                  <c:v>117.53846153846153</c:v>
                </c:pt>
                <c:pt idx="23">
                  <c:v>120.15384615384616</c:v>
                </c:pt>
                <c:pt idx="24">
                  <c:v>122.76923076923077</c:v>
                </c:pt>
                <c:pt idx="25">
                  <c:v>125.38461538461539</c:v>
                </c:pt>
                <c:pt idx="26">
                  <c:v>128</c:v>
                </c:pt>
                <c:pt idx="27">
                  <c:v>130.61538461538461</c:v>
                </c:pt>
                <c:pt idx="28">
                  <c:v>133.23076923076923</c:v>
                </c:pt>
                <c:pt idx="29">
                  <c:v>135.84615384615384</c:v>
                </c:pt>
                <c:pt idx="30">
                  <c:v>138.46153846153845</c:v>
                </c:pt>
                <c:pt idx="31">
                  <c:v>141.07692307692307</c:v>
                </c:pt>
                <c:pt idx="32">
                  <c:v>143.69230769230768</c:v>
                </c:pt>
                <c:pt idx="33">
                  <c:v>146.30769230769232</c:v>
                </c:pt>
                <c:pt idx="34">
                  <c:v>148.92307692307693</c:v>
                </c:pt>
                <c:pt idx="35">
                  <c:v>151.53846153846155</c:v>
                </c:pt>
                <c:pt idx="36">
                  <c:v>154.15384615384616</c:v>
                </c:pt>
                <c:pt idx="37">
                  <c:v>156.76923076923077</c:v>
                </c:pt>
                <c:pt idx="38">
                  <c:v>159.38461538461539</c:v>
                </c:pt>
                <c:pt idx="39">
                  <c:v>162</c:v>
                </c:pt>
                <c:pt idx="40">
                  <c:v>164.61538461538461</c:v>
                </c:pt>
                <c:pt idx="41">
                  <c:v>167.23076923076923</c:v>
                </c:pt>
                <c:pt idx="42">
                  <c:v>169.84615384615384</c:v>
                </c:pt>
                <c:pt idx="43">
                  <c:v>172.46153846153845</c:v>
                </c:pt>
                <c:pt idx="44">
                  <c:v>175.07692307692307</c:v>
                </c:pt>
                <c:pt idx="45">
                  <c:v>177.69230769230768</c:v>
                </c:pt>
                <c:pt idx="46">
                  <c:v>180.30769230769232</c:v>
                </c:pt>
                <c:pt idx="47">
                  <c:v>182.92307692307693</c:v>
                </c:pt>
                <c:pt idx="48">
                  <c:v>185.53846153846155</c:v>
                </c:pt>
                <c:pt idx="49">
                  <c:v>188.15384615384616</c:v>
                </c:pt>
                <c:pt idx="50">
                  <c:v>190.76923076923077</c:v>
                </c:pt>
                <c:pt idx="51">
                  <c:v>193.38461538461539</c:v>
                </c:pt>
                <c:pt idx="52">
                  <c:v>196</c:v>
                </c:pt>
                <c:pt idx="53">
                  <c:v>198.61538461538461</c:v>
                </c:pt>
                <c:pt idx="54">
                  <c:v>201.23076923076923</c:v>
                </c:pt>
                <c:pt idx="55">
                  <c:v>203.84615384615384</c:v>
                </c:pt>
                <c:pt idx="56">
                  <c:v>206.46153846153845</c:v>
                </c:pt>
                <c:pt idx="57">
                  <c:v>209.07692307692307</c:v>
                </c:pt>
                <c:pt idx="58">
                  <c:v>211.69230769230771</c:v>
                </c:pt>
                <c:pt idx="59">
                  <c:v>214.30769230769232</c:v>
                </c:pt>
                <c:pt idx="60">
                  <c:v>216.92307692307693</c:v>
                </c:pt>
                <c:pt idx="61">
                  <c:v>219.53846153846155</c:v>
                </c:pt>
                <c:pt idx="62">
                  <c:v>222.15384615384616</c:v>
                </c:pt>
                <c:pt idx="63">
                  <c:v>224.76923076923077</c:v>
                </c:pt>
                <c:pt idx="64">
                  <c:v>227.38461538461539</c:v>
                </c:pt>
                <c:pt idx="65">
                  <c:v>230</c:v>
                </c:pt>
              </c:numCache>
            </c:numRef>
          </c:xVal>
          <c:yVal>
            <c:numRef>
              <c:f>IPR!$D$20:$D$85</c:f>
              <c:numCache>
                <c:formatCode>General</c:formatCode>
                <c:ptCount val="6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55-4FD2-857F-244891EDAC97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IPR!$C$20:$C$85</c:f>
              <c:numCache>
                <c:formatCode>General</c:formatCode>
                <c:ptCount val="66"/>
                <c:pt idx="0">
                  <c:v>60</c:v>
                </c:pt>
                <c:pt idx="1">
                  <c:v>62.615384615384613</c:v>
                </c:pt>
                <c:pt idx="2">
                  <c:v>65.230769230769226</c:v>
                </c:pt>
                <c:pt idx="3">
                  <c:v>67.84615384615384</c:v>
                </c:pt>
                <c:pt idx="4">
                  <c:v>70.461538461538467</c:v>
                </c:pt>
                <c:pt idx="5">
                  <c:v>73.07692307692308</c:v>
                </c:pt>
                <c:pt idx="6">
                  <c:v>75.692307692307693</c:v>
                </c:pt>
                <c:pt idx="7">
                  <c:v>78.307692307692307</c:v>
                </c:pt>
                <c:pt idx="8">
                  <c:v>80.92307692307692</c:v>
                </c:pt>
                <c:pt idx="9">
                  <c:v>83.538461538461533</c:v>
                </c:pt>
                <c:pt idx="10">
                  <c:v>86.153846153846146</c:v>
                </c:pt>
                <c:pt idx="11">
                  <c:v>88.769230769230774</c:v>
                </c:pt>
                <c:pt idx="12">
                  <c:v>91.384615384615387</c:v>
                </c:pt>
                <c:pt idx="13">
                  <c:v>94</c:v>
                </c:pt>
                <c:pt idx="14">
                  <c:v>96.615384615384613</c:v>
                </c:pt>
                <c:pt idx="15">
                  <c:v>99.230769230769226</c:v>
                </c:pt>
                <c:pt idx="16">
                  <c:v>101.84615384615384</c:v>
                </c:pt>
                <c:pt idx="17">
                  <c:v>104.46153846153847</c:v>
                </c:pt>
                <c:pt idx="18">
                  <c:v>107.07692307692308</c:v>
                </c:pt>
                <c:pt idx="19">
                  <c:v>109.69230769230769</c:v>
                </c:pt>
                <c:pt idx="20">
                  <c:v>112.30769230769231</c:v>
                </c:pt>
                <c:pt idx="21">
                  <c:v>114.92307692307692</c:v>
                </c:pt>
                <c:pt idx="22">
                  <c:v>117.53846153846153</c:v>
                </c:pt>
                <c:pt idx="23">
                  <c:v>120.15384615384616</c:v>
                </c:pt>
                <c:pt idx="24">
                  <c:v>122.76923076923077</c:v>
                </c:pt>
                <c:pt idx="25">
                  <c:v>125.38461538461539</c:v>
                </c:pt>
                <c:pt idx="26">
                  <c:v>128</c:v>
                </c:pt>
                <c:pt idx="27">
                  <c:v>130.61538461538461</c:v>
                </c:pt>
                <c:pt idx="28">
                  <c:v>133.23076923076923</c:v>
                </c:pt>
                <c:pt idx="29">
                  <c:v>135.84615384615384</c:v>
                </c:pt>
                <c:pt idx="30">
                  <c:v>138.46153846153845</c:v>
                </c:pt>
                <c:pt idx="31">
                  <c:v>141.07692307692307</c:v>
                </c:pt>
                <c:pt idx="32">
                  <c:v>143.69230769230768</c:v>
                </c:pt>
                <c:pt idx="33">
                  <c:v>146.30769230769232</c:v>
                </c:pt>
                <c:pt idx="34">
                  <c:v>148.92307692307693</c:v>
                </c:pt>
                <c:pt idx="35">
                  <c:v>151.53846153846155</c:v>
                </c:pt>
                <c:pt idx="36">
                  <c:v>154.15384615384616</c:v>
                </c:pt>
                <c:pt idx="37">
                  <c:v>156.76923076923077</c:v>
                </c:pt>
                <c:pt idx="38">
                  <c:v>159.38461538461539</c:v>
                </c:pt>
                <c:pt idx="39">
                  <c:v>162</c:v>
                </c:pt>
                <c:pt idx="40">
                  <c:v>164.61538461538461</c:v>
                </c:pt>
                <c:pt idx="41">
                  <c:v>167.23076923076923</c:v>
                </c:pt>
                <c:pt idx="42">
                  <c:v>169.84615384615384</c:v>
                </c:pt>
                <c:pt idx="43">
                  <c:v>172.46153846153845</c:v>
                </c:pt>
                <c:pt idx="44">
                  <c:v>175.07692307692307</c:v>
                </c:pt>
                <c:pt idx="45">
                  <c:v>177.69230769230768</c:v>
                </c:pt>
                <c:pt idx="46">
                  <c:v>180.30769230769232</c:v>
                </c:pt>
                <c:pt idx="47">
                  <c:v>182.92307692307693</c:v>
                </c:pt>
                <c:pt idx="48">
                  <c:v>185.53846153846155</c:v>
                </c:pt>
                <c:pt idx="49">
                  <c:v>188.15384615384616</c:v>
                </c:pt>
                <c:pt idx="50">
                  <c:v>190.76923076923077</c:v>
                </c:pt>
                <c:pt idx="51">
                  <c:v>193.38461538461539</c:v>
                </c:pt>
                <c:pt idx="52">
                  <c:v>196</c:v>
                </c:pt>
                <c:pt idx="53">
                  <c:v>198.61538461538461</c:v>
                </c:pt>
                <c:pt idx="54">
                  <c:v>201.23076923076923</c:v>
                </c:pt>
                <c:pt idx="55">
                  <c:v>203.84615384615384</c:v>
                </c:pt>
                <c:pt idx="56">
                  <c:v>206.46153846153845</c:v>
                </c:pt>
                <c:pt idx="57">
                  <c:v>209.07692307692307</c:v>
                </c:pt>
                <c:pt idx="58">
                  <c:v>211.69230769230771</c:v>
                </c:pt>
                <c:pt idx="59">
                  <c:v>214.30769230769232</c:v>
                </c:pt>
                <c:pt idx="60">
                  <c:v>216.92307692307693</c:v>
                </c:pt>
                <c:pt idx="61">
                  <c:v>219.53846153846155</c:v>
                </c:pt>
                <c:pt idx="62">
                  <c:v>222.15384615384616</c:v>
                </c:pt>
                <c:pt idx="63">
                  <c:v>224.76923076923077</c:v>
                </c:pt>
                <c:pt idx="64">
                  <c:v>227.38461538461539</c:v>
                </c:pt>
                <c:pt idx="65">
                  <c:v>230</c:v>
                </c:pt>
              </c:numCache>
            </c:numRef>
          </c:xVal>
          <c:yVal>
            <c:numRef>
              <c:f>IPR!$A$20:$A$85</c:f>
              <c:numCache>
                <c:formatCode>General</c:formatCode>
                <c:ptCount val="66"/>
                <c:pt idx="0">
                  <c:v>0</c:v>
                </c:pt>
                <c:pt idx="1">
                  <c:v>-100</c:v>
                </c:pt>
                <c:pt idx="2">
                  <c:v>-200</c:v>
                </c:pt>
                <c:pt idx="3">
                  <c:v>-300</c:v>
                </c:pt>
                <c:pt idx="4">
                  <c:v>-400</c:v>
                </c:pt>
                <c:pt idx="5">
                  <c:v>-500</c:v>
                </c:pt>
                <c:pt idx="6">
                  <c:v>-600</c:v>
                </c:pt>
                <c:pt idx="7">
                  <c:v>-700</c:v>
                </c:pt>
                <c:pt idx="8">
                  <c:v>-800</c:v>
                </c:pt>
                <c:pt idx="9">
                  <c:v>-900</c:v>
                </c:pt>
                <c:pt idx="10">
                  <c:v>-1000</c:v>
                </c:pt>
                <c:pt idx="11">
                  <c:v>-1100</c:v>
                </c:pt>
                <c:pt idx="12">
                  <c:v>-1200</c:v>
                </c:pt>
                <c:pt idx="13">
                  <c:v>-1300</c:v>
                </c:pt>
                <c:pt idx="14">
                  <c:v>-1400</c:v>
                </c:pt>
                <c:pt idx="15">
                  <c:v>-1500</c:v>
                </c:pt>
                <c:pt idx="16">
                  <c:v>-1600</c:v>
                </c:pt>
                <c:pt idx="17">
                  <c:v>-1700</c:v>
                </c:pt>
                <c:pt idx="18">
                  <c:v>-1800</c:v>
                </c:pt>
                <c:pt idx="19">
                  <c:v>-1900</c:v>
                </c:pt>
                <c:pt idx="20">
                  <c:v>-2000</c:v>
                </c:pt>
                <c:pt idx="21">
                  <c:v>-2100</c:v>
                </c:pt>
                <c:pt idx="22">
                  <c:v>-2200</c:v>
                </c:pt>
                <c:pt idx="23">
                  <c:v>-2300</c:v>
                </c:pt>
                <c:pt idx="24">
                  <c:v>-2400</c:v>
                </c:pt>
                <c:pt idx="25">
                  <c:v>-2500</c:v>
                </c:pt>
                <c:pt idx="26">
                  <c:v>-2600</c:v>
                </c:pt>
                <c:pt idx="27">
                  <c:v>-2700</c:v>
                </c:pt>
                <c:pt idx="28">
                  <c:v>-2800</c:v>
                </c:pt>
                <c:pt idx="29">
                  <c:v>-2900</c:v>
                </c:pt>
                <c:pt idx="30">
                  <c:v>-3000</c:v>
                </c:pt>
                <c:pt idx="31">
                  <c:v>-3100</c:v>
                </c:pt>
                <c:pt idx="32">
                  <c:v>-3200</c:v>
                </c:pt>
                <c:pt idx="33">
                  <c:v>-3300</c:v>
                </c:pt>
                <c:pt idx="34">
                  <c:v>-3400</c:v>
                </c:pt>
                <c:pt idx="35">
                  <c:v>-3500</c:v>
                </c:pt>
                <c:pt idx="36">
                  <c:v>-3600</c:v>
                </c:pt>
                <c:pt idx="37">
                  <c:v>-3700</c:v>
                </c:pt>
                <c:pt idx="38">
                  <c:v>-3800</c:v>
                </c:pt>
                <c:pt idx="39">
                  <c:v>-3900</c:v>
                </c:pt>
                <c:pt idx="40">
                  <c:v>-4000</c:v>
                </c:pt>
                <c:pt idx="41">
                  <c:v>-4100</c:v>
                </c:pt>
                <c:pt idx="42">
                  <c:v>-4200</c:v>
                </c:pt>
                <c:pt idx="43">
                  <c:v>-4300</c:v>
                </c:pt>
                <c:pt idx="44">
                  <c:v>-4400</c:v>
                </c:pt>
                <c:pt idx="45">
                  <c:v>-4500</c:v>
                </c:pt>
                <c:pt idx="46">
                  <c:v>-4600</c:v>
                </c:pt>
                <c:pt idx="47">
                  <c:v>-4700</c:v>
                </c:pt>
                <c:pt idx="48">
                  <c:v>-4800</c:v>
                </c:pt>
                <c:pt idx="49">
                  <c:v>-4900</c:v>
                </c:pt>
                <c:pt idx="50">
                  <c:v>-5000</c:v>
                </c:pt>
                <c:pt idx="51">
                  <c:v>-5100</c:v>
                </c:pt>
                <c:pt idx="52">
                  <c:v>-5200</c:v>
                </c:pt>
                <c:pt idx="53">
                  <c:v>-5300</c:v>
                </c:pt>
                <c:pt idx="54">
                  <c:v>-5400</c:v>
                </c:pt>
                <c:pt idx="55">
                  <c:v>-5500</c:v>
                </c:pt>
                <c:pt idx="56">
                  <c:v>-5600</c:v>
                </c:pt>
                <c:pt idx="57">
                  <c:v>-5700</c:v>
                </c:pt>
                <c:pt idx="58">
                  <c:v>-5800</c:v>
                </c:pt>
                <c:pt idx="59">
                  <c:v>-5900</c:v>
                </c:pt>
                <c:pt idx="60">
                  <c:v>-6000</c:v>
                </c:pt>
                <c:pt idx="61">
                  <c:v>-6100</c:v>
                </c:pt>
                <c:pt idx="62">
                  <c:v>-6200</c:v>
                </c:pt>
                <c:pt idx="63">
                  <c:v>-6300</c:v>
                </c:pt>
                <c:pt idx="64">
                  <c:v>-6400</c:v>
                </c:pt>
                <c:pt idx="65">
                  <c:v>-6500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55-4FD2-857F-244891EDA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98112"/>
        <c:axId val="147985920"/>
      </c:scatterChart>
      <c:valAx>
        <c:axId val="1454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985920"/>
        <c:crosses val="autoZero"/>
        <c:crossBetween val="midCat"/>
      </c:valAx>
      <c:valAx>
        <c:axId val="1479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49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493442</xdr:colOff>
      <xdr:row>0</xdr:row>
      <xdr:rowOff>131027</xdr:rowOff>
    </xdr:from>
    <xdr:to>
      <xdr:col>14</xdr:col>
      <xdr:colOff>138694</xdr:colOff>
      <xdr:row>12</xdr:row>
      <xdr:rowOff>159602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B8B1D397-A6C6-4910-8921-5D71E657E06F}"/>
            </a:ext>
          </a:extLst>
        </xdr:cNvPr>
        <xdr:cNvSpPr txBox="1"/>
      </xdr:nvSpPr>
      <xdr:spPr>
        <a:xfrm>
          <a:off x="6115060" y="131027"/>
          <a:ext cx="5266869" cy="2269751"/>
        </a:xfrm>
        <a:prstGeom prst="rect">
          <a:avLst/>
        </a:prstGeom>
        <a:solidFill>
          <a:schemeClr val="lt1"/>
        </a:solidFill>
        <a:ln w="38100" cmpd="sng">
          <a:solidFill>
            <a:schemeClr val="accent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 b="1">
              <a:latin typeface="Arial" panose="020B0604020202020204" pitchFamily="34" charset="0"/>
              <a:cs typeface="Arial" panose="020B0604020202020204" pitchFamily="34" charset="0"/>
            </a:rPr>
            <a:t>Universidad Nacional Autónoma de México</a:t>
          </a:r>
          <a:br>
            <a:rPr lang="es-MX" sz="1400" b="1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s-MX" sz="1400" b="1">
              <a:latin typeface="Arial" panose="020B0604020202020204" pitchFamily="34" charset="0"/>
              <a:cs typeface="Arial" panose="020B0604020202020204" pitchFamily="34" charset="0"/>
            </a:rPr>
            <a:t>Facultad</a:t>
          </a:r>
          <a:r>
            <a:rPr lang="es-MX" sz="1400" b="1" baseline="0">
              <a:latin typeface="Arial" panose="020B0604020202020204" pitchFamily="34" charset="0"/>
              <a:cs typeface="Arial" panose="020B0604020202020204" pitchFamily="34" charset="0"/>
            </a:rPr>
            <a:t> de Ingeniería</a:t>
          </a:r>
          <a:br>
            <a:rPr lang="es-MX" sz="1100" b="1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s-MX" sz="1100" baseline="0">
              <a:latin typeface="Arial" panose="020B0604020202020204" pitchFamily="34" charset="0"/>
              <a:cs typeface="Arial" panose="020B0604020202020204" pitchFamily="34" charset="0"/>
            </a:rPr>
            <a:t>Materia: Productividad                       Grupo: 3</a:t>
          </a:r>
          <a:br>
            <a:rPr lang="es-MX" sz="11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s-MX" sz="1100" baseline="0">
              <a:latin typeface="Arial" panose="020B0604020202020204" pitchFamily="34" charset="0"/>
              <a:cs typeface="Arial" panose="020B0604020202020204" pitchFamily="34" charset="0"/>
            </a:rPr>
            <a:t>Profesor:  Ing. Salvador Torres Trinidad </a:t>
          </a:r>
          <a:br>
            <a:rPr lang="es-MX" sz="1100" baseline="0">
              <a:latin typeface="Arial" panose="020B0604020202020204" pitchFamily="34" charset="0"/>
              <a:cs typeface="Arial" panose="020B0604020202020204" pitchFamily="34" charset="0"/>
            </a:rPr>
          </a:br>
          <a:endParaRPr lang="es-MX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s-MX" sz="1100" b="1" baseline="0">
              <a:latin typeface="Arial" panose="020B0604020202020204" pitchFamily="34" charset="0"/>
              <a:cs typeface="Arial" panose="020B0604020202020204" pitchFamily="34" charset="0"/>
            </a:rPr>
            <a:t>EQUIPO 3</a:t>
          </a:r>
          <a:br>
            <a:rPr lang="es-MX" sz="11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s-MX" sz="1100" baseline="0">
              <a:latin typeface="Arial" panose="020B0604020202020204" pitchFamily="34" charset="0"/>
              <a:cs typeface="Arial" panose="020B0604020202020204" pitchFamily="34" charset="0"/>
            </a:rPr>
            <a:t>Alcalá Esquivel Ángel David</a:t>
          </a:r>
          <a:br>
            <a:rPr lang="es-MX" sz="11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s-MX" sz="1100" baseline="0">
              <a:latin typeface="Arial" panose="020B0604020202020204" pitchFamily="34" charset="0"/>
              <a:cs typeface="Arial" panose="020B0604020202020204" pitchFamily="34" charset="0"/>
            </a:rPr>
            <a:t>Cedillo Martinez Manuel Alberto</a:t>
          </a:r>
          <a:br>
            <a:rPr lang="es-MX" sz="11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s-MX" sz="1100" baseline="0">
              <a:latin typeface="Arial" panose="020B0604020202020204" pitchFamily="34" charset="0"/>
              <a:cs typeface="Arial" panose="020B0604020202020204" pitchFamily="34" charset="0"/>
            </a:rPr>
            <a:t>Godinez Silva Vanessa</a:t>
          </a:r>
          <a:br>
            <a:rPr lang="es-MX" sz="11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s-MX" sz="1100" baseline="0">
              <a:latin typeface="Arial" panose="020B0604020202020204" pitchFamily="34" charset="0"/>
              <a:cs typeface="Arial" panose="020B0604020202020204" pitchFamily="34" charset="0"/>
            </a:rPr>
            <a:t>Gonzalez Gómez José Sebastián</a:t>
          </a:r>
          <a:br>
            <a:rPr lang="es-MX" sz="11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s-MX" sz="1100" baseline="0">
              <a:latin typeface="Arial" panose="020B0604020202020204" pitchFamily="34" charset="0"/>
              <a:cs typeface="Arial" panose="020B0604020202020204" pitchFamily="34" charset="0"/>
            </a:rPr>
            <a:t>Sanchéz Sánchez Tania Liliana</a:t>
          </a:r>
          <a:br>
            <a:rPr lang="es-MX" sz="11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s-MX" sz="1100" baseline="0">
              <a:latin typeface="Arial" panose="020B0604020202020204" pitchFamily="34" charset="0"/>
              <a:cs typeface="Arial" panose="020B0604020202020204" pitchFamily="34" charset="0"/>
            </a:rPr>
            <a:t>Taboada Alcántara Yolanda</a:t>
          </a:r>
          <a:br>
            <a:rPr lang="es-MX" sz="11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s-MX" sz="1100" baseline="0">
              <a:latin typeface="Arial" panose="020B0604020202020204" pitchFamily="34" charset="0"/>
              <a:cs typeface="Arial" panose="020B0604020202020204" pitchFamily="34" charset="0"/>
            </a:rPr>
            <a:t>Vazquez Barrera Luis Miguel</a:t>
          </a:r>
          <a:br>
            <a:rPr lang="es-MX" sz="1100" baseline="0">
              <a:latin typeface="Arial" panose="020B0604020202020204" pitchFamily="34" charset="0"/>
              <a:cs typeface="Arial" panose="020B0604020202020204" pitchFamily="34" charset="0"/>
            </a:rPr>
          </a:br>
          <a:endParaRPr lang="es-MX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171914</xdr:colOff>
      <xdr:row>14</xdr:row>
      <xdr:rowOff>49949</xdr:rowOff>
    </xdr:from>
    <xdr:to>
      <xdr:col>13</xdr:col>
      <xdr:colOff>321991</xdr:colOff>
      <xdr:row>16</xdr:row>
      <xdr:rowOff>88048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11183415-490E-48B4-86D8-5371102773A6}"/>
            </a:ext>
          </a:extLst>
        </xdr:cNvPr>
        <xdr:cNvSpPr txBox="1"/>
      </xdr:nvSpPr>
      <xdr:spPr>
        <a:xfrm>
          <a:off x="6577943" y="2664655"/>
          <a:ext cx="4221548" cy="411628"/>
        </a:xfrm>
        <a:prstGeom prst="rect">
          <a:avLst/>
        </a:prstGeom>
        <a:solidFill>
          <a:schemeClr val="lt1"/>
        </a:solidFill>
        <a:ln w="28575" cmpd="sng">
          <a:solidFill>
            <a:srgbClr val="FA1D06"/>
          </a:solidFill>
        </a:ln>
        <a:scene3d>
          <a:camera prst="orthographicFront"/>
          <a:lightRig rig="threePt" dir="t"/>
        </a:scene3d>
        <a:sp3d>
          <a:bevelT prst="slope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 b="1">
              <a:latin typeface="Arial" panose="020B0604020202020204" pitchFamily="34" charset="0"/>
              <a:cs typeface="Arial" panose="020B0604020202020204" pitchFamily="34" charset="0"/>
            </a:rPr>
            <a:t>Pozo de Aceite</a:t>
          </a:r>
        </a:p>
      </xdr:txBody>
    </xdr:sp>
    <xdr:clientData/>
  </xdr:twoCellAnchor>
  <xdr:twoCellAnchor>
    <xdr:from>
      <xdr:col>15</xdr:col>
      <xdr:colOff>242793</xdr:colOff>
      <xdr:row>0</xdr:row>
      <xdr:rowOff>168088</xdr:rowOff>
    </xdr:from>
    <xdr:to>
      <xdr:col>21</xdr:col>
      <xdr:colOff>597647</xdr:colOff>
      <xdr:row>15</xdr:row>
      <xdr:rowOff>18677</xdr:rowOff>
    </xdr:to>
    <xdr:graphicFrame macro="">
      <xdr:nvGraphicFramePr>
        <xdr:cNvPr id="4" name="Gráfico 2" title="Gradiente de Temperatura">
          <a:extLst>
            <a:ext uri="{FF2B5EF4-FFF2-40B4-BE49-F238E27FC236}">
              <a16:creationId xmlns:a16="http://schemas.microsoft.com/office/drawing/2014/main" id="{E349BBC8-C07E-4749-8AF9-D2D19FF5F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619125</xdr:colOff>
      <xdr:row>10</xdr:row>
      <xdr:rowOff>147637</xdr:rowOff>
    </xdr:from>
    <xdr:ext cx="914400" cy="264560"/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9BF9C716-F287-4450-96A3-F75CC073CCCF}"/>
            </a:ext>
          </a:extLst>
        </xdr:cNvPr>
        <xdr:cNvSpPr txBox="1"/>
      </xdr:nvSpPr>
      <xdr:spPr>
        <a:xfrm>
          <a:off x="5953125" y="205263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s-MX" sz="1100"/>
        </a:p>
      </xdr:txBody>
    </xdr:sp>
    <xdr:clientData/>
  </xdr:oneCellAnchor>
  <xdr:twoCellAnchor>
    <xdr:from>
      <xdr:col>15</xdr:col>
      <xdr:colOff>205441</xdr:colOff>
      <xdr:row>15</xdr:row>
      <xdr:rowOff>127266</xdr:rowOff>
    </xdr:from>
    <xdr:to>
      <xdr:col>23</xdr:col>
      <xdr:colOff>168089</xdr:colOff>
      <xdr:row>34</xdr:row>
      <xdr:rowOff>132823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216ABE3-55B7-4B99-8609-25A2A247F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0.25397</cdr:x>
      <cdr:y>0.91589</cdr:y>
    </cdr:from>
    <cdr:to>
      <cdr:x>0.68829</cdr:x>
      <cdr:y>0.97283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D33CB153-EACF-4B8B-BADA-C5DC1CF58945}"/>
            </a:ext>
          </a:extLst>
        </cdr:cNvPr>
        <cdr:cNvSpPr txBox="1"/>
      </cdr:nvSpPr>
      <cdr:spPr>
        <a:xfrm xmlns:a="http://schemas.openxmlformats.org/drawingml/2006/main">
          <a:off x="1750260" y="2822427"/>
          <a:ext cx="2993168" cy="1754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s-MX" sz="1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Gradiente de Temperatura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0.85388</cdr:x>
      <cdr:y>0.94167</cdr:y>
    </cdr:from>
    <cdr:to>
      <cdr:x>0.98646</cdr:x>
      <cdr:y>1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0B77F849-9010-4E0F-BC7B-69E788BC89CA}"/>
            </a:ext>
          </a:extLst>
        </cdr:cNvPr>
        <cdr:cNvSpPr txBox="1"/>
      </cdr:nvSpPr>
      <cdr:spPr>
        <a:xfrm xmlns:a="http://schemas.openxmlformats.org/drawingml/2006/main">
          <a:off x="5173356" y="3477676"/>
          <a:ext cx="803281" cy="2154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100">
              <a:solidFill>
                <a:sysClr val="windowText" lastClr="000000"/>
              </a:solidFill>
            </a:rPr>
            <a:t>Q[bpd)</a:t>
          </a:r>
        </a:p>
      </cdr:txBody>
    </cdr:sp>
  </cdr:relSizeAnchor>
  <cdr:relSizeAnchor xmlns:cdr="http://schemas.openxmlformats.org/drawingml/2006/chartDrawing">
    <cdr:from>
      <cdr:x>0.01059</cdr:x>
      <cdr:y>0.00287</cdr:y>
    </cdr:from>
    <cdr:to>
      <cdr:x>0.14317</cdr:x>
      <cdr:y>0.0612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C1C43CF0-FD9B-4DA4-891E-D653FCC49D77}"/>
            </a:ext>
          </a:extLst>
        </cdr:cNvPr>
        <cdr:cNvSpPr txBox="1"/>
      </cdr:nvSpPr>
      <cdr:spPr>
        <a:xfrm xmlns:a="http://schemas.openxmlformats.org/drawingml/2006/main">
          <a:off x="64158" y="10613"/>
          <a:ext cx="803281" cy="2154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100">
              <a:solidFill>
                <a:sysClr val="windowText" lastClr="000000"/>
              </a:solidFill>
            </a:rPr>
            <a:t>Pwf(psia)</a:t>
          </a:r>
        </a:p>
        <a:p xmlns:a="http://schemas.openxmlformats.org/drawingml/2006/main">
          <a:pPr algn="ctr"/>
          <a:endParaRPr lang="es-MX" sz="1100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303607</xdr:colOff>
      <xdr:row>0</xdr:row>
      <xdr:rowOff>110727</xdr:rowOff>
    </xdr:from>
    <xdr:to>
      <xdr:col>31</xdr:col>
      <xdr:colOff>464344</xdr:colOff>
      <xdr:row>30</xdr:row>
      <xdr:rowOff>59531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E3B77F-C4DD-4718-8FC0-7D804A3B2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613170</xdr:colOff>
      <xdr:row>23</xdr:row>
      <xdr:rowOff>1</xdr:rowOff>
    </xdr:from>
    <xdr:to>
      <xdr:col>14</xdr:col>
      <xdr:colOff>71437</xdr:colOff>
      <xdr:row>56</xdr:row>
      <xdr:rowOff>59533</xdr:rowOff>
    </xdr:to>
    <xdr:graphicFrame macro="">
      <xdr:nvGraphicFramePr>
        <xdr:cNvPr id="6" name="Gráfico 5" title="Gradiente de Temperatura">
          <a:extLst>
            <a:ext uri="{FF2B5EF4-FFF2-40B4-BE49-F238E27FC236}">
              <a16:creationId xmlns:a16="http://schemas.microsoft.com/office/drawing/2014/main" id="{BE1E8A03-F821-4F28-9CE2-06B95E27C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0.31359</cdr:x>
      <cdr:y>0.01</cdr:y>
    </cdr:from>
    <cdr:to>
      <cdr:x>0.74791</cdr:x>
      <cdr:y>0.048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D33CB153-EACF-4B8B-BADA-C5DC1CF58945}"/>
            </a:ext>
          </a:extLst>
        </cdr:cNvPr>
        <cdr:cNvSpPr txBox="1"/>
      </cdr:nvSpPr>
      <cdr:spPr>
        <a:xfrm xmlns:a="http://schemas.openxmlformats.org/drawingml/2006/main">
          <a:off x="2458642" y="59529"/>
          <a:ext cx="3405187" cy="226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s-MX" sz="16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Gradiente de temperatura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e/Documents/Productividad%20de%20Pozos/Ej%204/Multif&#225;sico-Diam-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ultif&#225;sico-Diam-5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R"/>
      <sheetName val="VLP q=1000"/>
      <sheetName val="Rs,Den q1"/>
      <sheetName val="Visco q1"/>
      <sheetName val="fd q1"/>
      <sheetName val="VLP q=2500"/>
      <sheetName val="Rs,Den q2"/>
      <sheetName val="Visco q2"/>
      <sheetName val="fd q2"/>
      <sheetName val="VLP q=5000"/>
      <sheetName val="Rs, Den q3"/>
      <sheetName val="Visco q3"/>
      <sheetName val="fd q3"/>
      <sheetName val="VLP q=7000"/>
      <sheetName val="Rs,Den q4"/>
      <sheetName val="Visco q4"/>
      <sheetName val="fd q4"/>
      <sheetName val="VLP q=9000"/>
      <sheetName val="Rs,Den q5"/>
      <sheetName val="Visco q5"/>
      <sheetName val="fd q5"/>
    </sheetNames>
    <sheetDataSet>
      <sheetData sheetId="0">
        <row r="20">
          <cell r="A20">
            <v>0</v>
          </cell>
          <cell r="C20">
            <v>60</v>
          </cell>
          <cell r="D20"/>
        </row>
        <row r="21">
          <cell r="A21">
            <v>-100</v>
          </cell>
          <cell r="C21">
            <v>62.615384615384613</v>
          </cell>
          <cell r="D21"/>
        </row>
        <row r="22">
          <cell r="A22">
            <v>-200</v>
          </cell>
          <cell r="C22">
            <v>65.230769230769226</v>
          </cell>
          <cell r="D22"/>
        </row>
        <row r="23">
          <cell r="A23">
            <v>-300</v>
          </cell>
          <cell r="C23">
            <v>67.84615384615384</v>
          </cell>
          <cell r="D23"/>
        </row>
        <row r="24">
          <cell r="A24">
            <v>-400</v>
          </cell>
          <cell r="C24">
            <v>70.461538461538467</v>
          </cell>
          <cell r="D24"/>
        </row>
        <row r="25">
          <cell r="A25">
            <v>-500</v>
          </cell>
          <cell r="C25">
            <v>73.07692307692308</v>
          </cell>
          <cell r="D25"/>
        </row>
        <row r="26">
          <cell r="A26">
            <v>-600</v>
          </cell>
          <cell r="C26">
            <v>75.692307692307693</v>
          </cell>
          <cell r="D26"/>
        </row>
        <row r="27">
          <cell r="A27">
            <v>-700</v>
          </cell>
          <cell r="C27">
            <v>78.307692307692307</v>
          </cell>
          <cell r="D27"/>
        </row>
        <row r="28">
          <cell r="A28">
            <v>-800</v>
          </cell>
          <cell r="C28">
            <v>80.92307692307692</v>
          </cell>
          <cell r="D28"/>
        </row>
        <row r="29">
          <cell r="A29">
            <v>-900</v>
          </cell>
          <cell r="C29">
            <v>83.538461538461533</v>
          </cell>
          <cell r="D29"/>
        </row>
        <row r="30">
          <cell r="A30">
            <v>-1000</v>
          </cell>
          <cell r="C30">
            <v>86.153846153846146</v>
          </cell>
          <cell r="D30"/>
        </row>
        <row r="31">
          <cell r="A31">
            <v>-1100</v>
          </cell>
          <cell r="C31">
            <v>88.769230769230774</v>
          </cell>
          <cell r="D31"/>
        </row>
        <row r="32">
          <cell r="A32">
            <v>-1200</v>
          </cell>
          <cell r="C32">
            <v>91.384615384615387</v>
          </cell>
          <cell r="D32"/>
        </row>
        <row r="33">
          <cell r="A33">
            <v>-1300</v>
          </cell>
          <cell r="C33">
            <v>94</v>
          </cell>
          <cell r="D33"/>
        </row>
        <row r="34">
          <cell r="A34">
            <v>-1400</v>
          </cell>
          <cell r="C34">
            <v>96.615384615384613</v>
          </cell>
          <cell r="D34"/>
        </row>
        <row r="35">
          <cell r="A35">
            <v>-1500</v>
          </cell>
          <cell r="C35">
            <v>99.230769230769226</v>
          </cell>
          <cell r="D35"/>
        </row>
        <row r="36">
          <cell r="A36">
            <v>-1600</v>
          </cell>
          <cell r="C36">
            <v>101.84615384615384</v>
          </cell>
          <cell r="D36"/>
        </row>
        <row r="37">
          <cell r="A37">
            <v>-1700</v>
          </cell>
          <cell r="C37">
            <v>104.46153846153847</v>
          </cell>
          <cell r="D37"/>
        </row>
        <row r="38">
          <cell r="A38">
            <v>-1800</v>
          </cell>
          <cell r="C38">
            <v>107.07692307692308</v>
          </cell>
          <cell r="D38"/>
        </row>
        <row r="39">
          <cell r="A39">
            <v>-1900</v>
          </cell>
          <cell r="C39">
            <v>109.69230769230769</v>
          </cell>
          <cell r="D39"/>
        </row>
        <row r="40">
          <cell r="A40">
            <v>-2000</v>
          </cell>
          <cell r="C40">
            <v>112.30769230769231</v>
          </cell>
          <cell r="D40"/>
        </row>
        <row r="41">
          <cell r="A41">
            <v>-2100</v>
          </cell>
          <cell r="C41">
            <v>114.92307692307692</v>
          </cell>
          <cell r="D41"/>
        </row>
        <row r="42">
          <cell r="A42">
            <v>-2200</v>
          </cell>
          <cell r="C42">
            <v>117.53846153846153</v>
          </cell>
          <cell r="D42"/>
        </row>
        <row r="43">
          <cell r="A43">
            <v>-2300</v>
          </cell>
          <cell r="C43">
            <v>120.15384615384616</v>
          </cell>
          <cell r="D43"/>
        </row>
        <row r="44">
          <cell r="A44">
            <v>-2400</v>
          </cell>
          <cell r="C44">
            <v>122.76923076923077</v>
          </cell>
          <cell r="D44"/>
        </row>
        <row r="45">
          <cell r="A45">
            <v>-2500</v>
          </cell>
          <cell r="C45">
            <v>125.38461538461539</v>
          </cell>
          <cell r="D45"/>
        </row>
        <row r="46">
          <cell r="A46">
            <v>-2600</v>
          </cell>
          <cell r="C46">
            <v>128</v>
          </cell>
          <cell r="D46"/>
        </row>
        <row r="47">
          <cell r="A47">
            <v>-2700</v>
          </cell>
          <cell r="C47">
            <v>130.61538461538461</v>
          </cell>
          <cell r="D47"/>
        </row>
        <row r="48">
          <cell r="A48">
            <v>-2800</v>
          </cell>
          <cell r="C48">
            <v>133.23076923076923</v>
          </cell>
          <cell r="D48"/>
        </row>
        <row r="49">
          <cell r="A49">
            <v>-2900</v>
          </cell>
          <cell r="C49">
            <v>135.84615384615384</v>
          </cell>
          <cell r="D49"/>
        </row>
        <row r="50">
          <cell r="A50">
            <v>-3000</v>
          </cell>
          <cell r="C50">
            <v>138.46153846153845</v>
          </cell>
          <cell r="D50"/>
        </row>
        <row r="51">
          <cell r="A51">
            <v>-3100</v>
          </cell>
          <cell r="C51">
            <v>141.07692307692307</v>
          </cell>
          <cell r="D51"/>
        </row>
        <row r="52">
          <cell r="A52">
            <v>-3200</v>
          </cell>
          <cell r="C52">
            <v>143.69230769230768</v>
          </cell>
          <cell r="D52"/>
        </row>
        <row r="53">
          <cell r="A53">
            <v>-3300</v>
          </cell>
          <cell r="C53">
            <v>146.30769230769232</v>
          </cell>
          <cell r="D53"/>
        </row>
        <row r="54">
          <cell r="A54">
            <v>-3400</v>
          </cell>
          <cell r="C54">
            <v>148.92307692307693</v>
          </cell>
          <cell r="D54"/>
        </row>
        <row r="55">
          <cell r="A55">
            <v>-3500</v>
          </cell>
          <cell r="C55">
            <v>151.53846153846155</v>
          </cell>
          <cell r="D55"/>
        </row>
        <row r="56">
          <cell r="A56">
            <v>-3600</v>
          </cell>
          <cell r="C56">
            <v>154.15384615384616</v>
          </cell>
          <cell r="D56"/>
        </row>
        <row r="57">
          <cell r="A57">
            <v>-3700</v>
          </cell>
          <cell r="C57">
            <v>156.76923076923077</v>
          </cell>
          <cell r="D57"/>
        </row>
        <row r="58">
          <cell r="A58">
            <v>-3800</v>
          </cell>
          <cell r="C58">
            <v>159.38461538461539</v>
          </cell>
          <cell r="D58"/>
        </row>
        <row r="59">
          <cell r="A59">
            <v>-3900</v>
          </cell>
          <cell r="C59">
            <v>162</v>
          </cell>
          <cell r="D59"/>
        </row>
        <row r="60">
          <cell r="A60">
            <v>-4000</v>
          </cell>
          <cell r="C60">
            <v>164.61538461538461</v>
          </cell>
          <cell r="D60"/>
        </row>
        <row r="61">
          <cell r="A61">
            <v>-4100</v>
          </cell>
          <cell r="C61">
            <v>167.23076923076923</v>
          </cell>
          <cell r="D61"/>
        </row>
        <row r="62">
          <cell r="A62">
            <v>-4200</v>
          </cell>
          <cell r="C62">
            <v>169.84615384615384</v>
          </cell>
          <cell r="D62"/>
        </row>
        <row r="63">
          <cell r="A63">
            <v>-4300</v>
          </cell>
          <cell r="C63">
            <v>172.46153846153845</v>
          </cell>
          <cell r="D63"/>
        </row>
        <row r="64">
          <cell r="A64">
            <v>-4400</v>
          </cell>
          <cell r="C64">
            <v>175.07692307692307</v>
          </cell>
          <cell r="D64"/>
        </row>
        <row r="65">
          <cell r="A65">
            <v>-4500</v>
          </cell>
          <cell r="C65">
            <v>177.69230769230768</v>
          </cell>
          <cell r="D65"/>
        </row>
        <row r="66">
          <cell r="A66">
            <v>-4600</v>
          </cell>
          <cell r="C66">
            <v>180.30769230769232</v>
          </cell>
          <cell r="D66"/>
        </row>
        <row r="67">
          <cell r="A67">
            <v>-4700</v>
          </cell>
          <cell r="C67">
            <v>182.92307692307693</v>
          </cell>
          <cell r="D67"/>
        </row>
        <row r="68">
          <cell r="A68">
            <v>-4800</v>
          </cell>
          <cell r="C68">
            <v>185.53846153846155</v>
          </cell>
          <cell r="D68"/>
        </row>
        <row r="69">
          <cell r="A69">
            <v>-4900</v>
          </cell>
          <cell r="C69">
            <v>188.15384615384616</v>
          </cell>
          <cell r="D69"/>
        </row>
        <row r="70">
          <cell r="A70">
            <v>-5000</v>
          </cell>
          <cell r="C70">
            <v>190.76923076923077</v>
          </cell>
          <cell r="D70"/>
        </row>
        <row r="71">
          <cell r="A71">
            <v>-5100</v>
          </cell>
          <cell r="C71">
            <v>193.38461538461539</v>
          </cell>
          <cell r="D71"/>
        </row>
        <row r="72">
          <cell r="A72">
            <v>-5200</v>
          </cell>
          <cell r="C72">
            <v>196</v>
          </cell>
          <cell r="D72"/>
        </row>
        <row r="73">
          <cell r="A73">
            <v>-5300</v>
          </cell>
          <cell r="C73">
            <v>198.61538461538461</v>
          </cell>
          <cell r="D73"/>
        </row>
        <row r="74">
          <cell r="A74">
            <v>-5400</v>
          </cell>
          <cell r="C74">
            <v>201.23076923076923</v>
          </cell>
          <cell r="D74"/>
        </row>
        <row r="75">
          <cell r="A75">
            <v>-5500</v>
          </cell>
          <cell r="C75">
            <v>203.84615384615384</v>
          </cell>
          <cell r="D75"/>
        </row>
        <row r="76">
          <cell r="A76">
            <v>-5600</v>
          </cell>
          <cell r="C76">
            <v>206.46153846153845</v>
          </cell>
          <cell r="D76"/>
        </row>
        <row r="77">
          <cell r="A77">
            <v>-5700</v>
          </cell>
          <cell r="C77">
            <v>209.07692307692307</v>
          </cell>
          <cell r="D77"/>
        </row>
        <row r="78">
          <cell r="A78">
            <v>-5800</v>
          </cell>
          <cell r="C78">
            <v>211.69230769230771</v>
          </cell>
          <cell r="D78"/>
        </row>
        <row r="79">
          <cell r="A79">
            <v>-5900</v>
          </cell>
          <cell r="C79">
            <v>214.30769230769232</v>
          </cell>
          <cell r="D79"/>
        </row>
        <row r="80">
          <cell r="A80">
            <v>-6000</v>
          </cell>
          <cell r="C80">
            <v>216.92307692307693</v>
          </cell>
          <cell r="D80"/>
        </row>
        <row r="81">
          <cell r="A81">
            <v>-6100</v>
          </cell>
          <cell r="C81">
            <v>219.53846153846155</v>
          </cell>
          <cell r="D81"/>
        </row>
        <row r="82">
          <cell r="A82">
            <v>-6200</v>
          </cell>
          <cell r="C82">
            <v>222.15384615384616</v>
          </cell>
          <cell r="D82"/>
        </row>
        <row r="83">
          <cell r="A83">
            <v>-6300</v>
          </cell>
          <cell r="C83">
            <v>224.76923076923077</v>
          </cell>
          <cell r="D83"/>
        </row>
        <row r="84">
          <cell r="A84">
            <v>-6400</v>
          </cell>
          <cell r="C84">
            <v>227.38461538461539</v>
          </cell>
          <cell r="D84"/>
        </row>
        <row r="85">
          <cell r="A85">
            <v>-6500</v>
          </cell>
          <cell r="C85">
            <v>230</v>
          </cell>
          <cell r="D85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"/>
      <sheetName val="IPR"/>
      <sheetName val="VLP q=1000"/>
      <sheetName val="Rs,Den q1"/>
      <sheetName val="Visco q1"/>
      <sheetName val="fd q1"/>
      <sheetName val="VLP q=2000"/>
      <sheetName val="Rs,Den q2"/>
      <sheetName val="Visco q2"/>
      <sheetName val="fd q2"/>
      <sheetName val="VLP q=3500"/>
      <sheetName val="Rs, Den q3"/>
      <sheetName val="Visco q3"/>
      <sheetName val="fd q3"/>
      <sheetName val="VLP q=10000"/>
      <sheetName val="Rs,Den q4"/>
      <sheetName val="Visco q4"/>
      <sheetName val="fd q4"/>
      <sheetName val="VLP q=25000"/>
      <sheetName val="Rs,Den q5"/>
      <sheetName val="fd q5"/>
      <sheetName val="Visco q5"/>
      <sheetName val="VLP q=33000"/>
      <sheetName val="Rs,Den q6"/>
      <sheetName val="fd q6)"/>
      <sheetName val="Visco q6"/>
    </sheetNames>
    <sheetDataSet>
      <sheetData sheetId="0"/>
      <sheetData sheetId="1">
        <row r="4">
          <cell r="D4">
            <v>2510</v>
          </cell>
          <cell r="E4">
            <v>0</v>
          </cell>
          <cell r="F4">
            <v>2470</v>
          </cell>
          <cell r="I4">
            <v>0</v>
          </cell>
          <cell r="J4">
            <v>2350</v>
          </cell>
          <cell r="M4">
            <v>0</v>
          </cell>
          <cell r="N4">
            <v>2100</v>
          </cell>
          <cell r="Q4">
            <v>0</v>
          </cell>
        </row>
        <row r="5">
          <cell r="D5">
            <v>2200</v>
          </cell>
          <cell r="E5">
            <v>57557.290116609693</v>
          </cell>
          <cell r="F5">
            <v>2200</v>
          </cell>
          <cell r="I5">
            <v>56680.99821810703</v>
          </cell>
          <cell r="J5">
            <v>2200</v>
          </cell>
          <cell r="M5">
            <v>29218.832809004631</v>
          </cell>
          <cell r="N5">
            <v>2000</v>
          </cell>
          <cell r="Q5">
            <v>15690.784655000381</v>
          </cell>
          <cell r="R5">
            <v>1000</v>
          </cell>
          <cell r="S5">
            <v>1138.9576236809339</v>
          </cell>
          <cell r="T5">
            <v>100</v>
          </cell>
          <cell r="U5">
            <v>1333.5498051107058</v>
          </cell>
        </row>
        <row r="6">
          <cell r="D6">
            <v>1900</v>
          </cell>
          <cell r="E6">
            <v>106892.1102165609</v>
          </cell>
          <cell r="F6">
            <v>1900</v>
          </cell>
          <cell r="I6">
            <v>111646.94639092415</v>
          </cell>
          <cell r="J6">
            <v>1900</v>
          </cell>
          <cell r="M6">
            <v>81637.830401215368</v>
          </cell>
          <cell r="N6">
            <v>1900</v>
          </cell>
          <cell r="Q6">
            <v>30584.771651739033</v>
          </cell>
          <cell r="R6">
            <v>2000</v>
          </cell>
          <cell r="S6">
            <v>1360.4390556939925</v>
          </cell>
          <cell r="T6">
            <v>250</v>
          </cell>
          <cell r="U6">
            <v>1621.0179747592342</v>
          </cell>
        </row>
        <row r="7">
          <cell r="D7">
            <v>1600</v>
          </cell>
          <cell r="E7">
            <v>149965.50418008253</v>
          </cell>
          <cell r="F7">
            <v>1600</v>
          </cell>
          <cell r="I7">
            <v>158178.22220985629</v>
          </cell>
          <cell r="J7">
            <v>1600</v>
          </cell>
          <cell r="M7">
            <v>126031.93729236146</v>
          </cell>
          <cell r="N7">
            <v>1600</v>
          </cell>
          <cell r="Q7">
            <v>70485.946692384561</v>
          </cell>
          <cell r="R7">
            <v>3500</v>
          </cell>
          <cell r="S7">
            <v>1657.7037010030272</v>
          </cell>
          <cell r="T7">
            <v>500</v>
          </cell>
          <cell r="U7">
            <v>1874.3668819329625</v>
          </cell>
        </row>
        <row r="8">
          <cell r="D8">
            <v>1300</v>
          </cell>
          <cell r="E8">
            <v>186777.47200717463</v>
          </cell>
          <cell r="F8">
            <v>1300</v>
          </cell>
          <cell r="I8">
            <v>196274.8256749034</v>
          </cell>
          <cell r="J8">
            <v>1300</v>
          </cell>
          <cell r="M8">
            <v>162401.15348244293</v>
          </cell>
          <cell r="N8">
            <v>1300</v>
          </cell>
          <cell r="Q8">
            <v>103215.94280867444</v>
          </cell>
          <cell r="R8">
            <v>10000</v>
          </cell>
          <cell r="S8">
            <v>1928.2234453848321</v>
          </cell>
          <cell r="T8">
            <v>600</v>
          </cell>
          <cell r="U8">
            <v>1939.1797852088564</v>
          </cell>
        </row>
        <row r="9">
          <cell r="D9">
            <v>1000</v>
          </cell>
          <cell r="E9">
            <v>217328.01369783716</v>
          </cell>
          <cell r="F9">
            <v>1000</v>
          </cell>
          <cell r="I9">
            <v>225936.75678606555</v>
          </cell>
          <cell r="J9">
            <v>1000</v>
          </cell>
          <cell r="M9">
            <v>190745.47897145976</v>
          </cell>
          <cell r="N9">
            <v>1000</v>
          </cell>
          <cell r="Q9">
            <v>128774.76000060866</v>
          </cell>
          <cell r="R9">
            <v>25000</v>
          </cell>
          <cell r="S9">
            <v>2263.977116306055</v>
          </cell>
          <cell r="T9">
            <v>650</v>
          </cell>
          <cell r="U9">
            <v>1967.2695639801095</v>
          </cell>
        </row>
        <row r="10">
          <cell r="D10">
            <v>700</v>
          </cell>
          <cell r="E10">
            <v>241617.12925207015</v>
          </cell>
          <cell r="F10">
            <v>700</v>
          </cell>
          <cell r="I10">
            <v>247164.01554334277</v>
          </cell>
          <cell r="J10">
            <v>700</v>
          </cell>
          <cell r="M10">
            <v>211064.91375941189</v>
          </cell>
          <cell r="N10">
            <v>700</v>
          </cell>
          <cell r="Q10">
            <v>147162.39826818724</v>
          </cell>
          <cell r="R10">
            <v>33000</v>
          </cell>
          <cell r="S10">
            <v>2382.908304839948</v>
          </cell>
        </row>
        <row r="11">
          <cell r="D11">
            <v>400</v>
          </cell>
          <cell r="E11">
            <v>259644.81866987355</v>
          </cell>
          <cell r="F11">
            <v>400</v>
          </cell>
          <cell r="I11">
            <v>259956.60194673497</v>
          </cell>
          <cell r="J11">
            <v>400</v>
          </cell>
          <cell r="M11">
            <v>223359.45784629943</v>
          </cell>
          <cell r="N11">
            <v>400</v>
          </cell>
          <cell r="Q11">
            <v>158378.85761141017</v>
          </cell>
        </row>
        <row r="12">
          <cell r="D12">
            <v>100</v>
          </cell>
          <cell r="E12">
            <v>271411.08195124741</v>
          </cell>
        </row>
        <row r="13">
          <cell r="D13">
            <v>0</v>
          </cell>
          <cell r="E13">
            <v>273941.74168138771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30DCE-D53A-4D14-BC07-1EC6EDE88EAF}">
  <dimension ref="B3:O35"/>
  <sheetViews>
    <sheetView tabSelected="1" topLeftCell="E7" zoomScale="70" zoomScaleNormal="70" workbookViewId="0">
      <selection activeCell="Y25" sqref="Y25"/>
    </sheetView>
  </sheetViews>
  <sheetFormatPr baseColWidth="10" defaultRowHeight="15" x14ac:dyDescent="0.25"/>
  <cols>
    <col min="4" max="4" width="11.5703125" bestFit="1" customWidth="1"/>
    <col min="5" max="5" width="11.85546875" bestFit="1" customWidth="1"/>
    <col min="6" max="6" width="14.85546875" bestFit="1" customWidth="1"/>
    <col min="7" max="7" width="11.85546875" customWidth="1"/>
    <col min="8" max="10" width="11.85546875" bestFit="1" customWidth="1"/>
    <col min="11" max="11" width="14.42578125" bestFit="1" customWidth="1"/>
  </cols>
  <sheetData>
    <row r="3" spans="5:6" x14ac:dyDescent="0.25">
      <c r="E3" s="80" t="s">
        <v>124</v>
      </c>
      <c r="F3" s="79"/>
    </row>
    <row r="4" spans="5:6" x14ac:dyDescent="0.25">
      <c r="E4" s="78" t="s">
        <v>33</v>
      </c>
      <c r="F4" s="77">
        <v>4500</v>
      </c>
    </row>
    <row r="5" spans="5:6" x14ac:dyDescent="0.25">
      <c r="E5" s="78" t="s">
        <v>34</v>
      </c>
      <c r="F5" s="77">
        <v>2487</v>
      </c>
    </row>
    <row r="6" spans="5:6" x14ac:dyDescent="0.25">
      <c r="E6" s="78" t="s">
        <v>35</v>
      </c>
      <c r="F6" s="77">
        <v>2510</v>
      </c>
    </row>
    <row r="7" spans="5:6" x14ac:dyDescent="0.25">
      <c r="E7" s="78" t="s">
        <v>104</v>
      </c>
      <c r="F7" s="77">
        <v>273941.74168138771</v>
      </c>
    </row>
    <row r="8" spans="5:6" x14ac:dyDescent="0.25">
      <c r="E8" s="78" t="s">
        <v>105</v>
      </c>
      <c r="F8" s="77">
        <v>2470</v>
      </c>
    </row>
    <row r="9" spans="5:6" x14ac:dyDescent="0.25">
      <c r="E9" s="78" t="s">
        <v>106</v>
      </c>
      <c r="F9" s="77">
        <v>2350</v>
      </c>
    </row>
    <row r="10" spans="5:6" x14ac:dyDescent="0.25">
      <c r="E10" s="78" t="s">
        <v>107</v>
      </c>
      <c r="F10" s="77">
        <v>2100</v>
      </c>
    </row>
    <row r="11" spans="5:6" x14ac:dyDescent="0.25">
      <c r="E11" s="78" t="s">
        <v>108</v>
      </c>
      <c r="F11" s="77">
        <v>261052.53084297638</v>
      </c>
    </row>
    <row r="12" spans="5:6" x14ac:dyDescent="0.25">
      <c r="E12" s="78" t="s">
        <v>109</v>
      </c>
      <c r="F12" s="77">
        <v>224822.94632668124</v>
      </c>
    </row>
    <row r="13" spans="5:6" x14ac:dyDescent="0.25">
      <c r="E13" s="78" t="s">
        <v>110</v>
      </c>
      <c r="F13" s="77">
        <v>160433.45354546839</v>
      </c>
    </row>
    <row r="14" spans="5:6" x14ac:dyDescent="0.25">
      <c r="E14" s="78" t="s">
        <v>89</v>
      </c>
      <c r="F14" s="77"/>
    </row>
    <row r="20" spans="2:15" ht="15.75" x14ac:dyDescent="0.25">
      <c r="H20" s="76" t="s">
        <v>123</v>
      </c>
      <c r="I20" s="76" t="s">
        <v>122</v>
      </c>
      <c r="J20" s="76" t="s">
        <v>121</v>
      </c>
      <c r="K20" s="76" t="s">
        <v>120</v>
      </c>
      <c r="L20" s="76" t="s">
        <v>119</v>
      </c>
      <c r="M20" s="76" t="s">
        <v>118</v>
      </c>
      <c r="N20" s="76" t="s">
        <v>117</v>
      </c>
      <c r="O20" s="76" t="s">
        <v>27</v>
      </c>
    </row>
    <row r="21" spans="2:15" ht="15.75" x14ac:dyDescent="0.25">
      <c r="H21" s="74">
        <v>1</v>
      </c>
      <c r="I21" s="69">
        <v>132</v>
      </c>
      <c r="J21" s="75">
        <v>7.4311315309819034E-2</v>
      </c>
      <c r="K21" s="69">
        <v>3.7755134230722957E-2</v>
      </c>
      <c r="L21" s="69">
        <v>36072.8080428295</v>
      </c>
      <c r="M21" s="69">
        <v>10.06975696159436</v>
      </c>
      <c r="N21" s="69">
        <v>36072.8080428295</v>
      </c>
      <c r="O21" s="75">
        <v>3.5309698079574988E-7</v>
      </c>
    </row>
    <row r="22" spans="2:15" ht="15.75" x14ac:dyDescent="0.25">
      <c r="H22" s="74">
        <v>2</v>
      </c>
      <c r="I22" s="74">
        <v>132</v>
      </c>
      <c r="J22" s="75">
        <v>7.4311315309819034E-2</v>
      </c>
      <c r="K22" s="69">
        <v>3.7755134230722957E-2</v>
      </c>
      <c r="L22" s="74">
        <v>45313.343108652152</v>
      </c>
      <c r="M22" s="74">
        <v>41918.374910234357</v>
      </c>
      <c r="N22" s="74">
        <v>41918.374910234357</v>
      </c>
      <c r="O22" s="74">
        <v>0</v>
      </c>
    </row>
    <row r="24" spans="2:15" ht="15.75" x14ac:dyDescent="0.25">
      <c r="B24" s="73" t="s">
        <v>88</v>
      </c>
      <c r="C24" s="72"/>
      <c r="D24" s="81" t="s">
        <v>89</v>
      </c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3"/>
    </row>
    <row r="25" spans="2:15" ht="15.75" x14ac:dyDescent="0.25">
      <c r="B25" s="71" t="s">
        <v>90</v>
      </c>
      <c r="C25" s="71" t="s">
        <v>91</v>
      </c>
      <c r="D25" s="70" t="s">
        <v>92</v>
      </c>
      <c r="E25" s="70" t="s">
        <v>93</v>
      </c>
      <c r="F25" s="70" t="s">
        <v>94</v>
      </c>
      <c r="G25" s="70" t="s">
        <v>95</v>
      </c>
      <c r="H25" s="70" t="s">
        <v>96</v>
      </c>
      <c r="I25" s="70" t="s">
        <v>97</v>
      </c>
      <c r="J25" s="70" t="s">
        <v>98</v>
      </c>
      <c r="K25" s="70" t="s">
        <v>99</v>
      </c>
      <c r="L25" s="70" t="s">
        <v>100</v>
      </c>
      <c r="M25" s="70" t="s">
        <v>101</v>
      </c>
      <c r="N25" s="70" t="s">
        <v>102</v>
      </c>
      <c r="O25" s="70" t="s">
        <v>103</v>
      </c>
    </row>
    <row r="26" spans="2:15" x14ac:dyDescent="0.25">
      <c r="B26" s="69">
        <v>2510</v>
      </c>
      <c r="C26" s="69">
        <v>0</v>
      </c>
      <c r="D26" s="69">
        <v>2470</v>
      </c>
      <c r="E26" s="69">
        <v>0</v>
      </c>
      <c r="F26" s="69">
        <v>2470</v>
      </c>
      <c r="G26" s="69">
        <v>0</v>
      </c>
      <c r="H26" s="69">
        <v>2350</v>
      </c>
      <c r="I26" s="69">
        <v>0</v>
      </c>
      <c r="J26" s="69">
        <v>2350</v>
      </c>
      <c r="K26" s="69">
        <v>0</v>
      </c>
      <c r="L26" s="69">
        <v>2100</v>
      </c>
      <c r="M26" s="69">
        <v>0</v>
      </c>
      <c r="N26" s="69">
        <v>2100</v>
      </c>
      <c r="O26" s="69">
        <v>0</v>
      </c>
    </row>
    <row r="27" spans="2:15" x14ac:dyDescent="0.25">
      <c r="B27" s="69">
        <v>2200</v>
      </c>
      <c r="C27" s="69">
        <v>57557.290116609693</v>
      </c>
      <c r="D27" s="69">
        <v>2200</v>
      </c>
      <c r="E27" s="69">
        <v>48869.526705201417</v>
      </c>
      <c r="F27" s="69">
        <v>2154.1</v>
      </c>
      <c r="G27" s="69">
        <v>56680.99821810703</v>
      </c>
      <c r="H27" s="69">
        <v>2200</v>
      </c>
      <c r="I27" s="69">
        <v>25097.935067523551</v>
      </c>
      <c r="J27" s="69">
        <v>2174.5</v>
      </c>
      <c r="K27" s="69">
        <v>29218.832809004631</v>
      </c>
      <c r="L27" s="69">
        <v>2000</v>
      </c>
      <c r="M27" s="69">
        <v>13460.403131932726</v>
      </c>
      <c r="N27" s="69">
        <v>1983</v>
      </c>
      <c r="O27" s="69">
        <v>15690.784655000381</v>
      </c>
    </row>
    <row r="28" spans="2:15" x14ac:dyDescent="0.25">
      <c r="B28" s="69">
        <v>1900</v>
      </c>
      <c r="C28" s="69">
        <v>106892.1102165609</v>
      </c>
      <c r="D28" s="69">
        <v>1900</v>
      </c>
      <c r="E28" s="69">
        <v>97315.440491760412</v>
      </c>
      <c r="F28" s="69">
        <v>1803.1</v>
      </c>
      <c r="G28" s="69">
        <v>111646.94639092415</v>
      </c>
      <c r="H28" s="69">
        <v>1900</v>
      </c>
      <c r="I28" s="69">
        <v>70897.086650595811</v>
      </c>
      <c r="J28" s="69">
        <v>1823.5</v>
      </c>
      <c r="K28" s="69">
        <v>81637.830401215368</v>
      </c>
      <c r="L28" s="69">
        <v>1900</v>
      </c>
      <c r="M28" s="69">
        <v>26338.734777079149</v>
      </c>
      <c r="N28" s="69">
        <v>1866</v>
      </c>
      <c r="O28" s="69">
        <v>30584.771651739033</v>
      </c>
    </row>
    <row r="29" spans="2:15" x14ac:dyDescent="0.25">
      <c r="B29" s="69">
        <v>1600</v>
      </c>
      <c r="C29" s="69">
        <v>149965.50418008253</v>
      </c>
      <c r="D29" s="69">
        <v>1600</v>
      </c>
      <c r="E29" s="69">
        <v>139599.71182533895</v>
      </c>
      <c r="F29" s="69">
        <v>1452.1</v>
      </c>
      <c r="G29" s="69">
        <v>158178.22220985629</v>
      </c>
      <c r="H29" s="69">
        <v>1600</v>
      </c>
      <c r="I29" s="69">
        <v>110833.9468310348</v>
      </c>
      <c r="J29" s="69">
        <v>1472.5</v>
      </c>
      <c r="K29" s="69">
        <v>126031.93729236146</v>
      </c>
      <c r="L29" s="69">
        <v>1600</v>
      </c>
      <c r="M29" s="69">
        <v>61481.300791800815</v>
      </c>
      <c r="N29" s="69">
        <v>1515</v>
      </c>
      <c r="O29" s="69">
        <v>70485.946692384561</v>
      </c>
    </row>
    <row r="30" spans="2:15" x14ac:dyDescent="0.25">
      <c r="B30" s="69">
        <v>1300</v>
      </c>
      <c r="C30" s="69">
        <v>186777.47200717463</v>
      </c>
      <c r="D30" s="69">
        <v>1300</v>
      </c>
      <c r="E30" s="69">
        <v>175722.34070593701</v>
      </c>
      <c r="F30" s="69">
        <v>1101.1000000000001</v>
      </c>
      <c r="G30" s="69">
        <v>196274.8256749034</v>
      </c>
      <c r="H30" s="69">
        <v>1300</v>
      </c>
      <c r="I30" s="69">
        <v>144908.51560884051</v>
      </c>
      <c r="J30" s="69">
        <v>1121.5</v>
      </c>
      <c r="K30" s="69">
        <v>162401.15348244293</v>
      </c>
      <c r="L30" s="69">
        <v>1300</v>
      </c>
      <c r="M30" s="69">
        <v>91385.223425445933</v>
      </c>
      <c r="N30" s="69">
        <v>1164</v>
      </c>
      <c r="O30" s="69">
        <v>103215.94280867444</v>
      </c>
    </row>
    <row r="31" spans="2:15" x14ac:dyDescent="0.25">
      <c r="B31" s="69">
        <v>1000</v>
      </c>
      <c r="C31" s="69">
        <v>217328.01369783716</v>
      </c>
      <c r="D31" s="69">
        <v>1000</v>
      </c>
      <c r="E31" s="69">
        <v>205683.32713355459</v>
      </c>
      <c r="F31" s="69">
        <v>750.10000000000014</v>
      </c>
      <c r="G31" s="69">
        <v>225936.75678606555</v>
      </c>
      <c r="H31" s="69">
        <v>1000</v>
      </c>
      <c r="I31" s="69">
        <v>173120.79298401304</v>
      </c>
      <c r="J31" s="69">
        <v>770.5</v>
      </c>
      <c r="K31" s="69">
        <v>190745.47897145976</v>
      </c>
      <c r="L31" s="69">
        <v>1000</v>
      </c>
      <c r="M31" s="69">
        <v>116050.50267801456</v>
      </c>
      <c r="N31" s="69">
        <v>813</v>
      </c>
      <c r="O31" s="69">
        <v>128774.76000060866</v>
      </c>
    </row>
    <row r="32" spans="2:15" x14ac:dyDescent="0.25">
      <c r="B32" s="69">
        <v>700</v>
      </c>
      <c r="C32" s="69">
        <v>241617.12925207015</v>
      </c>
      <c r="D32" s="69">
        <v>700</v>
      </c>
      <c r="E32" s="69">
        <v>229482.67110819169</v>
      </c>
      <c r="F32" s="69">
        <v>399.09999999999991</v>
      </c>
      <c r="G32" s="69">
        <v>247164.01554334277</v>
      </c>
      <c r="H32" s="69">
        <v>700</v>
      </c>
      <c r="I32" s="69">
        <v>195470.7789565523</v>
      </c>
      <c r="J32" s="69">
        <v>419.50000000000023</v>
      </c>
      <c r="K32" s="69">
        <v>211064.91375941189</v>
      </c>
      <c r="L32" s="69">
        <v>700</v>
      </c>
      <c r="M32" s="69">
        <v>135477.13854950664</v>
      </c>
      <c r="N32" s="69">
        <v>462</v>
      </c>
      <c r="O32" s="69">
        <v>147162.39826818724</v>
      </c>
    </row>
    <row r="33" spans="2:15" x14ac:dyDescent="0.25">
      <c r="B33" s="69">
        <v>400</v>
      </c>
      <c r="C33" s="69">
        <v>259644.81866987355</v>
      </c>
      <c r="D33" s="69">
        <v>400</v>
      </c>
      <c r="E33" s="69">
        <v>247120.37262984831</v>
      </c>
      <c r="F33" s="69">
        <v>48.100000000000364</v>
      </c>
      <c r="G33" s="69">
        <v>259956.60194673497</v>
      </c>
      <c r="H33" s="69">
        <v>400</v>
      </c>
      <c r="I33" s="69">
        <v>211958.47352645829</v>
      </c>
      <c r="J33" s="69">
        <v>68.5</v>
      </c>
      <c r="K33" s="69">
        <v>223359.45784629943</v>
      </c>
      <c r="L33" s="69">
        <v>400</v>
      </c>
      <c r="M33" s="69">
        <v>149665.13103992221</v>
      </c>
      <c r="N33" s="69">
        <v>111.00000000000023</v>
      </c>
      <c r="O33" s="69">
        <v>158378.85761141017</v>
      </c>
    </row>
    <row r="34" spans="2:15" x14ac:dyDescent="0.25">
      <c r="B34" s="69">
        <v>100</v>
      </c>
      <c r="C34" s="69">
        <v>271411.08195124741</v>
      </c>
      <c r="D34" s="69">
        <v>100</v>
      </c>
      <c r="E34" s="69">
        <v>258596.43169852445</v>
      </c>
      <c r="F34" s="69" t="s">
        <v>116</v>
      </c>
      <c r="G34" s="69" t="s">
        <v>116</v>
      </c>
      <c r="H34" s="69">
        <v>100</v>
      </c>
      <c r="I34" s="69">
        <v>222583.87669373103</v>
      </c>
      <c r="J34" s="69" t="s">
        <v>116</v>
      </c>
      <c r="K34" s="69" t="s">
        <v>116</v>
      </c>
      <c r="L34" s="69">
        <v>100</v>
      </c>
      <c r="M34" s="69">
        <v>158614.48014926128</v>
      </c>
      <c r="N34" s="69" t="s">
        <v>116</v>
      </c>
      <c r="O34" s="69" t="s">
        <v>116</v>
      </c>
    </row>
    <row r="35" spans="2:15" x14ac:dyDescent="0.25">
      <c r="B35" s="69">
        <v>0</v>
      </c>
      <c r="C35" s="69">
        <v>273941.74168138771</v>
      </c>
      <c r="D35" s="69">
        <v>0</v>
      </c>
      <c r="E35" s="69">
        <v>261052.53084297638</v>
      </c>
      <c r="F35" s="69" t="s">
        <v>116</v>
      </c>
      <c r="G35" s="69" t="s">
        <v>116</v>
      </c>
      <c r="H35" s="69">
        <v>0</v>
      </c>
      <c r="I35" s="69">
        <v>224822.94632668124</v>
      </c>
      <c r="J35" s="69" t="s">
        <v>116</v>
      </c>
      <c r="K35" s="69" t="s">
        <v>116</v>
      </c>
      <c r="L35" s="69">
        <v>0</v>
      </c>
      <c r="M35" s="69">
        <v>160433.45354546839</v>
      </c>
      <c r="N35" s="69" t="s">
        <v>116</v>
      </c>
      <c r="O35" s="69" t="s">
        <v>116</v>
      </c>
    </row>
  </sheetData>
  <mergeCells count="2">
    <mergeCell ref="E3:F3"/>
    <mergeCell ref="D24:O24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67"/>
  <sheetViews>
    <sheetView workbookViewId="0">
      <selection activeCell="BB4" sqref="BB4"/>
    </sheetView>
  </sheetViews>
  <sheetFormatPr baseColWidth="10" defaultRowHeight="15" x14ac:dyDescent="0.25"/>
  <sheetData>
    <row r="2" spans="1:13" x14ac:dyDescent="0.25">
      <c r="A2" s="65" t="s">
        <v>24</v>
      </c>
      <c r="B2" s="65"/>
      <c r="C2" s="14">
        <v>5.5</v>
      </c>
      <c r="E2" s="22" t="str">
        <f>+'VLP q=250'!AX2:AX67</f>
        <v>NRe</v>
      </c>
      <c r="F2" s="13" t="s">
        <v>77</v>
      </c>
      <c r="G2" s="13" t="s">
        <v>78</v>
      </c>
      <c r="H2" s="13" t="s">
        <v>79</v>
      </c>
      <c r="I2" s="13" t="s">
        <v>80</v>
      </c>
      <c r="J2" s="13" t="s">
        <v>81</v>
      </c>
      <c r="K2" s="13" t="s">
        <v>83</v>
      </c>
      <c r="L2" s="13" t="s">
        <v>84</v>
      </c>
      <c r="M2" s="13" t="s">
        <v>82</v>
      </c>
    </row>
    <row r="3" spans="1:13" x14ac:dyDescent="0.25">
      <c r="A3" s="65" t="s">
        <v>76</v>
      </c>
      <c r="B3" s="65"/>
      <c r="C3" s="14">
        <v>5.9999999999999995E-4</v>
      </c>
      <c r="E3">
        <f ca="1">+'VLP q=250'!AX3:AX68</f>
        <v>49889.031795609539</v>
      </c>
      <c r="F3">
        <f ca="1">(-2*(LOG((0.0006/(3.71*$C$2))+(2.514/((0.1^(1/2))*E3)))))^(-2)</f>
        <v>1.8025957617682293E-2</v>
      </c>
      <c r="G3">
        <f ca="1">(-2*(LOG((0.0006/(3.71*$C$2))+(2.514/((F3^(1/2))*E3)))))^(-2)</f>
        <v>2.1717775930900841E-2</v>
      </c>
      <c r="H3">
        <f ca="1">(-2*(LOG((0.0006/(3.71*$C$2))+(2.514/((G3^(1/2))*E3)))))^(-2)</f>
        <v>2.1246917207275555E-2</v>
      </c>
      <c r="I3">
        <f ca="1">(-2*(LOG((0.0006/(3.71*$C$2))+(2.514/((H3^(1/2))*E3)))))^(-2)</f>
        <v>2.1301339733454147E-2</v>
      </c>
      <c r="J3">
        <f ca="1">(-2*(LOG((0.0006/(3.71*$C$2))+(2.514/((I3^(1/2))*E3)))))^(-2)</f>
        <v>2.1294974991949385E-2</v>
      </c>
      <c r="K3">
        <f ca="1">(-2*(LOG((0.0006/(3.71*$C$2))+(2.514/((J3^(1/2))*E3)))))^(-2)</f>
        <v>2.1295718331331714E-2</v>
      </c>
      <c r="L3">
        <f ca="1">(-2*(LOG((0.0006/(3.71*$C$2))+(2.514/((K3^(1/2))*E3)))))^(-2)</f>
        <v>2.1295631502667608E-2</v>
      </c>
      <c r="M3">
        <f ca="1">(K3-L3)/L3</f>
        <v>4.0772993322618082E-6</v>
      </c>
    </row>
    <row r="4" spans="1:13" x14ac:dyDescent="0.25">
      <c r="E4">
        <f ca="1">+'VLP q=250'!AX4:AX69</f>
        <v>44522.668739785353</v>
      </c>
      <c r="F4">
        <f t="shared" ref="F4:F67" ca="1" si="0">(-2*(LOG((0.0006/(3.71*$C$2))+(2.514/((0.1^(1/2))*E4)))))^(-2)</f>
        <v>1.8440381591750103E-2</v>
      </c>
      <c r="G4">
        <f t="shared" ref="G4:G67" ca="1" si="1">(-2*(LOG((0.0006/(3.71*$C$2))+(2.514/((F4^(1/2))*E4)))))^(-2)</f>
        <v>2.2257713789060125E-2</v>
      </c>
      <c r="H4">
        <f t="shared" ref="H4:H67" ca="1" si="2">(-2*(LOG((0.0006/(3.71*$C$2))+(2.514/((G4^(1/2))*E4)))))^(-2)</f>
        <v>2.1760981959386874E-2</v>
      </c>
      <c r="I4">
        <f t="shared" ref="I4:I67" ca="1" si="3">(-2*(LOG((0.0006/(3.71*$C$2))+(2.514/((H4^(1/2))*E4)))))^(-2)</f>
        <v>2.1819517842353989E-2</v>
      </c>
      <c r="J4">
        <f t="shared" ref="J4:J67" ca="1" si="4">(-2*(LOG((0.0006/(3.71*$C$2))+(2.514/((I4^(1/2))*E4)))))^(-2)</f>
        <v>2.1812535929788452E-2</v>
      </c>
      <c r="K4">
        <f t="shared" ref="K4:K67" ca="1" si="5">(-2*(LOG((0.0006/(3.71*$C$2))+(2.514/((J4^(1/2))*E4)))))^(-2)</f>
        <v>2.1813367507350082E-2</v>
      </c>
      <c r="L4">
        <f t="shared" ref="L4:L67" ca="1" si="6">(-2*(LOG((0.0006/(3.71*$C$2))+(2.514/((K4^(1/2))*E4)))))^(-2)</f>
        <v>2.1813268445721963E-2</v>
      </c>
      <c r="M4">
        <f t="shared" ref="M4:M67" ca="1" si="7">(K4-L4)/L4</f>
        <v>4.5413473164602702E-6</v>
      </c>
    </row>
    <row r="5" spans="1:13" x14ac:dyDescent="0.25">
      <c r="E5">
        <f ca="1">+'VLP q=250'!AX5:AX70</f>
        <v>39993.530533865218</v>
      </c>
      <c r="F5">
        <f t="shared" ca="1" si="0"/>
        <v>1.8850765356427292E-2</v>
      </c>
      <c r="G5">
        <f t="shared" ca="1" si="1"/>
        <v>2.278727213592217E-2</v>
      </c>
      <c r="H5">
        <f t="shared" ca="1" si="2"/>
        <v>2.2265534364104021E-2</v>
      </c>
      <c r="I5">
        <f t="shared" ca="1" si="3"/>
        <v>2.2328122349751629E-2</v>
      </c>
      <c r="J5">
        <f t="shared" ca="1" si="4"/>
        <v>2.2320520708547703E-2</v>
      </c>
      <c r="K5">
        <f t="shared" ca="1" si="5"/>
        <v>2.2321442586340643E-2</v>
      </c>
      <c r="L5">
        <f t="shared" ca="1" si="6"/>
        <v>2.2321330766657564E-2</v>
      </c>
      <c r="M5">
        <f t="shared" ca="1" si="7"/>
        <v>5.0095437520213795E-6</v>
      </c>
    </row>
    <row r="6" spans="1:13" x14ac:dyDescent="0.25">
      <c r="E6">
        <f ca="1">+'VLP q=250'!AX6:AX71</f>
        <v>36138.472767296982</v>
      </c>
      <c r="F6">
        <f t="shared" ca="1" si="0"/>
        <v>1.9256734832211068E-2</v>
      </c>
      <c r="G6">
        <f t="shared" ca="1" si="1"/>
        <v>2.3306656789785479E-2</v>
      </c>
      <c r="H6">
        <f t="shared" ca="1" si="2"/>
        <v>2.2760722977717616E-2</v>
      </c>
      <c r="I6">
        <f t="shared" ca="1" si="3"/>
        <v>2.2827302303440006E-2</v>
      </c>
      <c r="J6">
        <f t="shared" ca="1" si="4"/>
        <v>2.2819079285254486E-2</v>
      </c>
      <c r="K6">
        <f t="shared" ca="1" si="5"/>
        <v>2.2820093307927357E-2</v>
      </c>
      <c r="L6">
        <f t="shared" ca="1" si="6"/>
        <v>2.2819968239578266E-2</v>
      </c>
      <c r="M6">
        <f t="shared" ca="1" si="7"/>
        <v>5.4806539508449729E-6</v>
      </c>
    </row>
    <row r="7" spans="1:13" x14ac:dyDescent="0.25">
      <c r="E7">
        <f ca="1">+'VLP q=250'!AX7:AX72</f>
        <v>32831.957890937359</v>
      </c>
      <c r="F7">
        <f t="shared" ca="1" si="0"/>
        <v>1.9657987416481247E-2</v>
      </c>
      <c r="G7">
        <f t="shared" ca="1" si="1"/>
        <v>2.3816057862207165E-2</v>
      </c>
      <c r="H7">
        <f t="shared" ca="1" si="2"/>
        <v>2.3246687663442449E-2</v>
      </c>
      <c r="I7">
        <f t="shared" ca="1" si="3"/>
        <v>2.331719818815221E-2</v>
      </c>
      <c r="J7">
        <f t="shared" ca="1" si="4"/>
        <v>2.3308352924803506E-2</v>
      </c>
      <c r="K7">
        <f t="shared" ca="1" si="5"/>
        <v>2.3309460742940633E-2</v>
      </c>
      <c r="L7">
        <f t="shared" ca="1" si="6"/>
        <v>2.3309321967126678E-2</v>
      </c>
      <c r="M7">
        <f t="shared" ca="1" si="7"/>
        <v>5.9536615501164407E-6</v>
      </c>
    </row>
    <row r="8" spans="1:13" x14ac:dyDescent="0.25">
      <c r="E8">
        <f ca="1">+'VLP q=250'!AX8:AX73</f>
        <v>29976.160528075034</v>
      </c>
      <c r="F8">
        <f t="shared" ca="1" si="0"/>
        <v>2.0054275087181564E-2</v>
      </c>
      <c r="G8">
        <f t="shared" ca="1" si="1"/>
        <v>2.4315648094021782E-2</v>
      </c>
      <c r="H8">
        <f t="shared" ca="1" si="2"/>
        <v>2.3723557307451973E-2</v>
      </c>
      <c r="I8">
        <f t="shared" ca="1" si="3"/>
        <v>2.3797939489705669E-2</v>
      </c>
      <c r="J8">
        <f t="shared" ca="1" si="4"/>
        <v>2.3788471805761623E-2</v>
      </c>
      <c r="K8">
        <f t="shared" ca="1" si="5"/>
        <v>2.37896748927841E-2</v>
      </c>
      <c r="L8">
        <f t="shared" ca="1" si="6"/>
        <v>2.3789521980606236E-2</v>
      </c>
      <c r="M8">
        <f t="shared" ca="1" si="7"/>
        <v>6.4277112414844409E-6</v>
      </c>
    </row>
    <row r="9" spans="1:13" x14ac:dyDescent="0.25">
      <c r="E9">
        <f ca="1">+'VLP q=250'!AX9:AX74</f>
        <v>27493.972861614577</v>
      </c>
      <c r="F9">
        <f t="shared" ca="1" si="0"/>
        <v>2.0445391704186491E-2</v>
      </c>
      <c r="G9">
        <f t="shared" ca="1" si="1"/>
        <v>2.4805582671514195E-2</v>
      </c>
      <c r="H9">
        <f t="shared" ca="1" si="2"/>
        <v>2.4191448922446158E-2</v>
      </c>
      <c r="I9">
        <f t="shared" ca="1" si="3"/>
        <v>2.4269643716235891E-2</v>
      </c>
      <c r="J9">
        <f t="shared" ca="1" si="4"/>
        <v>2.425955406993625E-2</v>
      </c>
      <c r="K9">
        <f t="shared" ca="1" si="5"/>
        <v>2.4260853734318827E-2</v>
      </c>
      <c r="L9">
        <f t="shared" ca="1" si="6"/>
        <v>2.4260686285444012E-2</v>
      </c>
      <c r="M9">
        <f t="shared" ca="1" si="7"/>
        <v>6.9020666952480447E-6</v>
      </c>
    </row>
    <row r="10" spans="1:13" x14ac:dyDescent="0.25">
      <c r="E10">
        <f ca="1">+'VLP q=250'!AX10:AX75</f>
        <v>25323.979811265563</v>
      </c>
      <c r="F10">
        <f t="shared" ca="1" si="0"/>
        <v>2.0831163462042057E-2</v>
      </c>
      <c r="G10">
        <f t="shared" ca="1" si="1"/>
        <v>2.5285999921243401E-2</v>
      </c>
      <c r="H10">
        <f t="shared" ca="1" si="2"/>
        <v>2.4650467626183069E-2</v>
      </c>
      <c r="I10">
        <f t="shared" ca="1" si="3"/>
        <v>2.4732416337899951E-2</v>
      </c>
      <c r="J10">
        <f t="shared" ca="1" si="4"/>
        <v>2.4721705781129592E-2</v>
      </c>
      <c r="K10">
        <f t="shared" ca="1" si="5"/>
        <v>2.472310317524385E-2</v>
      </c>
      <c r="L10">
        <f t="shared" ca="1" si="6"/>
        <v>2.4722920817005951E-2</v>
      </c>
      <c r="M10">
        <f t="shared" ca="1" si="7"/>
        <v>7.3760798430252681E-6</v>
      </c>
    </row>
    <row r="11" spans="1:13" x14ac:dyDescent="0.25">
      <c r="E11">
        <f ca="1">+'VLP q=250'!AX11:AX76</f>
        <v>23416.795981662304</v>
      </c>
      <c r="F11">
        <f t="shared" ca="1" si="0"/>
        <v>2.121144171353535E-2</v>
      </c>
      <c r="G11">
        <f t="shared" ca="1" si="1"/>
        <v>2.5757022505446456E-2</v>
      </c>
      <c r="H11">
        <f t="shared" ca="1" si="2"/>
        <v>2.5100707162099771E-2</v>
      </c>
      <c r="I11">
        <f t="shared" ca="1" si="3"/>
        <v>2.5186351295445455E-2</v>
      </c>
      <c r="J11">
        <f t="shared" ca="1" si="4"/>
        <v>2.5175021446297029E-2</v>
      </c>
      <c r="K11">
        <f t="shared" ca="1" si="5"/>
        <v>2.5176517572855033E-2</v>
      </c>
      <c r="L11">
        <f t="shared" ca="1" si="6"/>
        <v>2.5176319959675522E-2</v>
      </c>
      <c r="M11">
        <f t="shared" ca="1" si="7"/>
        <v>7.8491685769621588E-6</v>
      </c>
    </row>
    <row r="12" spans="1:13" x14ac:dyDescent="0.25">
      <c r="E12">
        <f ca="1">+'VLP q=250'!AX12:AX77</f>
        <v>21732.359319477811</v>
      </c>
      <c r="F12">
        <f t="shared" ca="1" si="0"/>
        <v>2.1586097581563466E-2</v>
      </c>
      <c r="G12">
        <f t="shared" ca="1" si="1"/>
        <v>2.6218758880438894E-2</v>
      </c>
      <c r="H12">
        <f t="shared" ca="1" si="2"/>
        <v>2.5542250744769499E-2</v>
      </c>
      <c r="I12">
        <f t="shared" ca="1" si="3"/>
        <v>2.563153184967434E-2</v>
      </c>
      <c r="J12">
        <f t="shared" ca="1" si="4"/>
        <v>2.5619584873106213E-2</v>
      </c>
      <c r="K12">
        <f t="shared" ca="1" si="5"/>
        <v>2.5621180589927774E-2</v>
      </c>
      <c r="L12">
        <f t="shared" ca="1" si="6"/>
        <v>2.56209674029651E-2</v>
      </c>
      <c r="M12">
        <f t="shared" ca="1" si="7"/>
        <v>8.3208006676884997E-6</v>
      </c>
    </row>
    <row r="13" spans="1:13" x14ac:dyDescent="0.25">
      <c r="E13">
        <f ca="1">+'VLP q=250'!AX13:AX78</f>
        <v>20237.906879201175</v>
      </c>
      <c r="F13">
        <f t="shared" ca="1" si="0"/>
        <v>2.1955017923664843E-2</v>
      </c>
      <c r="G13">
        <f t="shared" ca="1" si="1"/>
        <v>2.6671304869309093E-2</v>
      </c>
      <c r="H13">
        <f t="shared" ca="1" si="2"/>
        <v>2.5975172088010961E-2</v>
      </c>
      <c r="I13">
        <f t="shared" ca="1" si="3"/>
        <v>2.6068031622775704E-2</v>
      </c>
      <c r="J13">
        <f t="shared" ca="1" si="4"/>
        <v>2.6055470216243989E-2</v>
      </c>
      <c r="K13">
        <f t="shared" ca="1" si="5"/>
        <v>2.6057166239883568E-2</v>
      </c>
      <c r="L13">
        <f t="shared" ca="1" si="6"/>
        <v>2.6056937186839775E-2</v>
      </c>
      <c r="M13">
        <f t="shared" ca="1" si="7"/>
        <v>8.7904822485491966E-6</v>
      </c>
    </row>
    <row r="14" spans="1:13" x14ac:dyDescent="0.25">
      <c r="E14">
        <f ca="1">+'VLP q=250'!AX14:AX79</f>
        <v>18906.44354120678</v>
      </c>
      <c r="F14">
        <f t="shared" ca="1" si="0"/>
        <v>2.2318102322393674E-2</v>
      </c>
      <c r="G14">
        <f t="shared" ca="1" si="1"/>
        <v>2.7114745256691258E-2</v>
      </c>
      <c r="H14">
        <f t="shared" ca="1" si="2"/>
        <v>2.6399536522577025E-2</v>
      </c>
      <c r="I14">
        <f t="shared" ca="1" si="3"/>
        <v>2.6495915734113029E-2</v>
      </c>
      <c r="J14">
        <f t="shared" ca="1" si="4"/>
        <v>2.6482743116016064E-2</v>
      </c>
      <c r="K14">
        <f t="shared" ca="1" si="5"/>
        <v>2.6484540024646765E-2</v>
      </c>
      <c r="L14">
        <f t="shared" ca="1" si="6"/>
        <v>2.6484294839675272E-2</v>
      </c>
      <c r="M14">
        <f t="shared" ca="1" si="7"/>
        <v>9.2577496579252763E-6</v>
      </c>
    </row>
    <row r="15" spans="1:13" x14ac:dyDescent="0.25">
      <c r="E15">
        <f ca="1">+'VLP q=250'!AX15:AX80</f>
        <v>17715.571453995788</v>
      </c>
      <c r="F15">
        <f t="shared" ca="1" si="0"/>
        <v>2.2675260855385335E-2</v>
      </c>
      <c r="G15">
        <f t="shared" ca="1" si="1"/>
        <v>2.754915534939727E-2</v>
      </c>
      <c r="H15">
        <f t="shared" ca="1" si="2"/>
        <v>2.6815402142678545E-2</v>
      </c>
      <c r="I15">
        <f t="shared" ca="1" si="3"/>
        <v>2.6915241966991004E-2</v>
      </c>
      <c r="J15">
        <f t="shared" ca="1" si="4"/>
        <v>2.6901461866438207E-2</v>
      </c>
      <c r="K15">
        <f t="shared" ca="1" si="5"/>
        <v>2.6903360102287222E-2</v>
      </c>
      <c r="L15">
        <f t="shared" ca="1" si="6"/>
        <v>2.6903098545957876E-2</v>
      </c>
      <c r="M15">
        <f t="shared" ca="1" si="7"/>
        <v>9.7221637462425693E-6</v>
      </c>
    </row>
    <row r="16" spans="1:13" x14ac:dyDescent="0.25">
      <c r="E16">
        <f ca="1">+'VLP q=250'!AX16:AX81</f>
        <v>16646.586505353291</v>
      </c>
      <c r="F16">
        <f t="shared" ca="1" si="0"/>
        <v>2.3026412458883139E-2</v>
      </c>
      <c r="G16">
        <f t="shared" ca="1" si="1"/>
        <v>2.797460246963223E-2</v>
      </c>
      <c r="H16">
        <f t="shared" ca="1" si="2"/>
        <v>2.7222820941977584E-2</v>
      </c>
      <c r="I16">
        <f t="shared" ca="1" si="3"/>
        <v>2.7326061925345337E-2</v>
      </c>
      <c r="J16">
        <f t="shared" ca="1" si="4"/>
        <v>2.7311678572236285E-2</v>
      </c>
      <c r="K16">
        <f t="shared" ca="1" si="5"/>
        <v>2.7313678443789281E-2</v>
      </c>
      <c r="L16">
        <f t="shared" ca="1" si="6"/>
        <v>2.7313400303076513E-2</v>
      </c>
      <c r="M16">
        <f t="shared" ca="1" si="7"/>
        <v>1.0183305984641074E-5</v>
      </c>
    </row>
    <row r="17" spans="5:13" x14ac:dyDescent="0.25">
      <c r="E17">
        <f ca="1">+'VLP q=250'!AX17:AX82</f>
        <v>15683.77459200774</v>
      </c>
      <c r="F17">
        <f t="shared" ca="1" si="0"/>
        <v>2.3371483743147736E-2</v>
      </c>
      <c r="G17">
        <f t="shared" ca="1" si="1"/>
        <v>2.8391147362103668E-2</v>
      </c>
      <c r="H17">
        <f t="shared" ca="1" si="2"/>
        <v>2.762183991386559E-2</v>
      </c>
      <c r="I17">
        <f t="shared" ca="1" si="3"/>
        <v>2.7728422154147832E-2</v>
      </c>
      <c r="J17">
        <f t="shared" ca="1" si="4"/>
        <v>2.7713440268882998E-2</v>
      </c>
      <c r="K17">
        <f t="shared" ca="1" si="5"/>
        <v>2.7715541953017359E-2</v>
      </c>
      <c r="L17">
        <f t="shared" ca="1" si="6"/>
        <v>2.7715247041284849E-2</v>
      </c>
      <c r="M17">
        <f t="shared" ca="1" si="7"/>
        <v>1.0640775890289139E-5</v>
      </c>
    </row>
    <row r="18" spans="5:13" x14ac:dyDescent="0.25">
      <c r="E18">
        <f ca="1">+'VLP q=250'!AX18:AX83</f>
        <v>14813.858881126471</v>
      </c>
      <c r="F18">
        <f t="shared" ca="1" si="0"/>
        <v>2.3710408151566758E-2</v>
      </c>
      <c r="G18">
        <f t="shared" ca="1" si="1"/>
        <v>2.8798845505547652E-2</v>
      </c>
      <c r="H18">
        <f t="shared" ca="1" si="2"/>
        <v>2.8012502100259597E-2</v>
      </c>
      <c r="I18">
        <f t="shared" ca="1" si="3"/>
        <v>2.8122365207165993E-2</v>
      </c>
      <c r="J18">
        <f t="shared" ca="1" si="4"/>
        <v>2.8106789989548339E-2</v>
      </c>
      <c r="K18">
        <f t="shared" ca="1" si="5"/>
        <v>2.8108993533711858E-2</v>
      </c>
      <c r="L18">
        <f t="shared" ca="1" si="6"/>
        <v>2.8108681690673185E-2</v>
      </c>
      <c r="M18">
        <f t="shared" ca="1" si="7"/>
        <v>1.1094189407553512E-5</v>
      </c>
    </row>
    <row r="19" spans="5:13" x14ac:dyDescent="0.25">
      <c r="E19">
        <f ca="1">+'VLP q=250'!AX19:AX84</f>
        <v>14025.562245001083</v>
      </c>
      <c r="F19">
        <f t="shared" ca="1" si="0"/>
        <v>2.4043125380371656E-2</v>
      </c>
      <c r="G19">
        <f t="shared" ca="1" si="1"/>
        <v>2.9197748324947502E-2</v>
      </c>
      <c r="H19">
        <f t="shared" ca="1" si="2"/>
        <v>2.8394847579402419E-2</v>
      </c>
      <c r="I19">
        <f t="shared" ca="1" si="3"/>
        <v>2.8507930652241407E-2</v>
      </c>
      <c r="J19">
        <f t="shared" ca="1" si="4"/>
        <v>2.8491767769298421E-2</v>
      </c>
      <c r="K19">
        <f t="shared" ca="1" si="5"/>
        <v>2.8494073093816619E-2</v>
      </c>
      <c r="L19">
        <f t="shared" ca="1" si="6"/>
        <v>2.8493744185456374E-2</v>
      </c>
      <c r="M19">
        <f t="shared" ca="1" si="7"/>
        <v>1.1543177972846709E-5</v>
      </c>
    </row>
    <row r="20" spans="5:13" x14ac:dyDescent="0.25">
      <c r="E20">
        <f ca="1">+'VLP q=250'!AX20:AX85</f>
        <v>13309.258314159541</v>
      </c>
      <c r="F20">
        <f t="shared" ca="1" si="0"/>
        <v>2.4369580994805903E-2</v>
      </c>
      <c r="G20">
        <f t="shared" ca="1" si="1"/>
        <v>2.9587904304245728E-2</v>
      </c>
      <c r="H20">
        <f t="shared" ca="1" si="2"/>
        <v>2.8768914387291778E-2</v>
      </c>
      <c r="I20">
        <f t="shared" ca="1" si="3"/>
        <v>2.8885156008563471E-2</v>
      </c>
      <c r="J20">
        <f t="shared" ca="1" si="4"/>
        <v>2.8868411581140375E-2</v>
      </c>
      <c r="K20">
        <f t="shared" ca="1" si="5"/>
        <v>2.8870818481710948E-2</v>
      </c>
      <c r="L20">
        <f t="shared" ca="1" si="6"/>
        <v>2.8870472400154452E-2</v>
      </c>
      <c r="M20">
        <f t="shared" ca="1" si="7"/>
        <v>1.1987388072462127E-5</v>
      </c>
    </row>
    <row r="21" spans="5:13" x14ac:dyDescent="0.25">
      <c r="E21">
        <f ca="1">+'VLP q=250'!AX21:AX86</f>
        <v>12656.691274408679</v>
      </c>
      <c r="F21">
        <f t="shared" ca="1" si="0"/>
        <v>2.4689726191958309E-2</v>
      </c>
      <c r="G21">
        <f t="shared" ca="1" si="1"/>
        <v>2.9969360001446552E-2</v>
      </c>
      <c r="H21">
        <f t="shared" ca="1" si="2"/>
        <v>2.9134739370093244E-2</v>
      </c>
      <c r="I21">
        <f t="shared" ca="1" si="3"/>
        <v>2.9254077613251071E-2</v>
      </c>
      <c r="J21">
        <f t="shared" ca="1" si="4"/>
        <v>2.9236758201313582E-2</v>
      </c>
      <c r="K21">
        <f t="shared" ca="1" si="5"/>
        <v>2.923926635172646E-2</v>
      </c>
      <c r="L21">
        <f t="shared" ca="1" si="6"/>
        <v>2.9238903015049715E-2</v>
      </c>
      <c r="M21">
        <f t="shared" ca="1" si="7"/>
        <v>1.242648113570635E-5</v>
      </c>
    </row>
    <row r="22" spans="5:13" x14ac:dyDescent="0.25">
      <c r="E22">
        <f ca="1">+'VLP q=250'!AX22:AX87</f>
        <v>12060.74940011033</v>
      </c>
      <c r="F22">
        <f t="shared" ca="1" si="0"/>
        <v>2.50035176714394E-2</v>
      </c>
      <c r="G22">
        <f t="shared" ca="1" si="1"/>
        <v>3.0342160969193972E-2</v>
      </c>
      <c r="H22">
        <f t="shared" ca="1" si="2"/>
        <v>2.9492358966678341E-2</v>
      </c>
      <c r="I22">
        <f t="shared" ca="1" si="3"/>
        <v>2.9614731416407233E-2</v>
      </c>
      <c r="J22">
        <f t="shared" ca="1" si="4"/>
        <v>2.959684400305506E-2</v>
      </c>
      <c r="K22">
        <f t="shared" ca="1" si="5"/>
        <v>2.95994529581616E-2</v>
      </c>
      <c r="L22">
        <f t="shared" ca="1" si="6"/>
        <v>2.9599072310135484E-2</v>
      </c>
      <c r="M22">
        <f t="shared" ca="1" si="7"/>
        <v>1.2860133659874076E-5</v>
      </c>
    </row>
    <row r="23" spans="5:13" x14ac:dyDescent="0.25">
      <c r="E23">
        <f ca="1">+'VLP q=250'!AX23:AX88</f>
        <v>11515.280895871625</v>
      </c>
      <c r="F23">
        <f t="shared" ca="1" si="0"/>
        <v>2.5310917583493721E-2</v>
      </c>
      <c r="G23">
        <f t="shared" ca="1" si="1"/>
        <v>3.0706352584526985E-2</v>
      </c>
      <c r="H23">
        <f t="shared" ca="1" si="2"/>
        <v>2.9841809921589531E-2</v>
      </c>
      <c r="I23">
        <f t="shared" ca="1" si="3"/>
        <v>2.9967153705009679E-2</v>
      </c>
      <c r="J23">
        <f t="shared" ca="1" si="4"/>
        <v>2.9948705679247217E-2</v>
      </c>
      <c r="K23">
        <f t="shared" ca="1" si="5"/>
        <v>2.9951414878190051E-2</v>
      </c>
      <c r="L23">
        <f t="shared" ca="1" si="6"/>
        <v>2.9951016887955168E-2</v>
      </c>
      <c r="M23">
        <f t="shared" ca="1" si="7"/>
        <v>1.3288037477049069E-5</v>
      </c>
    </row>
    <row r="24" spans="5:13" x14ac:dyDescent="0.25">
      <c r="E24">
        <f ca="1">+'VLP q=250'!AX24:AX89</f>
        <v>11014.943275995965</v>
      </c>
      <c r="F24">
        <f t="shared" ca="1" si="0"/>
        <v>2.5611893530642634E-2</v>
      </c>
      <c r="G24">
        <f t="shared" ca="1" si="1"/>
        <v>3.1061980791779801E-2</v>
      </c>
      <c r="H24">
        <f t="shared" ca="1" si="2"/>
        <v>3.0183129929479028E-2</v>
      </c>
      <c r="I24">
        <f t="shared" ca="1" si="3"/>
        <v>3.0311381756766953E-2</v>
      </c>
      <c r="J24">
        <f t="shared" ca="1" si="4"/>
        <v>3.0292380895109595E-2</v>
      </c>
      <c r="K24">
        <f t="shared" ca="1" si="5"/>
        <v>3.0295189664815311E-2</v>
      </c>
      <c r="L24">
        <f t="shared" ca="1" si="6"/>
        <v>3.0294774326485734E-2</v>
      </c>
      <c r="M24">
        <f t="shared" ca="1" si="7"/>
        <v>1.370990010026849E-5</v>
      </c>
    </row>
    <row r="25" spans="5:13" x14ac:dyDescent="0.25">
      <c r="E25">
        <f ca="1">+'VLP q=250'!AX25:AX90</f>
        <v>10555.079500193937</v>
      </c>
      <c r="F25">
        <f t="shared" ca="1" si="0"/>
        <v>2.5906418604008021E-2</v>
      </c>
      <c r="G25">
        <f t="shared" ca="1" si="1"/>
        <v>3.1409092762652725E-2</v>
      </c>
      <c r="H25">
        <f t="shared" ca="1" si="2"/>
        <v>3.0516358212542047E-2</v>
      </c>
      <c r="I25">
        <f t="shared" ca="1" si="3"/>
        <v>3.0647454425553139E-2</v>
      </c>
      <c r="J25">
        <f t="shared" ca="1" si="4"/>
        <v>3.0627908872571205E-2</v>
      </c>
      <c r="K25">
        <f t="shared" ca="1" si="5"/>
        <v>3.0630816431500441E-2</v>
      </c>
      <c r="L25">
        <f t="shared" ca="1" si="6"/>
        <v>3.0630383763695965E-2</v>
      </c>
      <c r="M25">
        <f t="shared" ca="1" si="7"/>
        <v>1.4125445107524951E-5</v>
      </c>
    </row>
    <row r="26" spans="5:13" x14ac:dyDescent="0.25">
      <c r="E26">
        <f ca="1">+'VLP q=250'!AX26:AX91</f>
        <v>10131.615585150881</v>
      </c>
      <c r="F26">
        <f t="shared" ca="1" si="0"/>
        <v>2.6194471439429101E-2</v>
      </c>
      <c r="G26">
        <f t="shared" ca="1" si="1"/>
        <v>3.1747737477421295E-2</v>
      </c>
      <c r="H26">
        <f t="shared" ca="1" si="2"/>
        <v>3.0841536032762691E-2</v>
      </c>
      <c r="I26">
        <f t="shared" ca="1" si="3"/>
        <v>3.0975412660336172E-2</v>
      </c>
      <c r="J26">
        <f t="shared" ca="1" si="4"/>
        <v>3.0955330908253656E-2</v>
      </c>
      <c r="K26">
        <f t="shared" ca="1" si="5"/>
        <v>3.09583363703975E-2</v>
      </c>
      <c r="L26">
        <f t="shared" ca="1" si="6"/>
        <v>3.095788641570546E-2</v>
      </c>
      <c r="M26">
        <f t="shared" ca="1" si="7"/>
        <v>1.4534412524106263E-5</v>
      </c>
    </row>
    <row r="27" spans="5:13" x14ac:dyDescent="0.25">
      <c r="E27">
        <f ca="1">+'VLP q=250'!AX27:AX92</f>
        <v>9740.9755529783724</v>
      </c>
      <c r="F27">
        <f t="shared" ca="1" si="0"/>
        <v>2.6476036281612526E-2</v>
      </c>
      <c r="G27">
        <f t="shared" ca="1" si="1"/>
        <v>3.2077966231134292E-2</v>
      </c>
      <c r="H27">
        <f t="shared" ca="1" si="2"/>
        <v>3.1158707140977567E-2</v>
      </c>
      <c r="I27">
        <f t="shared" ca="1" si="3"/>
        <v>3.1295299959700769E-2</v>
      </c>
      <c r="J27">
        <f t="shared" ca="1" si="4"/>
        <v>3.1274690827177196E-2</v>
      </c>
      <c r="K27">
        <f t="shared" ca="1" si="5"/>
        <v>3.1277793206283787E-2</v>
      </c>
      <c r="L27">
        <f t="shared" ca="1" si="6"/>
        <v>3.1277326030652711E-2</v>
      </c>
      <c r="M27">
        <f t="shared" ca="1" si="7"/>
        <v>1.4936559174474558E-5</v>
      </c>
    </row>
    <row r="28" spans="5:13" x14ac:dyDescent="0.25">
      <c r="E28">
        <f ca="1">+'VLP q=250'!AX28:AX93</f>
        <v>9380.0104517869622</v>
      </c>
      <c r="F28">
        <f t="shared" ca="1" si="0"/>
        <v>2.6751103047045963E-2</v>
      </c>
      <c r="G28">
        <f t="shared" ca="1" si="1"/>
        <v>3.2399833068512414E-2</v>
      </c>
      <c r="H28">
        <f t="shared" ca="1" si="2"/>
        <v>3.1467918164879975E-2</v>
      </c>
      <c r="I28">
        <f t="shared" ca="1" si="3"/>
        <v>3.160716276418294E-2</v>
      </c>
      <c r="J28">
        <f t="shared" ca="1" si="4"/>
        <v>3.1586035374412805E-2</v>
      </c>
      <c r="K28">
        <f t="shared" ca="1" si="5"/>
        <v>3.1589233588424637E-2</v>
      </c>
      <c r="L28">
        <f t="shared" ca="1" si="6"/>
        <v>3.1588749280492774E-2</v>
      </c>
      <c r="M28">
        <f t="shared" ca="1" si="7"/>
        <v>1.5331658989158739E-5</v>
      </c>
    </row>
    <row r="29" spans="5:13" x14ac:dyDescent="0.25">
      <c r="E29">
        <f ca="1">+'VLP q=250'!AX29:AX94</f>
        <v>9045.938857750818</v>
      </c>
      <c r="F29">
        <f t="shared" ca="1" si="0"/>
        <v>2.7019667378404201E-2</v>
      </c>
      <c r="G29">
        <f t="shared" ca="1" si="1"/>
        <v>3.2713395151118582E-2</v>
      </c>
      <c r="H29">
        <f t="shared" ca="1" si="2"/>
        <v>3.1769218938164964E-2</v>
      </c>
      <c r="I29">
        <f t="shared" ca="1" si="3"/>
        <v>3.1911050788705965E-2</v>
      </c>
      <c r="J29">
        <f t="shared" ca="1" si="4"/>
        <v>3.1889414546973978E-2</v>
      </c>
      <c r="K29">
        <f t="shared" ca="1" si="5"/>
        <v>3.1892707422653419E-2</v>
      </c>
      <c r="L29">
        <f t="shared" ca="1" si="6"/>
        <v>3.1892206093016004E-2</v>
      </c>
      <c r="M29">
        <f t="shared" ca="1" si="7"/>
        <v>1.5719503252687976E-5</v>
      </c>
    </row>
    <row r="30" spans="5:13" x14ac:dyDescent="0.25">
      <c r="E30">
        <f ca="1">+'VLP q=250'!AX30:AX95</f>
        <v>8736.2967912611221</v>
      </c>
      <c r="F30">
        <f t="shared" ca="1" si="0"/>
        <v>2.7281730684795415E-2</v>
      </c>
      <c r="G30">
        <f t="shared" ca="1" si="1"/>
        <v>3.3018713060240949E-2</v>
      </c>
      <c r="H30">
        <f t="shared" ca="1" si="2"/>
        <v>3.206266277306926E-2</v>
      </c>
      <c r="I30">
        <f t="shared" ca="1" si="3"/>
        <v>3.2207017297458299E-2</v>
      </c>
      <c r="J30">
        <f t="shared" ca="1" si="4"/>
        <v>3.2184881868289279E-2</v>
      </c>
      <c r="K30">
        <f t="shared" ca="1" si="5"/>
        <v>3.2188268146007615E-2</v>
      </c>
      <c r="L30">
        <f t="shared" ca="1" si="6"/>
        <v>3.2187749926427506E-2</v>
      </c>
      <c r="M30">
        <f ca="1">(K30-L30)/L30</f>
        <v>1.6099900778821528E-5</v>
      </c>
    </row>
    <row r="31" spans="5:13" x14ac:dyDescent="0.25">
      <c r="E31">
        <f ca="1">+'VLP q=250'!AX31:AX96</f>
        <v>8448.8953883770009</v>
      </c>
      <c r="F31">
        <f t="shared" ca="1" si="0"/>
        <v>2.7537300163516427E-2</v>
      </c>
      <c r="G31">
        <f t="shared" ca="1" si="1"/>
        <v>3.3315851038814494E-2</v>
      </c>
      <c r="H31">
        <f t="shared" ca="1" si="2"/>
        <v>3.2348306678601481E-2</v>
      </c>
      <c r="I31">
        <f t="shared" ca="1" si="3"/>
        <v>3.2495119323590144E-2</v>
      </c>
      <c r="J31">
        <f t="shared" ca="1" si="4"/>
        <v>3.247249460763154E-2</v>
      </c>
      <c r="K31">
        <f t="shared" ca="1" si="5"/>
        <v>3.2475972946295437E-2</v>
      </c>
      <c r="L31">
        <f t="shared" ca="1" si="6"/>
        <v>3.2475437988862259E-2</v>
      </c>
      <c r="M31">
        <f t="shared" ca="1" si="7"/>
        <v>1.64726780085706E-5</v>
      </c>
    </row>
    <row r="32" spans="5:13" x14ac:dyDescent="0.25">
      <c r="E32">
        <f ca="1">+'VLP q=250'!AX32:AX97</f>
        <v>8181.7849897635087</v>
      </c>
      <c r="F32">
        <f t="shared" ca="1" si="0"/>
        <v>2.7786388800073288E-2</v>
      </c>
      <c r="G32">
        <f t="shared" ca="1" si="1"/>
        <v>3.3604877175610011E-2</v>
      </c>
      <c r="H32">
        <f t="shared" ca="1" si="2"/>
        <v>3.2626211526793215E-2</v>
      </c>
      <c r="I32">
        <f t="shared" ca="1" si="3"/>
        <v>3.2775417836136439E-2</v>
      </c>
      <c r="J32">
        <f t="shared" ca="1" si="4"/>
        <v>3.27523139469088E-2</v>
      </c>
      <c r="K32">
        <f t="shared" ca="1" si="5"/>
        <v>3.2755882928996921E-2</v>
      </c>
      <c r="L32">
        <f t="shared" ca="1" si="6"/>
        <v>3.2755331405240173E-2</v>
      </c>
      <c r="M32">
        <f t="shared" ca="1" si="7"/>
        <v>1.6837679030763399E-5</v>
      </c>
    </row>
    <row r="33" spans="5:13" x14ac:dyDescent="0.25">
      <c r="E33">
        <f ca="1">+'VLP q=250'!AX33:AX98</f>
        <v>7933.2245628652199</v>
      </c>
      <c r="F33">
        <f t="shared" ca="1" si="0"/>
        <v>2.8029015344124466E-2</v>
      </c>
      <c r="G33">
        <f t="shared" ca="1" si="1"/>
        <v>3.3885863534836053E-2</v>
      </c>
      <c r="H33">
        <f t="shared" ca="1" si="2"/>
        <v>3.2896442169331963E-2</v>
      </c>
      <c r="I33">
        <f t="shared" ca="1" si="3"/>
        <v>3.3047977856600595E-2</v>
      </c>
      <c r="J33">
        <f t="shared" ca="1" si="4"/>
        <v>3.3024405097247335E-2</v>
      </c>
      <c r="K33">
        <f t="shared" ca="1" si="5"/>
        <v>3.3028063233929351E-2</v>
      </c>
      <c r="L33">
        <f t="shared" ca="1" si="6"/>
        <v>3.3027495333891314E-2</v>
      </c>
      <c r="M33">
        <f t="shared" ca="1" si="7"/>
        <v>1.7194765521753943E-5</v>
      </c>
    </row>
    <row r="34" spans="5:13" x14ac:dyDescent="0.25">
      <c r="E34">
        <f ca="1">+'VLP q=250'!AX34:AX99</f>
        <v>7701.6555744343914</v>
      </c>
      <c r="F34">
        <f t="shared" ca="1" si="0"/>
        <v>2.8265204259754675E-2</v>
      </c>
      <c r="G34">
        <f t="shared" ca="1" si="1"/>
        <v>3.4158886234231009E-2</v>
      </c>
      <c r="H34">
        <f t="shared" ca="1" si="2"/>
        <v>3.3159067506964693E-2</v>
      </c>
      <c r="I34">
        <f t="shared" ca="1" si="3"/>
        <v>3.3312868527656928E-2</v>
      </c>
      <c r="J34">
        <f t="shared" ca="1" si="4"/>
        <v>3.3288837367819665E-2</v>
      </c>
      <c r="K34">
        <f t="shared" ca="1" si="5"/>
        <v>3.3292583104129608E-2</v>
      </c>
      <c r="L34">
        <f t="shared" ca="1" si="6"/>
        <v>3.329199903540437E-2</v>
      </c>
      <c r="M34">
        <f t="shared" ca="1" si="7"/>
        <v>1.7543816597422336E-5</v>
      </c>
    </row>
    <row r="35" spans="5:13" x14ac:dyDescent="0.25">
      <c r="E35">
        <f ca="1">+'VLP q=250'!AX35:AX100</f>
        <v>7485.6795912747757</v>
      </c>
      <c r="F35">
        <f t="shared" ca="1" si="0"/>
        <v>2.8494985649115141E-2</v>
      </c>
      <c r="G35">
        <f t="shared" ca="1" si="1"/>
        <v>3.4424025474662133E-2</v>
      </c>
      <c r="H35">
        <f t="shared" ca="1" si="2"/>
        <v>3.3414160514084926E-2</v>
      </c>
      <c r="I35">
        <f t="shared" ca="1" si="3"/>
        <v>3.3570163136449643E-2</v>
      </c>
      <c r="J35">
        <f t="shared" ca="1" si="4"/>
        <v>3.3545684189389822E-2</v>
      </c>
      <c r="K35">
        <f t="shared" ca="1" si="5"/>
        <v>3.354951590942603E-2</v>
      </c>
      <c r="L35">
        <f t="shared" ca="1" si="6"/>
        <v>3.3548915896170588E-2</v>
      </c>
      <c r="M35">
        <f t="shared" ca="1" si="7"/>
        <v>1.7884728594472322E-5</v>
      </c>
    </row>
    <row r="36" spans="5:13" x14ac:dyDescent="0.25">
      <c r="E36">
        <f ca="1">+'VLP q=250'!AX36:AX101</f>
        <v>7284.0390160014185</v>
      </c>
      <c r="F36">
        <f t="shared" ca="1" si="0"/>
        <v>2.8718395148991736E-2</v>
      </c>
      <c r="G36">
        <f t="shared" ca="1" si="1"/>
        <v>3.468136552419393E-2</v>
      </c>
      <c r="H36">
        <f t="shared" ca="1" si="2"/>
        <v>3.3661798220933403E-2</v>
      </c>
      <c r="I36">
        <f t="shared" ca="1" si="3"/>
        <v>3.3819939094980746E-2</v>
      </c>
      <c r="J36">
        <f t="shared" ca="1" si="4"/>
        <v>3.3795023095061417E-2</v>
      </c>
      <c r="K36">
        <f t="shared" ca="1" si="5"/>
        <v>3.3798939127185471E-2</v>
      </c>
      <c r="L36">
        <f t="shared" ca="1" si="6"/>
        <v>3.3798323409109501E-2</v>
      </c>
      <c r="M36">
        <f t="shared" ca="1" si="7"/>
        <v>1.821741476688785E-5</v>
      </c>
    </row>
    <row r="37" spans="5:13" x14ac:dyDescent="0.25">
      <c r="E37">
        <f ca="1">+'VLP q=250'!AX37:AX102</f>
        <v>7095.6004685293392</v>
      </c>
      <c r="F37">
        <f t="shared" ca="1" si="0"/>
        <v>2.8935473800301488E-2</v>
      </c>
      <c r="G37">
        <f t="shared" ca="1" si="1"/>
        <v>3.4930994659535738E-2</v>
      </c>
      <c r="H37">
        <f t="shared" ca="1" si="2"/>
        <v>3.3902061655853771E-2</v>
      </c>
      <c r="I37">
        <f t="shared" ca="1" si="3"/>
        <v>3.4062277880085763E-2</v>
      </c>
      <c r="J37">
        <f t="shared" ca="1" si="4"/>
        <v>3.4036935660720594E-2</v>
      </c>
      <c r="K37">
        <f t="shared" ca="1" si="5"/>
        <v>3.4040934282728814E-2</v>
      </c>
      <c r="L37">
        <f t="shared" ca="1" si="6"/>
        <v>3.4040303114069241E-2</v>
      </c>
      <c r="M37">
        <f t="shared" ca="1" si="7"/>
        <v>1.8541804914553965E-5</v>
      </c>
    </row>
    <row r="38" spans="5:13" x14ac:dyDescent="0.25">
      <c r="E38">
        <f ca="1">+'VLP q=250'!AX38:AX103</f>
        <v>6919.3404081247745</v>
      </c>
      <c r="F38">
        <f t="shared" ca="1" si="0"/>
        <v>2.9146267890882073E-2</v>
      </c>
      <c r="G38">
        <f t="shared" ca="1" si="1"/>
        <v>3.5173005067722994E-2</v>
      </c>
      <c r="H38">
        <f t="shared" ca="1" si="2"/>
        <v>3.4135035750044458E-2</v>
      </c>
      <c r="I38">
        <f t="shared" ca="1" si="3"/>
        <v>3.4297264935493614E-2</v>
      </c>
      <c r="J38">
        <f t="shared" ca="1" si="4"/>
        <v>3.4271507407662764E-2</v>
      </c>
      <c r="K38">
        <f t="shared" ca="1" si="5"/>
        <v>3.4275586851904266E-2</v>
      </c>
      <c r="L38">
        <f t="shared" ca="1" si="6"/>
        <v>3.4274940500391114E-2</v>
      </c>
      <c r="M38">
        <f t="shared" ca="1" si="7"/>
        <v>1.8857844936142888E-5</v>
      </c>
    </row>
    <row r="39" spans="5:13" x14ac:dyDescent="0.25">
      <c r="E39">
        <f ca="1">+'VLP q=250'!AX39:AX104</f>
        <v>6754.3326592447447</v>
      </c>
      <c r="F39">
        <f t="shared" ca="1" si="0"/>
        <v>2.9350828772237578E-2</v>
      </c>
      <c r="G39">
        <f t="shared" ca="1" si="1"/>
        <v>3.5407492710825335E-2</v>
      </c>
      <c r="H39">
        <f t="shared" ca="1" si="2"/>
        <v>3.4360809207236075E-2</v>
      </c>
      <c r="I39">
        <f t="shared" ca="1" si="3"/>
        <v>3.4524989538451234E-2</v>
      </c>
      <c r="J39">
        <f t="shared" ca="1" si="4"/>
        <v>3.4498827669875921E-2</v>
      </c>
      <c r="K39">
        <f t="shared" ca="1" si="5"/>
        <v>3.450298612829264E-2</v>
      </c>
      <c r="L39">
        <f t="shared" ca="1" si="6"/>
        <v>3.4502324874112075E-2</v>
      </c>
      <c r="M39">
        <f t="shared" ca="1" si="7"/>
        <v>1.916549632458718E-5</v>
      </c>
    </row>
    <row r="40" spans="5:13" x14ac:dyDescent="0.25">
      <c r="E40">
        <f ca="1">+'VLP q=250'!AX40:AX105</f>
        <v>6599.7375602259281</v>
      </c>
      <c r="F40">
        <f t="shared" ca="1" si="0"/>
        <v>2.9549212651143179E-2</v>
      </c>
      <c r="G40">
        <f t="shared" ca="1" si="1"/>
        <v>3.5634557156404227E-2</v>
      </c>
      <c r="H40">
        <f t="shared" ca="1" si="2"/>
        <v>3.4579474340697358E-2</v>
      </c>
      <c r="I40">
        <f t="shared" ca="1" si="3"/>
        <v>3.474554463336342E-2</v>
      </c>
      <c r="J40">
        <f t="shared" ca="1" si="4"/>
        <v>3.4718989428423504E-2</v>
      </c>
      <c r="K40">
        <f t="shared" ca="1" si="5"/>
        <v>3.472322505748885E-2</v>
      </c>
      <c r="L40">
        <f t="shared" ca="1" si="6"/>
        <v>3.4722549192249617E-2</v>
      </c>
      <c r="M40">
        <f t="shared" ca="1" si="7"/>
        <v>1.9464735595619205E-5</v>
      </c>
    </row>
    <row r="41" spans="5:13" x14ac:dyDescent="0.25">
      <c r="E41">
        <f ca="1">+'VLP q=250'!AX41:AX106</f>
        <v>6454.7924996501497</v>
      </c>
      <c r="F41">
        <f t="shared" ca="1" si="0"/>
        <v>2.9741480357196991E-2</v>
      </c>
      <c r="G41">
        <f t="shared" ca="1" si="1"/>
        <v>3.5854301376358998E-2</v>
      </c>
      <c r="H41">
        <f t="shared" ca="1" si="2"/>
        <v>3.4791126879928073E-2</v>
      </c>
      <c r="I41">
        <f t="shared" ca="1" si="3"/>
        <v>3.4959026634851349E-2</v>
      </c>
      <c r="J41">
        <f t="shared" ca="1" si="4"/>
        <v>3.4932089115322078E-2</v>
      </c>
      <c r="K41">
        <f t="shared" ca="1" si="5"/>
        <v>3.4936400040856082E-2</v>
      </c>
      <c r="L41">
        <f t="shared" ca="1" si="6"/>
        <v>3.4935709866564933E-2</v>
      </c>
      <c r="M41">
        <f t="shared" ca="1" si="7"/>
        <v>1.9755553666568582E-5</v>
      </c>
    </row>
    <row r="42" spans="5:13" x14ac:dyDescent="0.25">
      <c r="E42">
        <f ca="1">+'VLP q=250'!AX42:AX107</f>
        <v>6318.8036428713303</v>
      </c>
      <c r="F42">
        <f t="shared" ca="1" si="0"/>
        <v>2.9927697087542404E-2</v>
      </c>
      <c r="G42">
        <f t="shared" ca="1" si="1"/>
        <v>3.6066831516701321E-2</v>
      </c>
      <c r="H42">
        <f t="shared" ca="1" si="2"/>
        <v>3.4995865749334727E-2</v>
      </c>
      <c r="I42">
        <f t="shared" ca="1" si="3"/>
        <v>3.5165535202566205E-2</v>
      </c>
      <c r="J42">
        <f t="shared" ca="1" si="4"/>
        <v>3.5138226389242841E-2</v>
      </c>
      <c r="K42">
        <f t="shared" ca="1" si="5"/>
        <v>3.5142610711083377E-2</v>
      </c>
      <c r="L42">
        <f t="shared" ca="1" si="6"/>
        <v>3.5141906539135126E-2</v>
      </c>
      <c r="M42">
        <f t="shared" ca="1" si="7"/>
        <v>2.0037955182291123E-5</v>
      </c>
    </row>
    <row r="43" spans="5:13" x14ac:dyDescent="0.25">
      <c r="E43">
        <f ca="1">+'VLP q=250'!AX43:AX108</f>
        <v>6191.1386822908971</v>
      </c>
      <c r="F43">
        <f t="shared" ca="1" si="0"/>
        <v>3.0107932130071506E-2</v>
      </c>
      <c r="G43">
        <f t="shared" ca="1" si="1"/>
        <v>3.6272256640679998E-2</v>
      </c>
      <c r="H43">
        <f t="shared" ca="1" si="2"/>
        <v>3.5193792821099051E-2</v>
      </c>
      <c r="I43">
        <f t="shared" ca="1" si="3"/>
        <v>3.536517299000571E-2</v>
      </c>
      <c r="J43">
        <f t="shared" ca="1" si="4"/>
        <v>3.5337503885277177E-2</v>
      </c>
      <c r="K43">
        <f t="shared" ca="1" si="5"/>
        <v>3.5341959681788063E-2</v>
      </c>
      <c r="L43">
        <f t="shared" ca="1" si="6"/>
        <v>3.5341241831975387E-2</v>
      </c>
      <c r="M43">
        <f t="shared" ca="1" si="7"/>
        <v>2.03119577995808E-5</v>
      </c>
    </row>
    <row r="44" spans="5:13" x14ac:dyDescent="0.25">
      <c r="E44">
        <f ca="1">+'VLP q=250'!AX44:AX109</f>
        <v>6071.2204707484534</v>
      </c>
      <c r="F44">
        <f t="shared" ca="1" si="0"/>
        <v>3.0282258566462598E-2</v>
      </c>
      <c r="G44">
        <f t="shared" ca="1" si="1"/>
        <v>3.6470688447539305E-2</v>
      </c>
      <c r="H44">
        <f t="shared" ca="1" si="2"/>
        <v>3.5385012644341345E-2</v>
      </c>
      <c r="I44">
        <f t="shared" ca="1" si="3"/>
        <v>3.5558045369469521E-2</v>
      </c>
      <c r="J44">
        <f t="shared" ca="1" si="4"/>
        <v>3.5530026940894736E-2</v>
      </c>
      <c r="K44">
        <f t="shared" ca="1" si="5"/>
        <v>3.5534552273293371E-2</v>
      </c>
      <c r="L44">
        <f t="shared" ca="1" si="6"/>
        <v>3.5533821072841434E-2</v>
      </c>
      <c r="M44">
        <f t="shared" ca="1" si="7"/>
        <v>2.0577591428676947E-5</v>
      </c>
    </row>
    <row r="45" spans="5:13" x14ac:dyDescent="0.25">
      <c r="E45">
        <f ca="1">+'VLP q=250'!AX45:AX110</f>
        <v>5958.5214188402897</v>
      </c>
      <c r="F45">
        <f t="shared" ca="1" si="0"/>
        <v>3.0450752956400481E-2</v>
      </c>
      <c r="G45">
        <f t="shared" ca="1" si="1"/>
        <v>3.6662240969030285E-2</v>
      </c>
      <c r="H45">
        <f t="shared" ca="1" si="2"/>
        <v>3.5569632152544307E-2</v>
      </c>
      <c r="I45">
        <f t="shared" ca="1" si="3"/>
        <v>3.5744260135149586E-2</v>
      </c>
      <c r="J45">
        <f t="shared" ca="1" si="4"/>
        <v>3.571590330008359E-2</v>
      </c>
      <c r="K45">
        <f t="shared" ca="1" si="5"/>
        <v>3.5720496216572077E-2</v>
      </c>
      <c r="L45">
        <f t="shared" ca="1" si="6"/>
        <v>3.5719751999202499E-2</v>
      </c>
      <c r="M45">
        <f t="shared" ca="1" si="7"/>
        <v>2.0834897442576129E-5</v>
      </c>
    </row>
    <row r="46" spans="5:13" x14ac:dyDescent="0.25">
      <c r="E46">
        <f ca="1">+'VLP q=250'!AX46:AX111</f>
        <v>5852.5585548792569</v>
      </c>
      <c r="F46">
        <f t="shared" ca="1" si="0"/>
        <v>3.0613495004281226E-2</v>
      </c>
      <c r="G46">
        <f t="shared" ca="1" si="1"/>
        <v>3.6847030245604089E-2</v>
      </c>
      <c r="H46">
        <f t="shared" ca="1" si="2"/>
        <v>3.5747760351039506E-2</v>
      </c>
      <c r="I46">
        <f t="shared" ca="1" si="3"/>
        <v>3.5923927186184146E-2</v>
      </c>
      <c r="J46">
        <f t="shared" ca="1" si="4"/>
        <v>3.589524279749453E-2</v>
      </c>
      <c r="K46">
        <f t="shared" ca="1" si="5"/>
        <v>3.5899901337179907E-2</v>
      </c>
      <c r="L46">
        <f t="shared" ca="1" si="6"/>
        <v>3.5899144442208292E-2</v>
      </c>
      <c r="M46">
        <f t="shared" ca="1" si="7"/>
        <v>2.1083927858885798E-5</v>
      </c>
    </row>
    <row r="47" spans="5:13" x14ac:dyDescent="0.25">
      <c r="E47">
        <f ca="1">+'VLP q=250'!AX47:AX112</f>
        <v>5752.8891612044208</v>
      </c>
      <c r="F47">
        <f t="shared" ca="1" si="0"/>
        <v>3.0770567209609252E-2</v>
      </c>
      <c r="G47">
        <f t="shared" ca="1" si="1"/>
        <v>3.7025173983995192E-2</v>
      </c>
      <c r="H47">
        <f t="shared" ca="1" si="2"/>
        <v>3.59195079861616E-2</v>
      </c>
      <c r="I47">
        <f t="shared" ca="1" si="3"/>
        <v>3.6097158191303519E-2</v>
      </c>
      <c r="J47">
        <f t="shared" ca="1" si="4"/>
        <v>3.6068157024211782E-2</v>
      </c>
      <c r="K47">
        <f t="shared" ca="1" si="5"/>
        <v>3.6072879220802274E-2</v>
      </c>
      <c r="L47">
        <f t="shared" ca="1" si="6"/>
        <v>3.6072109992273553E-2</v>
      </c>
      <c r="M47">
        <f t="shared" ca="1" si="7"/>
        <v>2.1324744487809977E-5</v>
      </c>
    </row>
    <row r="48" spans="5:13" x14ac:dyDescent="0.25">
      <c r="E48">
        <f ca="1">+'VLP q=250'!AX48:AX113</f>
        <v>5659.1069131525446</v>
      </c>
      <c r="F48">
        <f t="shared" ca="1" si="0"/>
        <v>3.0922054502154617E-2</v>
      </c>
      <c r="G48">
        <f t="shared" ca="1" si="1"/>
        <v>3.7196791197646149E-2</v>
      </c>
      <c r="H48">
        <f t="shared" ca="1" si="2"/>
        <v>3.608498719744354E-2</v>
      </c>
      <c r="I48">
        <f t="shared" ca="1" si="3"/>
        <v>3.6264066236459308E-2</v>
      </c>
      <c r="J48">
        <f t="shared" ca="1" si="4"/>
        <v>3.6234758976536892E-2</v>
      </c>
      <c r="K48">
        <f t="shared" ca="1" si="5"/>
        <v>3.6239542861802677E-2</v>
      </c>
      <c r="L48">
        <f t="shared" ca="1" si="6"/>
        <v>3.623876164766749E-2</v>
      </c>
      <c r="M48">
        <f t="shared" ca="1" si="7"/>
        <v>2.1557418070254096E-5</v>
      </c>
    </row>
    <row r="49" spans="5:13" x14ac:dyDescent="0.25">
      <c r="E49">
        <f ca="1">+'VLP q=250'!AX49:AX114</f>
        <v>5570.8384576352646</v>
      </c>
      <c r="F49">
        <f t="shared" ca="1" si="0"/>
        <v>3.1068043862748862E-2</v>
      </c>
      <c r="G49">
        <f t="shared" ca="1" si="1"/>
        <v>3.7362001831130094E-2</v>
      </c>
      <c r="H49">
        <f t="shared" ca="1" si="2"/>
        <v>3.6244311153952803E-2</v>
      </c>
      <c r="I49">
        <f t="shared" ca="1" si="3"/>
        <v>3.6424765456552266E-2</v>
      </c>
      <c r="J49">
        <f t="shared" ca="1" si="4"/>
        <v>3.6395162688896011E-2</v>
      </c>
      <c r="K49">
        <f t="shared" ca="1" si="5"/>
        <v>3.6400006295883941E-2</v>
      </c>
      <c r="L49">
        <f t="shared" ca="1" si="6"/>
        <v>3.6399213447219886E-2</v>
      </c>
      <c r="M49">
        <f t="shared" ca="1" si="7"/>
        <v>2.178202738377341E-5</v>
      </c>
    </row>
    <row r="50" spans="5:13" x14ac:dyDescent="0.25">
      <c r="E50">
        <f ca="1">+'VLP q=250'!AX50:AX115</f>
        <v>5487.7403772673752</v>
      </c>
      <c r="F50">
        <f t="shared" ca="1" si="0"/>
        <v>3.1208623930354319E-2</v>
      </c>
      <c r="G50">
        <f t="shared" ca="1" si="1"/>
        <v>3.7520926369385185E-2</v>
      </c>
      <c r="H50">
        <f t="shared" ca="1" si="2"/>
        <v>3.6397593675550358E-2</v>
      </c>
      <c r="I50">
        <f t="shared" ca="1" si="3"/>
        <v>3.6579370652050247E-2</v>
      </c>
      <c r="J50">
        <f t="shared" ca="1" si="4"/>
        <v>3.6549482851658981E-2</v>
      </c>
      <c r="K50">
        <f t="shared" ca="1" si="5"/>
        <v>3.6554384217652107E-2</v>
      </c>
      <c r="L50">
        <f t="shared" ca="1" si="6"/>
        <v>3.655358008793249E-2</v>
      </c>
      <c r="M50">
        <f t="shared" ca="1" si="7"/>
        <v>2.1998658344344878E-5</v>
      </c>
    </row>
    <row r="51" spans="5:13" x14ac:dyDescent="0.25">
      <c r="E51">
        <f ca="1">+'VLP q=250'!AX51:AX116</f>
        <v>5409.4964936439055</v>
      </c>
      <c r="F51">
        <f t="shared" ca="1" si="0"/>
        <v>3.1343884595739835E-2</v>
      </c>
      <c r="G51">
        <f t="shared" ca="1" si="1"/>
        <v>3.767368543217995E-2</v>
      </c>
      <c r="H51">
        <f t="shared" ca="1" si="2"/>
        <v>3.6544948839480472E-2</v>
      </c>
      <c r="I51">
        <f t="shared" ca="1" si="3"/>
        <v>3.672799689091015E-2</v>
      </c>
      <c r="J51">
        <f t="shared" ca="1" si="4"/>
        <v>3.669783441428108E-2</v>
      </c>
      <c r="K51">
        <f t="shared" ca="1" si="5"/>
        <v>3.6702791583494425E-2</v>
      </c>
      <c r="L51">
        <f t="shared" ca="1" si="6"/>
        <v>3.6701976527907604E-2</v>
      </c>
      <c r="M51">
        <f t="shared" ca="1" si="7"/>
        <v>2.2207403086352727E-5</v>
      </c>
    </row>
    <row r="52" spans="5:13" x14ac:dyDescent="0.25">
      <c r="E52">
        <f ca="1">+'VLP q=250'!AX52:AX117</f>
        <v>5335.8154698978669</v>
      </c>
      <c r="F52">
        <f t="shared" ca="1" si="0"/>
        <v>3.1473916581724624E-2</v>
      </c>
      <c r="G52">
        <f t="shared" ca="1" si="1"/>
        <v>3.7820399353767513E-2</v>
      </c>
      <c r="H52">
        <f t="shared" ca="1" si="2"/>
        <v>3.6686490572262892E-2</v>
      </c>
      <c r="I52">
        <f t="shared" ca="1" si="3"/>
        <v>3.6870759095775509E-2</v>
      </c>
      <c r="J52">
        <f t="shared" ca="1" si="4"/>
        <v>3.6840332173737639E-2</v>
      </c>
      <c r="K52">
        <f t="shared" ca="1" si="5"/>
        <v>3.6845343199742697E-2</v>
      </c>
      <c r="L52">
        <f t="shared" ca="1" si="6"/>
        <v>3.6844517574564528E-2</v>
      </c>
      <c r="M52">
        <f t="shared" ca="1" si="7"/>
        <v>2.2408359031929739E-5</v>
      </c>
    </row>
    <row r="53" spans="5:13" x14ac:dyDescent="0.25">
      <c r="E53">
        <f ca="1">+'VLP q=250'!AX53:AX118</f>
        <v>5266.4286782791396</v>
      </c>
      <c r="F53">
        <f t="shared" ca="1" si="0"/>
        <v>3.1598811009503992E-2</v>
      </c>
      <c r="G53">
        <f t="shared" ca="1" si="1"/>
        <v>3.7961187747148836E-2</v>
      </c>
      <c r="H53">
        <f t="shared" ca="1" si="2"/>
        <v>3.6822332226344463E-2</v>
      </c>
      <c r="I53">
        <f t="shared" ca="1" si="3"/>
        <v>3.7007771615902137E-2</v>
      </c>
      <c r="J53">
        <f t="shared" ca="1" si="4"/>
        <v>3.697709034770353E-2</v>
      </c>
      <c r="K53">
        <f t="shared" ca="1" si="5"/>
        <v>3.6982153295574062E-2</v>
      </c>
      <c r="L53">
        <f t="shared" ca="1" si="6"/>
        <v>3.6981317457595878E-2</v>
      </c>
      <c r="M53">
        <f t="shared" ca="1" si="7"/>
        <v>2.2601627947486889E-5</v>
      </c>
    </row>
    <row r="54" spans="5:13" x14ac:dyDescent="0.25">
      <c r="E54">
        <f ca="1">+'VLP q=250'!AX54:AX119</f>
        <v>5201.0883033398359</v>
      </c>
      <c r="F54">
        <f t="shared" ca="1" si="0"/>
        <v>3.1718658950026353E-2</v>
      </c>
      <c r="G54">
        <f t="shared" ca="1" si="1"/>
        <v>3.8096169051728634E-2</v>
      </c>
      <c r="H54">
        <f t="shared" ca="1" si="2"/>
        <v>3.6952586140358554E-2</v>
      </c>
      <c r="I54">
        <f t="shared" ca="1" si="3"/>
        <v>3.7139147782648187E-2</v>
      </c>
      <c r="J54">
        <f t="shared" ca="1" si="4"/>
        <v>3.7108222131314886E-2</v>
      </c>
      <c r="K54">
        <f t="shared" ca="1" si="5"/>
        <v>3.7113335079487164E-2</v>
      </c>
      <c r="L54">
        <f t="shared" ca="1" si="6"/>
        <v>3.7112489385501601E-2</v>
      </c>
      <c r="M54">
        <f t="shared" ca="1" si="7"/>
        <v>2.2787314986559707E-5</v>
      </c>
    </row>
    <row r="55" spans="5:13" x14ac:dyDescent="0.25">
      <c r="E55">
        <f ca="1">+'VLP q=250'!AX55:AX120</f>
        <v>5139.5656555293617</v>
      </c>
      <c r="F55">
        <f t="shared" ca="1" si="0"/>
        <v>3.1833550958732713E-2</v>
      </c>
      <c r="G55">
        <f t="shared" ca="1" si="1"/>
        <v>3.8225460062391976E-2</v>
      </c>
      <c r="H55">
        <f t="shared" ca="1" si="2"/>
        <v>3.707736318111312E-2</v>
      </c>
      <c r="I55">
        <f t="shared" ca="1" si="3"/>
        <v>3.7264999446631315E-2</v>
      </c>
      <c r="J55">
        <f t="shared" ca="1" si="4"/>
        <v>3.723383923561846E-2</v>
      </c>
      <c r="K55">
        <f t="shared" ca="1" si="5"/>
        <v>3.7239000277458564E-2</v>
      </c>
      <c r="L55">
        <f t="shared" ca="1" si="6"/>
        <v>3.7238145083805518E-2</v>
      </c>
      <c r="M55">
        <f t="shared" ca="1" si="7"/>
        <v>2.2965527716843698E-5</v>
      </c>
    </row>
    <row r="56" spans="5:13" x14ac:dyDescent="0.25">
      <c r="E56">
        <f ca="1">+'VLP q=250'!AX56:AX121</f>
        <v>5081.6496737127463</v>
      </c>
      <c r="F56">
        <f t="shared" ca="1" si="0"/>
        <v>3.194357659116679E-2</v>
      </c>
      <c r="G56">
        <f t="shared" ca="1" si="1"/>
        <v>3.8349175437118438E-2</v>
      </c>
      <c r="H56">
        <f t="shared" ca="1" si="2"/>
        <v>3.7196772264551453E-2</v>
      </c>
      <c r="I56">
        <f t="shared" ca="1" si="3"/>
        <v>3.7385436493770074E-2</v>
      </c>
      <c r="J56">
        <f t="shared" ca="1" si="4"/>
        <v>3.7354051404930068E-2</v>
      </c>
      <c r="K56">
        <f t="shared" ca="1" si="5"/>
        <v>3.7359258650000532E-2</v>
      </c>
      <c r="L56">
        <f t="shared" ca="1" si="6"/>
        <v>3.7358394312175532E-2</v>
      </c>
      <c r="M56">
        <f t="shared" ca="1" si="7"/>
        <v>2.3136375128377532E-5</v>
      </c>
    </row>
    <row r="57" spans="5:13" x14ac:dyDescent="0.25">
      <c r="E57">
        <f ca="1">+'VLP q=250'!AX57:AX122</f>
        <v>5027.1455984338654</v>
      </c>
      <c r="F57">
        <f t="shared" ca="1" si="0"/>
        <v>3.2048823895978962E-2</v>
      </c>
      <c r="G57">
        <f t="shared" ca="1" si="1"/>
        <v>3.846742717914238E-2</v>
      </c>
      <c r="H57">
        <f t="shared" ca="1" si="2"/>
        <v>3.731091985185999E-2</v>
      </c>
      <c r="I57">
        <f t="shared" ca="1" si="3"/>
        <v>3.7500566336347414E-2</v>
      </c>
      <c r="J57">
        <f t="shared" ca="1" si="4"/>
        <v>3.7468965909247066E-2</v>
      </c>
      <c r="K57">
        <f t="shared" ca="1" si="5"/>
        <v>3.7474217484263911E-2</v>
      </c>
      <c r="L57">
        <f t="shared" ca="1" si="6"/>
        <v>3.7473344356591443E-2</v>
      </c>
      <c r="M57">
        <f t="shared" ca="1" si="7"/>
        <v>2.3299966615194742E-5</v>
      </c>
    </row>
    <row r="58" spans="5:13" x14ac:dyDescent="0.25">
      <c r="E58">
        <f ca="1">+'VLP q=250'!AX58:AX123</f>
        <v>4975.8738007484189</v>
      </c>
      <c r="F58">
        <f t="shared" ca="1" si="0"/>
        <v>3.2149378880626009E-2</v>
      </c>
      <c r="G58">
        <f t="shared" ca="1" si="1"/>
        <v>3.8580324088301171E-2</v>
      </c>
      <c r="H58">
        <f t="shared" ca="1" si="2"/>
        <v>3.7419909415578427E-2</v>
      </c>
      <c r="I58">
        <f t="shared" ca="1" si="3"/>
        <v>3.7610493373903264E-2</v>
      </c>
      <c r="J58">
        <f t="shared" ca="1" si="4"/>
        <v>3.7578687006530942E-2</v>
      </c>
      <c r="K58">
        <f t="shared" ca="1" si="5"/>
        <v>3.7583981056000727E-2</v>
      </c>
      <c r="L58">
        <f t="shared" ca="1" si="6"/>
        <v>3.7583099491375033E-2</v>
      </c>
      <c r="M58">
        <f t="shared" ca="1" si="7"/>
        <v>2.3456410930049005E-5</v>
      </c>
    </row>
    <row r="59" spans="5:13" x14ac:dyDescent="0.25">
      <c r="E59">
        <f ca="1">+'VLP q=250'!AX59:AX124</f>
        <v>4927.6687542439977</v>
      </c>
      <c r="F59">
        <f t="shared" ca="1" si="0"/>
        <v>3.224532494353867E-2</v>
      </c>
      <c r="G59">
        <f t="shared" ca="1" si="1"/>
        <v>3.8687971174506931E-2</v>
      </c>
      <c r="H59">
        <f t="shared" ca="1" si="2"/>
        <v>3.7523840868917982E-2</v>
      </c>
      <c r="I59">
        <f t="shared" ca="1" si="3"/>
        <v>3.7715318417099214E-2</v>
      </c>
      <c r="J59">
        <f t="shared" ca="1" si="4"/>
        <v>3.7683315368016078E-2</v>
      </c>
      <c r="K59">
        <f t="shared" ca="1" si="5"/>
        <v>3.7688650054539974E-2</v>
      </c>
      <c r="L59">
        <f t="shared" ca="1" si="6"/>
        <v>3.7687760404236666E-2</v>
      </c>
      <c r="M59">
        <f t="shared" ca="1" si="7"/>
        <v>2.3605815091314527E-5</v>
      </c>
    </row>
    <row r="60" spans="5:13" x14ac:dyDescent="0.25">
      <c r="E60">
        <f ca="1">+'VLP q=250'!AX60:AX125</f>
        <v>4882.3781405429609</v>
      </c>
      <c r="F60">
        <f t="shared" ca="1" si="0"/>
        <v>3.2336742264588721E-2</v>
      </c>
      <c r="G60">
        <f t="shared" ca="1" si="1"/>
        <v>3.8790469024115336E-2</v>
      </c>
      <c r="H60">
        <f t="shared" ca="1" si="2"/>
        <v>3.7622809949405152E-2</v>
      </c>
      <c r="I60">
        <f t="shared" ca="1" si="3"/>
        <v>3.7815138065591759E-2</v>
      </c>
      <c r="J60">
        <f t="shared" ca="1" si="4"/>
        <v>3.7782947457598075E-2</v>
      </c>
      <c r="K60">
        <f t="shared" ca="1" si="5"/>
        <v>3.7788320961826966E-2</v>
      </c>
      <c r="L60">
        <f t="shared" ca="1" si="6"/>
        <v>3.7787423575388904E-2</v>
      </c>
      <c r="M60">
        <f t="shared" ca="1" si="7"/>
        <v>2.3748283242212901E-5</v>
      </c>
    </row>
    <row r="61" spans="5:13" x14ac:dyDescent="0.25">
      <c r="E61">
        <f ca="1">+'VLP q=250'!AX61:AX126</f>
        <v>4839.8620812542313</v>
      </c>
      <c r="F61">
        <f t="shared" ca="1" si="0"/>
        <v>3.2423707143194307E-2</v>
      </c>
      <c r="G61">
        <f t="shared" ca="1" si="1"/>
        <v>3.8887913107191918E-2</v>
      </c>
      <c r="H61">
        <f t="shared" ca="1" si="2"/>
        <v>3.7716907545286837E-2</v>
      </c>
      <c r="I61">
        <f t="shared" ca="1" si="3"/>
        <v>3.7910044028246048E-2</v>
      </c>
      <c r="J61">
        <f t="shared" ca="1" si="4"/>
        <v>3.7877674853655646E-2</v>
      </c>
      <c r="K61">
        <f t="shared" ca="1" si="5"/>
        <v>3.788308537387574E-2</v>
      </c>
      <c r="L61">
        <f t="shared" ca="1" si="6"/>
        <v>3.788218059907781E-2</v>
      </c>
      <c r="M61">
        <f t="shared" ca="1" si="7"/>
        <v>2.3883915435221515E-5</v>
      </c>
    </row>
    <row r="62" spans="5:13" x14ac:dyDescent="0.25">
      <c r="E62">
        <f ca="1">+'VLP q=250'!AX62:AX127</f>
        <v>4799.9924921287829</v>
      </c>
      <c r="F62">
        <f t="shared" ca="1" si="0"/>
        <v>3.2506291270154843E-2</v>
      </c>
      <c r="G62">
        <f t="shared" ca="1" si="1"/>
        <v>3.8980393010062432E-2</v>
      </c>
      <c r="H62">
        <f t="shared" ca="1" si="2"/>
        <v>3.7806218949639439E-2</v>
      </c>
      <c r="I62">
        <f t="shared" ca="1" si="3"/>
        <v>3.8000122370498678E-2</v>
      </c>
      <c r="J62">
        <f t="shared" ca="1" si="4"/>
        <v>3.7967583498143817E-2</v>
      </c>
      <c r="K62">
        <f t="shared" ca="1" si="5"/>
        <v>3.7973029249466474E-2</v>
      </c>
      <c r="L62">
        <f t="shared" ca="1" si="6"/>
        <v>3.7972117432364852E-2</v>
      </c>
      <c r="M62">
        <f t="shared" ca="1" si="7"/>
        <v>2.4012806324162925E-5</v>
      </c>
    </row>
    <row r="63" spans="5:13" x14ac:dyDescent="0.25">
      <c r="E63">
        <f ca="1">+'VLP q=250'!AX63:AX128</f>
        <v>4762.6525582387967</v>
      </c>
      <c r="F63">
        <f t="shared" ca="1" si="0"/>
        <v>3.2584560915014993E-2</v>
      </c>
      <c r="G63">
        <f t="shared" ca="1" si="1"/>
        <v>3.9067991572758497E-2</v>
      </c>
      <c r="H63">
        <f t="shared" ca="1" si="2"/>
        <v>3.789082302250861E-2</v>
      </c>
      <c r="I63">
        <f t="shared" ca="1" si="3"/>
        <v>3.808545266902276E-2</v>
      </c>
      <c r="J63">
        <f t="shared" ca="1" si="4"/>
        <v>3.8052752853149609E-2</v>
      </c>
      <c r="K63">
        <f t="shared" ca="1" si="5"/>
        <v>3.8058232066271361E-2</v>
      </c>
      <c r="L63">
        <f t="shared" ca="1" si="6"/>
        <v>3.8057313551344431E-2</v>
      </c>
      <c r="M63">
        <f t="shared" ca="1" si="7"/>
        <v>2.4135043733205552E-5</v>
      </c>
    </row>
    <row r="64" spans="5:13" x14ac:dyDescent="0.25">
      <c r="E64">
        <f ca="1">+'VLP q=250'!AX64:AX129</f>
        <v>4727.736332555487</v>
      </c>
      <c r="F64">
        <f t="shared" ca="1" si="0"/>
        <v>3.2658576004998878E-2</v>
      </c>
      <c r="G64">
        <f t="shared" ca="1" si="1"/>
        <v>3.9150783904559838E-2</v>
      </c>
      <c r="H64">
        <f t="shared" ca="1" si="2"/>
        <v>3.7970791235209717E-2</v>
      </c>
      <c r="I64">
        <f t="shared" ca="1" si="3"/>
        <v>3.8166107047598964E-2</v>
      </c>
      <c r="J64">
        <f t="shared" ca="1" si="4"/>
        <v>3.8133254938863763E-2</v>
      </c>
      <c r="K64">
        <f t="shared" ca="1" si="5"/>
        <v>3.8138765858352242E-2</v>
      </c>
      <c r="L64">
        <f t="shared" ca="1" si="6"/>
        <v>3.8137840988742108E-2</v>
      </c>
      <c r="M64">
        <f t="shared" ca="1" si="7"/>
        <v>2.4250707070866541E-5</v>
      </c>
    </row>
    <row r="65" spans="5:13" x14ac:dyDescent="0.25">
      <c r="E65">
        <f ca="1">+'VLP q=250'!AX65:AX130</f>
        <v>4695.1484646435847</v>
      </c>
      <c r="F65">
        <f t="shared" ca="1" si="0"/>
        <v>3.2728389063703435E-2</v>
      </c>
      <c r="G65">
        <f t="shared" ca="1" si="1"/>
        <v>3.922883624209187E-2</v>
      </c>
      <c r="H65">
        <f t="shared" ca="1" si="2"/>
        <v>3.8046186562468956E-2</v>
      </c>
      <c r="I65">
        <f t="shared" ca="1" si="3"/>
        <v>3.8242149059573613E-2</v>
      </c>
      <c r="J65">
        <f t="shared" ca="1" si="4"/>
        <v>3.820915321841608E-2</v>
      </c>
      <c r="K65">
        <f t="shared" ca="1" si="5"/>
        <v>3.8214694100463777E-2</v>
      </c>
      <c r="L65">
        <f t="shared" ca="1" si="6"/>
        <v>3.821376321833056E-2</v>
      </c>
      <c r="M65">
        <f t="shared" ca="1" si="7"/>
        <v>2.4359865525369619E-5</v>
      </c>
    </row>
    <row r="66" spans="5:13" x14ac:dyDescent="0.25">
      <c r="E66">
        <f ca="1">+'VLP q=250'!AX66:AX131</f>
        <v>4664.8040717578724</v>
      </c>
      <c r="F66">
        <f t="shared" ca="1" si="0"/>
        <v>3.2794043966849852E-2</v>
      </c>
      <c r="G66">
        <f t="shared" ca="1" si="1"/>
        <v>3.930220460230667E-2</v>
      </c>
      <c r="H66">
        <f t="shared" ca="1" si="2"/>
        <v>3.8117062176360718E-2</v>
      </c>
      <c r="I66">
        <f t="shared" ca="1" si="3"/>
        <v>3.831363237046085E-2</v>
      </c>
      <c r="J66">
        <f t="shared" ca="1" si="4"/>
        <v>3.8280501283219748E-2</v>
      </c>
      <c r="K66">
        <f t="shared" ca="1" si="5"/>
        <v>3.8286070392789376E-2</v>
      </c>
      <c r="L66">
        <f t="shared" ca="1" si="6"/>
        <v>3.8285133839793463E-2</v>
      </c>
      <c r="M66">
        <f t="shared" ca="1" si="7"/>
        <v>2.4462575991819884E-5</v>
      </c>
    </row>
    <row r="67" spans="5:13" x14ac:dyDescent="0.25">
      <c r="E67">
        <f ca="1">+'VLP q=250'!AX67:AX132</f>
        <v>4636.6287720765604</v>
      </c>
      <c r="F67">
        <f t="shared" ca="1" si="0"/>
        <v>3.2855574457008298E-2</v>
      </c>
      <c r="G67">
        <f t="shared" ca="1" si="1"/>
        <v>3.9370933165536998E-2</v>
      </c>
      <c r="H67">
        <f t="shared" ca="1" si="2"/>
        <v>3.8183459879432044E-2</v>
      </c>
      <c r="I67">
        <f t="shared" ca="1" si="3"/>
        <v>3.8380599177539249E-2</v>
      </c>
      <c r="J67">
        <f t="shared" ca="1" si="4"/>
        <v>3.8347341275796074E-2</v>
      </c>
      <c r="K67">
        <f t="shared" ca="1" si="5"/>
        <v>3.8352936883055556E-2</v>
      </c>
      <c r="L67">
        <f t="shared" ca="1" si="6"/>
        <v>3.8351995000988681E-2</v>
      </c>
      <c r="M67">
        <f t="shared" ca="1" si="7"/>
        <v>2.455888062279294E-5</v>
      </c>
    </row>
  </sheetData>
  <mergeCells count="2">
    <mergeCell ref="A2:B2"/>
    <mergeCell ref="A3:B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2:BE67"/>
  <sheetViews>
    <sheetView zoomScale="80" zoomScaleNormal="80" workbookViewId="0">
      <selection activeCell="C24" sqref="C24"/>
    </sheetView>
  </sheetViews>
  <sheetFormatPr baseColWidth="10" defaultRowHeight="15" x14ac:dyDescent="0.25"/>
  <cols>
    <col min="8" max="8" width="12.7109375" bestFit="1" customWidth="1"/>
    <col min="9" max="9" width="12.42578125" bestFit="1" customWidth="1"/>
    <col min="10" max="10" width="7" bestFit="1" customWidth="1"/>
    <col min="11" max="26" width="13" bestFit="1" customWidth="1"/>
    <col min="27" max="27" width="7.28515625" bestFit="1" customWidth="1"/>
    <col min="28" max="34" width="13" bestFit="1" customWidth="1"/>
    <col min="35" max="35" width="5.5703125" bestFit="1" customWidth="1"/>
    <col min="36" max="36" width="13" bestFit="1" customWidth="1"/>
    <col min="37" max="37" width="13.7109375" bestFit="1" customWidth="1"/>
    <col min="38" max="55" width="13" bestFit="1" customWidth="1"/>
    <col min="56" max="56" width="15.5703125" customWidth="1"/>
  </cols>
  <sheetData>
    <row r="2" spans="1:57" x14ac:dyDescent="0.25">
      <c r="A2" s="65" t="s">
        <v>0</v>
      </c>
      <c r="B2" s="65"/>
      <c r="C2" s="25">
        <v>25</v>
      </c>
      <c r="E2" s="2" t="s">
        <v>1</v>
      </c>
      <c r="F2" s="18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59</v>
      </c>
      <c r="O2" s="3" t="s">
        <v>10</v>
      </c>
      <c r="P2" s="3" t="s">
        <v>58</v>
      </c>
      <c r="Q2" s="2" t="s">
        <v>11</v>
      </c>
      <c r="R2" s="2" t="s">
        <v>12</v>
      </c>
      <c r="S2" s="2" t="s">
        <v>13</v>
      </c>
      <c r="T2" s="2" t="s">
        <v>14</v>
      </c>
      <c r="U2" s="2" t="s">
        <v>15</v>
      </c>
      <c r="V2" s="2" t="s">
        <v>16</v>
      </c>
      <c r="W2" s="2" t="s">
        <v>57</v>
      </c>
      <c r="X2" s="2" t="s">
        <v>40</v>
      </c>
      <c r="Y2" s="2" t="s">
        <v>17</v>
      </c>
      <c r="Z2" s="2" t="s">
        <v>65</v>
      </c>
      <c r="AA2" s="2" t="s">
        <v>39</v>
      </c>
      <c r="AB2" s="2" t="s">
        <v>18</v>
      </c>
      <c r="AC2" s="2" t="s">
        <v>38</v>
      </c>
      <c r="AD2" s="2" t="s">
        <v>19</v>
      </c>
      <c r="AE2" s="2" t="s">
        <v>20</v>
      </c>
      <c r="AF2" s="2" t="s">
        <v>21</v>
      </c>
      <c r="AG2" s="5" t="s">
        <v>41</v>
      </c>
      <c r="AH2" s="5" t="s">
        <v>42</v>
      </c>
      <c r="AI2" s="5" t="s">
        <v>69</v>
      </c>
      <c r="AJ2" s="5" t="s">
        <v>70</v>
      </c>
      <c r="AK2" s="5" t="s">
        <v>71</v>
      </c>
      <c r="AL2" s="5" t="s">
        <v>43</v>
      </c>
      <c r="AM2" s="5" t="s">
        <v>44</v>
      </c>
      <c r="AN2" s="5" t="s">
        <v>45</v>
      </c>
      <c r="AO2" s="5" t="s">
        <v>72</v>
      </c>
      <c r="AP2" s="5" t="s">
        <v>46</v>
      </c>
      <c r="AQ2" s="5" t="s">
        <v>47</v>
      </c>
      <c r="AR2" s="5" t="s">
        <v>48</v>
      </c>
      <c r="AS2" s="5" t="s">
        <v>73</v>
      </c>
      <c r="AT2" s="5" t="s">
        <v>49</v>
      </c>
      <c r="AU2" s="5" t="s">
        <v>50</v>
      </c>
      <c r="AV2" s="5" t="s">
        <v>74</v>
      </c>
      <c r="AW2" s="5" t="s">
        <v>75</v>
      </c>
      <c r="AX2" s="2" t="s">
        <v>25</v>
      </c>
      <c r="AY2" s="2" t="s">
        <v>51</v>
      </c>
      <c r="AZ2" s="2" t="s">
        <v>54</v>
      </c>
      <c r="BA2" s="2" t="s">
        <v>53</v>
      </c>
      <c r="BB2" s="2" t="s">
        <v>52</v>
      </c>
      <c r="BC2" s="2" t="s">
        <v>55</v>
      </c>
      <c r="BD2" s="2" t="s">
        <v>26</v>
      </c>
      <c r="BE2" s="2" t="s">
        <v>27</v>
      </c>
    </row>
    <row r="3" spans="1:57" x14ac:dyDescent="0.25">
      <c r="A3" s="65" t="s">
        <v>22</v>
      </c>
      <c r="B3" s="65"/>
      <c r="C3" s="25">
        <v>132</v>
      </c>
      <c r="E3" s="4">
        <v>1</v>
      </c>
      <c r="F3" s="4">
        <v>100</v>
      </c>
      <c r="G3" s="4">
        <v>132</v>
      </c>
      <c r="H3" s="4">
        <f ca="1">BD3</f>
        <v>145.34945803507316</v>
      </c>
      <c r="I3" s="4">
        <f ca="1">(G3+H3)/2</f>
        <v>138.67472901753658</v>
      </c>
      <c r="J3" s="4">
        <v>520</v>
      </c>
      <c r="K3" s="26">
        <f>((F3-$C$16)/$C$15)+460</f>
        <v>522.61538461538464</v>
      </c>
      <c r="L3" s="26">
        <f>(J3+K3)/2</f>
        <v>521.30769230769238</v>
      </c>
      <c r="M3" s="26">
        <f ca="1">+'Rs, Den q3'!I3:I67</f>
        <v>21.580368933171666</v>
      </c>
      <c r="N3" s="26">
        <f ca="1">'Rs, Den q3'!J3:J67</f>
        <v>0.74807993846705645</v>
      </c>
      <c r="O3" s="26">
        <f ca="1">18.2*((((M3/N3)^0.83)*(10^(0.00091*(L3-460)-0.0125*$C$2))-1.4))</f>
        <v>138.67472922772913</v>
      </c>
      <c r="P3" s="26">
        <f ca="1">ABS(($C$11*$C$7)-(M3*N3))/($C$11-M3)</f>
        <v>0.67550086709861878</v>
      </c>
      <c r="Q3" s="26">
        <f ca="1">677+(15*P3)-37.5*(P3^2)</f>
        <v>670.02120970206727</v>
      </c>
      <c r="R3" s="26">
        <f ca="1">168+(325*(P3))-(12.5*(P3^2))</f>
        <v>381.83401403891384</v>
      </c>
      <c r="S3" s="26">
        <f ca="1">I3/Q3</f>
        <v>0.20697065556954519</v>
      </c>
      <c r="T3" s="26">
        <f ca="1">L3/R3</f>
        <v>1.3652730588180768</v>
      </c>
      <c r="U3" s="26">
        <f ca="1">1-((3.52*S3)/(10^(0.9813*T3)))+((0.274*(S3^2))/(10^(0.8157*T3)))</f>
        <v>0.96758316599427019</v>
      </c>
      <c r="V3" s="26">
        <f ca="1">(U3*L3*14.7)/(I3*520)</f>
        <v>0.10282509098006878</v>
      </c>
      <c r="W3" s="23">
        <f ca="1">(P3*0.0764)/V3</f>
        <v>0.50190343382567992</v>
      </c>
      <c r="X3" s="26">
        <f ca="1">+'Visco q3'!G3:G67</f>
        <v>1.0697718395996432E-2</v>
      </c>
      <c r="Y3" s="26">
        <f ca="1">0.9759 + 0.00012*((M3*(N3/$C$17)^0.5)+(1.25*(L3-460)))^1.2</f>
        <v>1.0046964656146589</v>
      </c>
      <c r="Z3" s="26">
        <f ca="1">($C$17*62.4+N3*0.0764*M3)/Y3</f>
        <v>57.383061212485998</v>
      </c>
      <c r="AA3" s="26">
        <f>$C$20</f>
        <v>24</v>
      </c>
      <c r="AB3" s="26">
        <f ca="1">$C$19*Y3*(5.615/86400)</f>
        <v>3.2646820916818919E-2</v>
      </c>
      <c r="AC3" s="26">
        <f ca="1">$C$19*($C$11-M3)*V3*(1/86400)</f>
        <v>0.1943142102080701</v>
      </c>
      <c r="AD3" s="26">
        <f t="shared" ref="AD3:AE3" ca="1" si="0">AB3/$C$18</f>
        <v>0.66507557433205367</v>
      </c>
      <c r="AE3" s="26">
        <f t="shared" ca="1" si="0"/>
        <v>3.9585365841374567</v>
      </c>
      <c r="AF3" s="26">
        <f ca="1">AD3+AE3</f>
        <v>4.62361215846951</v>
      </c>
      <c r="AG3" s="26">
        <f ca="1">AB3/(AB3+AC3)</f>
        <v>0.14384328778826561</v>
      </c>
      <c r="AH3" s="26">
        <f ca="1">(42.4-0.047*(L3-460)-0.267*$C$2)*(EXP(-0.0007*I3))</f>
        <v>29.805195292535036</v>
      </c>
      <c r="AI3" s="26">
        <f>0.13</f>
        <v>0.13</v>
      </c>
      <c r="AJ3" s="26">
        <f ca="1">AE3/(AD3+AE3)</f>
        <v>0.85615671221173451</v>
      </c>
      <c r="AK3" s="26">
        <f ca="1">AJ3-AI3</f>
        <v>0.7261567122117345</v>
      </c>
      <c r="AL3" s="26">
        <f ca="1">1.938*(AD3*((Z3/AH3)^0.25))</f>
        <v>1.5182654391482691</v>
      </c>
      <c r="AM3" s="26">
        <f ca="1">1.938*(AE3*((Z3/AH3)^0.25))</f>
        <v>9.0367313388948247</v>
      </c>
      <c r="AN3" s="26">
        <f ca="1">((120.872*$C$5)/12)*((Z3/AH3)^0.25)</f>
        <v>35.594971710906108</v>
      </c>
      <c r="AO3" s="26">
        <f ca="1">0.15726*AA3*((1/(Z3*(AH3^3)))^0.25)</f>
        <v>0.1075015202610229</v>
      </c>
      <c r="AP3" s="26">
        <f ca="1">0.0104*(1.163-EXP(-6.407*AO3))</f>
        <v>6.8723482455392429E-3</v>
      </c>
      <c r="AQ3" s="26">
        <f ca="1">(AL3*AP3*(I3^0.1))/((AM3^0.575)*AN3*(14.7^0.1))</f>
        <v>1.0347267421343714E-4</v>
      </c>
      <c r="AR3" s="26">
        <f ca="1">(0.0745*0.000841+1.0728*(AQ3^0.884))/(0.000841+(AQ3^0.884))</f>
        <v>0.33697343828450604</v>
      </c>
      <c r="AS3" s="26">
        <f ca="1">(AM3*(AO3^0.1))/(AN3^2.14)</f>
        <v>3.4608367674848258E-3</v>
      </c>
      <c r="AT3" s="26">
        <f ca="1">(0.97471888*0.0102865321+1.7467011*(AS3^3.8462632))/(0.0102865321+(AS3^3.8462632))</f>
        <v>0.97471890572652831</v>
      </c>
      <c r="AU3" s="26">
        <f ca="1">AT3*AR3</f>
        <v>0.32845438102357954</v>
      </c>
      <c r="AV3" s="26">
        <f ca="1">(Z3*AU3)+(W3*(1-AU3))</f>
        <v>19.184768903920123</v>
      </c>
      <c r="AW3" s="26">
        <f ca="1">(X3*(1-AG3))+AA3*AG3</f>
        <v>3.4613978303284578</v>
      </c>
      <c r="AX3" s="26">
        <f ca="1">(1488*AV3*AF3*$C$5)/(AW3)</f>
        <v>114395.94705072555</v>
      </c>
      <c r="AY3" s="26">
        <f ca="1">+'fd q3'!L3:L67</f>
        <v>1.8113051791417423E-2</v>
      </c>
      <c r="AZ3" s="26">
        <f ca="1">AV3/144</f>
        <v>0.13322756183277862</v>
      </c>
      <c r="BA3" s="26">
        <f ca="1">(AY3*AV3*(AF3^2))/(144*2*32.2*$C$5)</f>
        <v>2.6701851795290794E-4</v>
      </c>
      <c r="BB3" s="26">
        <f ca="1">AZ3+BA3</f>
        <v>0.13349458035073153</v>
      </c>
      <c r="BC3" s="26">
        <f ca="1">BB3*100</f>
        <v>13.349458035073154</v>
      </c>
      <c r="BD3" s="26">
        <f ca="1">G3+BC3</f>
        <v>145.34945803507316</v>
      </c>
      <c r="BE3" s="26">
        <f ca="1">ABS((H3-BD3)/BD3)</f>
        <v>0</v>
      </c>
    </row>
    <row r="4" spans="1:57" x14ac:dyDescent="0.25">
      <c r="A4" s="65" t="s">
        <v>23</v>
      </c>
      <c r="B4" s="65"/>
      <c r="C4" s="25">
        <v>7</v>
      </c>
      <c r="E4" s="19">
        <v>2</v>
      </c>
      <c r="F4" s="19">
        <v>200</v>
      </c>
      <c r="G4">
        <f ca="1">H3</f>
        <v>145.34945803507316</v>
      </c>
      <c r="H4" s="4">
        <f t="shared" ref="H4:H67" ca="1" si="1">BD4</f>
        <v>159.19836689855168</v>
      </c>
      <c r="I4" s="4">
        <f t="shared" ref="I4:I67" ca="1" si="2">(G4+H4)/2</f>
        <v>152.27391246681242</v>
      </c>
      <c r="J4" s="4">
        <v>521</v>
      </c>
      <c r="K4" s="42">
        <f t="shared" ref="K4:K67" si="3">((F4-$C$16)/$C$15)+460</f>
        <v>525.23076923076928</v>
      </c>
      <c r="L4" s="42">
        <f t="shared" ref="L4:L67" si="4">(J4+K4)/2</f>
        <v>523.11538461538464</v>
      </c>
      <c r="M4" s="42">
        <f ca="1">+'Rs, Den q3'!I4:I68</f>
        <v>23.638294187177557</v>
      </c>
      <c r="N4" s="42">
        <f ca="1">'Rs, Den q3'!J4:J68</f>
        <v>0.74789683950660191</v>
      </c>
      <c r="O4" s="42">
        <f t="shared" ref="O4:O67" ca="1" si="5">18.2*((((M4/N4)^0.83)*(10^(0.00091*(L4-460)-0.0125*$C$2))-1.4))</f>
        <v>152.27391276549977</v>
      </c>
      <c r="P4" s="42">
        <f t="shared" ref="P4:P67" ca="1" si="6">ABS(($C$11*$C$7)-(M4*N4))/($C$11-M4)</f>
        <v>0.67505390912036922</v>
      </c>
      <c r="Q4" s="42">
        <f t="shared" ref="Q4:Q67" ca="1" si="7">677+(15*P4)-37.5*(P4^2)</f>
        <v>670.03714187860464</v>
      </c>
      <c r="R4" s="42">
        <f t="shared" ref="R4:R67" ca="1" si="8">168+(325*(P4))-(12.5*(P4^2))</f>
        <v>381.69629821138636</v>
      </c>
      <c r="S4" s="42">
        <f t="shared" ref="S4:S67" ca="1" si="9">I4/Q4</f>
        <v>0.22726189781043654</v>
      </c>
      <c r="T4" s="42">
        <f t="shared" ref="T4:T67" ca="1" si="10">L4/R4</f>
        <v>1.3705015926711432</v>
      </c>
      <c r="U4" s="42">
        <f t="shared" ref="U4:U67" ca="1" si="11">1-((3.52*S4)/(10^(0.9813*T4)))+((0.274*(S4^2))/(10^(0.8157*T4)))</f>
        <v>0.96492135548260438</v>
      </c>
      <c r="V4" s="42">
        <f t="shared" ref="V4:V67" ca="1" si="12">(U4*L4*14.7)/(I4*520)</f>
        <v>9.3708264675435332E-2</v>
      </c>
      <c r="W4" s="23">
        <f t="shared" ref="W4:W67" ca="1" si="13">(P4*0.0764)/V4</f>
        <v>0.55036894382183377</v>
      </c>
      <c r="X4" s="42">
        <f ca="1">+'Visco q3'!G4:G68</f>
        <v>1.0752368659663926E-2</v>
      </c>
      <c r="Y4" s="42">
        <f t="shared" ref="Y4:Y67" ca="1" si="14">0.9759 + 0.00012*((M4*(N4/$C$17)^0.5)+(1.25*(L4-460)))^1.2</f>
        <v>1.006184887510998</v>
      </c>
      <c r="Z4" s="42">
        <f t="shared" ref="Z4:Z67" ca="1" si="15">($C$17*62.4+N4*0.0764*M4)/Y4</f>
        <v>57.414741631870633</v>
      </c>
      <c r="AA4" s="43">
        <f t="shared" ref="AA4:AA67" si="16">$C$20</f>
        <v>24</v>
      </c>
      <c r="AB4" s="42">
        <f t="shared" ref="AB4:AB67" ca="1" si="17">$C$19*Y4*(5.615/86400)</f>
        <v>3.26951860148973E-2</v>
      </c>
      <c r="AC4" s="42">
        <f t="shared" ref="AC4:AC67" ca="1" si="18">$C$19*($C$11-M4)*V4*(1/86400)</f>
        <v>0.1759696449843256</v>
      </c>
      <c r="AD4" s="42">
        <f t="shared" ref="AD4:AD67" ca="1" si="19">AB4/$C$18</f>
        <v>0.66606086001925924</v>
      </c>
      <c r="AE4" s="42">
        <f t="shared" ref="AE4:AE67" ca="1" si="20">AC4/$C$18</f>
        <v>3.5848241702047341</v>
      </c>
      <c r="AF4" s="42">
        <f t="shared" ref="AF4:AF67" ca="1" si="21">AD4+AE4</f>
        <v>4.2508850302239933</v>
      </c>
      <c r="AG4" s="42">
        <f t="shared" ref="AG4:AG67" ca="1" si="22">AB4/(AB4+AC4)</f>
        <v>0.15668757336026148</v>
      </c>
      <c r="AH4" s="42">
        <f t="shared" ref="AH4:AH67" ca="1" si="23">(42.4-0.047*(L4-460)-0.267*$C$2)*(EXP(-0.0007*I4))</f>
        <v>29.446441764126838</v>
      </c>
      <c r="AI4" s="42">
        <f t="shared" ref="AI4:AI67" si="24">0.13</f>
        <v>0.13</v>
      </c>
      <c r="AJ4" s="42">
        <f t="shared" ref="AJ4:AJ67" ca="1" si="25">AE4/(AD4+AE4)</f>
        <v>0.84331242663973849</v>
      </c>
      <c r="AK4" s="42">
        <f t="shared" ref="AK4:AK67" ca="1" si="26">AJ4-AI4</f>
        <v>0.71331242663973848</v>
      </c>
      <c r="AL4" s="42">
        <f t="shared" ref="AL4:AL67" ca="1" si="27">1.938*(AD4*((Z4/AH4)^0.25))</f>
        <v>1.5253353470682323</v>
      </c>
      <c r="AM4" s="42">
        <f t="shared" ref="AM4:AM67" ca="1" si="28">1.938*(AE4*((Z4/AH4)^0.25))</f>
        <v>8.2095486284537369</v>
      </c>
      <c r="AN4" s="42">
        <f t="shared" ref="AN4:AN67" ca="1" si="29">((120.872*$C$5)/12)*((Z4/AH4)^0.25)</f>
        <v>35.707822293877065</v>
      </c>
      <c r="AO4" s="42">
        <f t="shared" ref="AO4:AO67" ca="1" si="30">0.15726*AA4*((1/(Z4*(AH4^3)))^0.25)</f>
        <v>0.10846735300324206</v>
      </c>
      <c r="AP4" s="42">
        <f t="shared" ref="AP4:AP67" ca="1" si="31">0.0104*(1.163-EXP(-6.407*AO4))</f>
        <v>6.904567932253157E-3</v>
      </c>
      <c r="AQ4" s="42">
        <f t="shared" ref="AQ4:AQ67" ca="1" si="32">(AL4*AP4*(I4^0.1))/((AM4^0.575)*AN4*(14.7^0.1))</f>
        <v>1.110543840960287E-4</v>
      </c>
      <c r="AR4" s="42">
        <f t="shared" ref="AR4:AR67" ca="1" si="33">(0.0745*0.000841+1.0728*(AQ4^0.884))/(0.000841+(AQ4^0.884))</f>
        <v>0.34924468883741944</v>
      </c>
      <c r="AS4" s="42">
        <f t="shared" ref="AS4:AS67" ca="1" si="34">(AM4*(AO4^0.1))/(AN4^2.14)</f>
        <v>3.1256157259953437E-3</v>
      </c>
      <c r="AT4" s="42">
        <f t="shared" ref="AT4:AT67" ca="1" si="35">(0.97471888*0.0102865321+1.7467011*(AS4^3.8462632))/(0.0102865321+(AS4^3.8462632))</f>
        <v>0.97471889738606188</v>
      </c>
      <c r="AU4" s="42">
        <f t="shared" ref="AU4:AU67" ca="1" si="36">AT4*AR4</f>
        <v>0.34041539802154774</v>
      </c>
      <c r="AV4" s="42">
        <f t="shared" ref="AV4:AV67" ca="1" si="37">(Z4*AU4)+(W4*(1-AU4))</f>
        <v>19.907877005669594</v>
      </c>
      <c r="AW4" s="42">
        <f t="shared" ref="AW4:AW67" ca="1" si="38">(X4*(1-AG4))+AA4*AG4</f>
        <v>3.7695693667527816</v>
      </c>
      <c r="AX4" s="42">
        <f t="shared" ref="AX4:AX67" ca="1" si="39">(1488*AV4*AF4*$C$5)/(AW4)</f>
        <v>100215.92848897992</v>
      </c>
      <c r="AY4" s="42">
        <f ca="1">+'fd q3'!L4:L68</f>
        <v>1.8556394669551508E-2</v>
      </c>
      <c r="AZ4" s="42">
        <f t="shared" ref="AZ4:AZ67" ca="1" si="40">AV4/144</f>
        <v>0.13824914587270551</v>
      </c>
      <c r="BA4" s="42">
        <f t="shared" ref="BA4:BA67" ca="1" si="41">(AY4*AV4*(AF4^2))/(144*2*32.2*$C$5)</f>
        <v>2.3994276207985648E-4</v>
      </c>
      <c r="BB4" s="42">
        <f t="shared" ref="BB4:BB67" ca="1" si="42">AZ4+BA4</f>
        <v>0.13848908863478537</v>
      </c>
      <c r="BC4" s="42">
        <f t="shared" ref="BC4:BC67" ca="1" si="43">BB4*100</f>
        <v>13.848908863478538</v>
      </c>
      <c r="BD4" s="42">
        <f t="shared" ref="BD4:BD67" ca="1" si="44">G4+BC4</f>
        <v>159.19836689855168</v>
      </c>
      <c r="BE4" s="26">
        <f ca="1">ABS((H4-BD4)/BD4)</f>
        <v>0</v>
      </c>
    </row>
    <row r="5" spans="1:57" x14ac:dyDescent="0.25">
      <c r="A5" s="65" t="s">
        <v>24</v>
      </c>
      <c r="B5" s="65"/>
      <c r="C5" s="25">
        <v>3</v>
      </c>
      <c r="E5" s="4">
        <v>3</v>
      </c>
      <c r="F5" s="4">
        <v>300</v>
      </c>
      <c r="G5">
        <f ca="1">H4</f>
        <v>159.19836689855168</v>
      </c>
      <c r="H5" s="4">
        <f t="shared" ca="1" si="1"/>
        <v>173.54040380425363</v>
      </c>
      <c r="I5" s="4">
        <f t="shared" ca="1" si="2"/>
        <v>166.36938535140266</v>
      </c>
      <c r="J5" s="4">
        <v>522</v>
      </c>
      <c r="K5" s="42">
        <f t="shared" si="3"/>
        <v>527.84615384615381</v>
      </c>
      <c r="L5" s="42">
        <f t="shared" si="4"/>
        <v>524.92307692307691</v>
      </c>
      <c r="M5" s="42">
        <f ca="1">+'Rs, Den q3'!I5:I69</f>
        <v>25.790052694451408</v>
      </c>
      <c r="N5" s="42">
        <f ca="1">'Rs, Den q3'!J5:J69</f>
        <v>0.74770539195763763</v>
      </c>
      <c r="O5" s="42">
        <f t="shared" ca="1" si="5"/>
        <v>166.36938576942168</v>
      </c>
      <c r="P5" s="42">
        <f t="shared" ca="1" si="6"/>
        <v>0.67458296856817812</v>
      </c>
      <c r="Q5" s="42">
        <f t="shared" ca="1" si="7"/>
        <v>670.05391272293809</v>
      </c>
      <c r="R5" s="42">
        <f t="shared" ca="1" si="8"/>
        <v>381.55118751612974</v>
      </c>
      <c r="S5" s="42">
        <f t="shared" ca="1" si="9"/>
        <v>0.2482925361562586</v>
      </c>
      <c r="T5" s="42">
        <f t="shared" ca="1" si="10"/>
        <v>1.3757605639764552</v>
      </c>
      <c r="U5" s="42">
        <f t="shared" ca="1" si="11"/>
        <v>0.96223823690502996</v>
      </c>
      <c r="V5" s="42">
        <f t="shared" ca="1" si="12"/>
        <v>8.5825996682491926E-2</v>
      </c>
      <c r="W5" s="23">
        <f t="shared" ca="1" si="13"/>
        <v>0.60049566321112502</v>
      </c>
      <c r="X5" s="42">
        <f ca="1">+'Visco q3'!G5:G69</f>
        <v>1.080799131583824E-2</v>
      </c>
      <c r="Y5" s="42">
        <f t="shared" ca="1" si="14"/>
        <v>1.0077165325351811</v>
      </c>
      <c r="Z5" s="42">
        <f t="shared" ca="1" si="15"/>
        <v>57.449110216401792</v>
      </c>
      <c r="AA5" s="43">
        <f t="shared" si="16"/>
        <v>24</v>
      </c>
      <c r="AB5" s="42">
        <f t="shared" ca="1" si="17"/>
        <v>3.2744955614496772E-2</v>
      </c>
      <c r="AC5" s="42">
        <f t="shared" ca="1" si="18"/>
        <v>0.1600992317597259</v>
      </c>
      <c r="AD5" s="42">
        <f t="shared" ca="1" si="19"/>
        <v>0.66707475797649773</v>
      </c>
      <c r="AE5" s="42">
        <f t="shared" ca="1" si="20"/>
        <v>3.2615147669053779</v>
      </c>
      <c r="AF5" s="42">
        <f t="shared" ca="1" si="21"/>
        <v>3.9285895248818754</v>
      </c>
      <c r="AG5" s="42">
        <f t="shared" ca="1" si="22"/>
        <v>0.16980006532918587</v>
      </c>
      <c r="AH5" s="42">
        <f t="shared" ca="1" si="23"/>
        <v>29.081705906852363</v>
      </c>
      <c r="AI5" s="42">
        <f t="shared" si="24"/>
        <v>0.13</v>
      </c>
      <c r="AJ5" s="42">
        <f t="shared" ca="1" si="25"/>
        <v>0.83019993467081421</v>
      </c>
      <c r="AK5" s="42">
        <f t="shared" ca="1" si="26"/>
        <v>0.70019993467081421</v>
      </c>
      <c r="AL5" s="42">
        <f t="shared" ca="1" si="27"/>
        <v>1.5326540498870227</v>
      </c>
      <c r="AM5" s="42">
        <f t="shared" ca="1" si="28"/>
        <v>7.4935736309782115</v>
      </c>
      <c r="AN5" s="42">
        <f t="shared" ca="1" si="29"/>
        <v>35.824618475920758</v>
      </c>
      <c r="AO5" s="42">
        <f t="shared" ca="1" si="30"/>
        <v>0.10946966213494061</v>
      </c>
      <c r="AP5" s="42">
        <f t="shared" ca="1" si="31"/>
        <v>6.9377943046158835E-3</v>
      </c>
      <c r="AQ5" s="42">
        <f t="shared" ca="1" si="32"/>
        <v>1.1882653343361936E-4</v>
      </c>
      <c r="AR5" s="42">
        <f t="shared" ca="1" si="33"/>
        <v>0.36131093430996308</v>
      </c>
      <c r="AS5" s="42">
        <f t="shared" ca="1" si="34"/>
        <v>2.8357620649539571E-3</v>
      </c>
      <c r="AT5" s="42">
        <f t="shared" ca="1" si="35"/>
        <v>0.97471889195737504</v>
      </c>
      <c r="AU5" s="42">
        <f t="shared" ca="1" si="36"/>
        <v>0.35217659354269115</v>
      </c>
      <c r="AV5" s="42">
        <f t="shared" ca="1" si="37"/>
        <v>20.62124708417527</v>
      </c>
      <c r="AW5" s="42">
        <f t="shared" ca="1" si="38"/>
        <v>4.0841743615847923</v>
      </c>
      <c r="AX5" s="42">
        <f t="shared" ca="1" si="39"/>
        <v>88546.518785605789</v>
      </c>
      <c r="AY5" s="42">
        <f ca="1">+'fd q3'!L5:L69</f>
        <v>1.899195890108462E-2</v>
      </c>
      <c r="AZ5" s="42">
        <f t="shared" ca="1" si="40"/>
        <v>0.14320310475121714</v>
      </c>
      <c r="BA5" s="42">
        <f t="shared" ca="1" si="41"/>
        <v>2.1726430580224545E-4</v>
      </c>
      <c r="BB5" s="42">
        <f t="shared" ca="1" si="42"/>
        <v>0.14342036905701938</v>
      </c>
      <c r="BC5" s="42">
        <f t="shared" ca="1" si="43"/>
        <v>14.342036905701939</v>
      </c>
      <c r="BD5" s="42">
        <f t="shared" ca="1" si="44"/>
        <v>173.54040380425363</v>
      </c>
      <c r="BE5" s="26">
        <f ca="1">ABS((H5-BD5)/BD5)</f>
        <v>0</v>
      </c>
    </row>
    <row r="6" spans="1:57" x14ac:dyDescent="0.25">
      <c r="A6" s="65" t="s">
        <v>76</v>
      </c>
      <c r="B6" s="65"/>
      <c r="C6" s="25">
        <v>5.9999999999999995E-4</v>
      </c>
      <c r="E6" s="19">
        <v>4</v>
      </c>
      <c r="F6" s="19">
        <v>400</v>
      </c>
      <c r="G6">
        <f t="shared" ref="G6:G67" ca="1" si="45">H5</f>
        <v>173.54040380425363</v>
      </c>
      <c r="H6" s="4">
        <f t="shared" ca="1" si="1"/>
        <v>188.3696633879288</v>
      </c>
      <c r="I6" s="4">
        <f t="shared" ca="1" si="2"/>
        <v>180.9550335960912</v>
      </c>
      <c r="J6" s="4">
        <v>523</v>
      </c>
      <c r="K6" s="42">
        <f t="shared" si="3"/>
        <v>530.46153846153845</v>
      </c>
      <c r="L6" s="42">
        <f t="shared" si="4"/>
        <v>526.73076923076928</v>
      </c>
      <c r="M6" s="42">
        <f ca="1">+'Rs, Den q3'!I6:I70</f>
        <v>28.034656602845914</v>
      </c>
      <c r="N6" s="42">
        <f ca="1">'Rs, Den q3'!J6:J70</f>
        <v>0.7475056837119376</v>
      </c>
      <c r="O6" s="42">
        <f t="shared" ca="1" si="5"/>
        <v>180.95503417291766</v>
      </c>
      <c r="P6" s="42">
        <f t="shared" ca="1" si="6"/>
        <v>0.67408770324016754</v>
      </c>
      <c r="Q6" s="42">
        <f t="shared" ca="1" si="7"/>
        <v>670.07153186136736</v>
      </c>
      <c r="R6" s="42">
        <f t="shared" ca="1" si="8"/>
        <v>381.39857565730944</v>
      </c>
      <c r="S6" s="42">
        <f t="shared" ca="1" si="9"/>
        <v>0.27005330773182196</v>
      </c>
      <c r="T6" s="42">
        <f t="shared" ca="1" si="10"/>
        <v>1.3810506982701538</v>
      </c>
      <c r="U6" s="42">
        <f t="shared" ca="1" si="11"/>
        <v>0.95953983400753073</v>
      </c>
      <c r="V6" s="42">
        <f t="shared" ca="1" si="12"/>
        <v>7.8957796533167299E-2</v>
      </c>
      <c r="W6" s="23">
        <f t="shared" ca="1" si="13"/>
        <v>0.65225098456129527</v>
      </c>
      <c r="X6" s="42">
        <f ca="1">+'Visco q3'!G6:G70</f>
        <v>1.0864595911570624E-2</v>
      </c>
      <c r="Y6" s="42">
        <f t="shared" ca="1" si="14"/>
        <v>1.0092913922201223</v>
      </c>
      <c r="Z6" s="42">
        <f t="shared" ca="1" si="15"/>
        <v>57.486086925823237</v>
      </c>
      <c r="AA6" s="43">
        <f t="shared" si="16"/>
        <v>24</v>
      </c>
      <c r="AB6" s="42">
        <f t="shared" ca="1" si="17"/>
        <v>3.2796129440486037E-2</v>
      </c>
      <c r="AC6" s="42">
        <f t="shared" ca="1" si="18"/>
        <v>0.14626170714795605</v>
      </c>
      <c r="AD6" s="42">
        <f t="shared" ca="1" si="19"/>
        <v>0.66811726259884052</v>
      </c>
      <c r="AE6" s="42">
        <f t="shared" ca="1" si="20"/>
        <v>2.9796190303509626</v>
      </c>
      <c r="AF6" s="42">
        <f t="shared" ca="1" si="21"/>
        <v>3.6477362929498032</v>
      </c>
      <c r="AG6" s="42">
        <f t="shared" ca="1" si="22"/>
        <v>0.18315941969000074</v>
      </c>
      <c r="AH6" s="42">
        <f t="shared" ca="1" si="23"/>
        <v>28.711440377006706</v>
      </c>
      <c r="AI6" s="42">
        <f t="shared" si="24"/>
        <v>0.13</v>
      </c>
      <c r="AJ6" s="42">
        <f t="shared" ca="1" si="25"/>
        <v>0.81684058030999929</v>
      </c>
      <c r="AK6" s="42">
        <f t="shared" ca="1" si="26"/>
        <v>0.68684058030999928</v>
      </c>
      <c r="AL6" s="42">
        <f t="shared" ca="1" si="27"/>
        <v>1.5402223016794518</v>
      </c>
      <c r="AM6" s="42">
        <f t="shared" ca="1" si="28"/>
        <v>6.8689673773787936</v>
      </c>
      <c r="AN6" s="42">
        <f t="shared" ca="1" si="29"/>
        <v>35.945345188669386</v>
      </c>
      <c r="AO6" s="42">
        <f t="shared" ca="1" si="30"/>
        <v>0.11050898521861524</v>
      </c>
      <c r="AP6" s="42">
        <f t="shared" ca="1" si="31"/>
        <v>6.9720230849263185E-3</v>
      </c>
      <c r="AQ6" s="42">
        <f t="shared" ca="1" si="32"/>
        <v>1.2679797353003905E-4</v>
      </c>
      <c r="AR6" s="42">
        <f t="shared" ca="1" si="33"/>
        <v>0.37318547628760718</v>
      </c>
      <c r="AS6" s="42">
        <f t="shared" ca="1" si="34"/>
        <v>2.5831874588886999E-3</v>
      </c>
      <c r="AT6" s="42">
        <f t="shared" ca="1" si="35"/>
        <v>0.97471888835235354</v>
      </c>
      <c r="AU6" s="42">
        <f t="shared" ca="1" si="36"/>
        <v>0.36375093259630004</v>
      </c>
      <c r="AV6" s="42">
        <f t="shared" ca="1" si="37"/>
        <v>21.325611811220444</v>
      </c>
      <c r="AW6" s="42">
        <f t="shared" ca="1" si="38"/>
        <v>4.404700715389259</v>
      </c>
      <c r="AX6" s="42">
        <f t="shared" ca="1" si="39"/>
        <v>78837.476533123234</v>
      </c>
      <c r="AY6" s="42">
        <f ca="1">+'fd q3'!L6:L70</f>
        <v>1.9419523367252556E-2</v>
      </c>
      <c r="AZ6" s="42">
        <f t="shared" ca="1" si="40"/>
        <v>0.14809452646680865</v>
      </c>
      <c r="BA6" s="42">
        <f t="shared" ca="1" si="41"/>
        <v>1.9806936994300509E-4</v>
      </c>
      <c r="BB6" s="42">
        <f t="shared" ca="1" si="42"/>
        <v>0.14829259583675167</v>
      </c>
      <c r="BC6" s="42">
        <f t="shared" ca="1" si="43"/>
        <v>14.829259583675167</v>
      </c>
      <c r="BD6" s="42">
        <f t="shared" ca="1" si="44"/>
        <v>188.3696633879288</v>
      </c>
      <c r="BE6" s="34">
        <f t="shared" ref="BE6:BE67" ca="1" si="46">ABS((H6-BD6)/BD6)</f>
        <v>0</v>
      </c>
    </row>
    <row r="7" spans="1:57" x14ac:dyDescent="0.25">
      <c r="A7" s="65" t="s">
        <v>66</v>
      </c>
      <c r="B7" s="65"/>
      <c r="C7" s="25">
        <v>0.68</v>
      </c>
      <c r="E7" s="4">
        <v>5</v>
      </c>
      <c r="F7" s="4">
        <v>500</v>
      </c>
      <c r="G7">
        <f t="shared" ca="1" si="45"/>
        <v>188.3696633879288</v>
      </c>
      <c r="H7" s="4">
        <f t="shared" ca="1" si="1"/>
        <v>203.68061612999719</v>
      </c>
      <c r="I7" s="4">
        <f t="shared" ca="1" si="2"/>
        <v>196.02513975896301</v>
      </c>
      <c r="J7" s="4">
        <v>524</v>
      </c>
      <c r="K7" s="42">
        <f t="shared" si="3"/>
        <v>533.07692307692309</v>
      </c>
      <c r="L7" s="42">
        <f t="shared" si="4"/>
        <v>528.53846153846155</v>
      </c>
      <c r="M7" s="42">
        <f ca="1">+'Rs, Den q3'!I7:I71</f>
        <v>30.371097027807817</v>
      </c>
      <c r="N7" s="42">
        <f ca="1">'Rs, Den q3'!J7:J71</f>
        <v>0.74729780453258365</v>
      </c>
      <c r="O7" s="42">
        <f t="shared" ca="1" si="5"/>
        <v>196.02514054457092</v>
      </c>
      <c r="P7" s="42">
        <f t="shared" ca="1" si="6"/>
        <v>0.6735677391503444</v>
      </c>
      <c r="Q7" s="42">
        <f t="shared" ca="1" si="7"/>
        <v>670.09000986635112</v>
      </c>
      <c r="R7" s="42">
        <f t="shared" ca="1" si="8"/>
        <v>381.23834648356063</v>
      </c>
      <c r="S7" s="42">
        <f t="shared" ca="1" si="9"/>
        <v>0.29253553533511123</v>
      </c>
      <c r="T7" s="42">
        <f t="shared" ca="1" si="10"/>
        <v>1.3863727676230824</v>
      </c>
      <c r="U7" s="42">
        <f t="shared" ca="1" si="11"/>
        <v>0.95683194842846031</v>
      </c>
      <c r="V7" s="42">
        <f t="shared" ca="1" si="12"/>
        <v>7.2931388692008506E-2</v>
      </c>
      <c r="W7" s="23">
        <f t="shared" ca="1" si="13"/>
        <v>0.70560256967553292</v>
      </c>
      <c r="X7" s="42">
        <f ca="1">+'Visco q3'!G7:G71</f>
        <v>1.092219195620845E-2</v>
      </c>
      <c r="Y7" s="42">
        <f t="shared" ca="1" si="14"/>
        <v>1.0109094351146986</v>
      </c>
      <c r="Z7" s="42">
        <f t="shared" ca="1" si="15"/>
        <v>57.525591437394262</v>
      </c>
      <c r="AA7" s="43">
        <f t="shared" si="16"/>
        <v>24</v>
      </c>
      <c r="AB7" s="42">
        <f t="shared" ca="1" si="17"/>
        <v>3.2848706470885607E-2</v>
      </c>
      <c r="AC7" s="42">
        <f t="shared" ca="1" si="18"/>
        <v>0.13411225730909238</v>
      </c>
      <c r="AD7" s="42">
        <f t="shared" ca="1" si="19"/>
        <v>0.66918835306669222</v>
      </c>
      <c r="AE7" s="42">
        <f t="shared" ca="1" si="20"/>
        <v>2.7321124706774005</v>
      </c>
      <c r="AF7" s="42">
        <f t="shared" ca="1" si="21"/>
        <v>3.4013008237440925</v>
      </c>
      <c r="AG7" s="42">
        <f t="shared" ca="1" si="22"/>
        <v>0.19674483021177214</v>
      </c>
      <c r="AH7" s="42">
        <f t="shared" ca="1" si="23"/>
        <v>28.336085390050581</v>
      </c>
      <c r="AI7" s="42">
        <f t="shared" si="24"/>
        <v>0.13</v>
      </c>
      <c r="AJ7" s="42">
        <f t="shared" ca="1" si="25"/>
        <v>0.80325516978822786</v>
      </c>
      <c r="AK7" s="42">
        <f t="shared" ca="1" si="26"/>
        <v>0.67325516978822786</v>
      </c>
      <c r="AL7" s="42">
        <f t="shared" ca="1" si="27"/>
        <v>1.5480409911232464</v>
      </c>
      <c r="AM7" s="42">
        <f t="shared" ca="1" si="28"/>
        <v>6.320226700876419</v>
      </c>
      <c r="AN7" s="42">
        <f t="shared" ca="1" si="29"/>
        <v>36.069990408592673</v>
      </c>
      <c r="AO7" s="42">
        <f t="shared" ca="1" si="30"/>
        <v>0.11158590768007563</v>
      </c>
      <c r="AP7" s="42">
        <f t="shared" ca="1" si="31"/>
        <v>7.0072505256077357E-3</v>
      </c>
      <c r="AQ7" s="42">
        <f t="shared" ca="1" si="32"/>
        <v>1.3497776748088905E-4</v>
      </c>
      <c r="AR7" s="42">
        <f t="shared" ca="1" si="33"/>
        <v>0.38488001581256703</v>
      </c>
      <c r="AS7" s="42">
        <f t="shared" ca="1" si="34"/>
        <v>2.361571472441443E-3</v>
      </c>
      <c r="AT7" s="42">
        <f t="shared" ca="1" si="35"/>
        <v>0.9747188859153213</v>
      </c>
      <c r="AU7" s="42">
        <f t="shared" ca="1" si="36"/>
        <v>0.37514982022389659</v>
      </c>
      <c r="AV7" s="42">
        <f t="shared" ca="1" si="37"/>
        <v>22.021611178524019</v>
      </c>
      <c r="AW7" s="42">
        <f t="shared" ca="1" si="38"/>
        <v>4.7306492322367752</v>
      </c>
      <c r="AX7" s="42">
        <f t="shared" ca="1" si="39"/>
        <v>70680.168027759282</v>
      </c>
      <c r="AY7" s="42">
        <f ca="1">+'fd q3'!L7:L71</f>
        <v>1.9838940127532588E-2</v>
      </c>
      <c r="AZ7" s="42">
        <f t="shared" ca="1" si="40"/>
        <v>0.15292785540641679</v>
      </c>
      <c r="BA7" s="42">
        <f t="shared" ca="1" si="41"/>
        <v>1.8167201426708506E-4</v>
      </c>
      <c r="BB7" s="42">
        <f t="shared" ca="1" si="42"/>
        <v>0.15310952742068387</v>
      </c>
      <c r="BC7" s="42">
        <f t="shared" ca="1" si="43"/>
        <v>15.310952742068388</v>
      </c>
      <c r="BD7" s="42">
        <f t="shared" ca="1" si="44"/>
        <v>203.68061612999719</v>
      </c>
      <c r="BE7" s="34">
        <f t="shared" ca="1" si="46"/>
        <v>0</v>
      </c>
    </row>
    <row r="8" spans="1:57" x14ac:dyDescent="0.25">
      <c r="A8" s="65" t="s">
        <v>29</v>
      </c>
      <c r="B8" s="65"/>
      <c r="C8" s="25">
        <v>6500</v>
      </c>
      <c r="E8" s="19">
        <v>6</v>
      </c>
      <c r="F8" s="19">
        <v>600</v>
      </c>
      <c r="G8">
        <f t="shared" ca="1" si="45"/>
        <v>203.68061612999719</v>
      </c>
      <c r="H8" s="4">
        <f t="shared" ca="1" si="1"/>
        <v>219.46807013008393</v>
      </c>
      <c r="I8" s="4">
        <f t="shared" ca="1" si="2"/>
        <v>211.57434313004057</v>
      </c>
      <c r="J8" s="4">
        <v>525</v>
      </c>
      <c r="K8" s="42">
        <f t="shared" si="3"/>
        <v>535.69230769230774</v>
      </c>
      <c r="L8" s="42">
        <f t="shared" si="4"/>
        <v>530.34615384615381</v>
      </c>
      <c r="M8" s="42">
        <f ca="1">+'Rs, Den q3'!I8:I72</f>
        <v>32.798346885955105</v>
      </c>
      <c r="N8" s="42">
        <f ca="1">'Rs, Den q3'!J8:J72</f>
        <v>0.74708184580185466</v>
      </c>
      <c r="O8" s="42">
        <f t="shared" ca="1" si="5"/>
        <v>211.57434418704324</v>
      </c>
      <c r="P8" s="42">
        <f t="shared" ca="1" si="6"/>
        <v>0.6730226679540996</v>
      </c>
      <c r="Q8" s="42">
        <f t="shared" ca="1" si="7"/>
        <v>670.10935833505948</v>
      </c>
      <c r="R8" s="42">
        <f t="shared" ca="1" si="8"/>
        <v>381.07037319033174</v>
      </c>
      <c r="S8" s="42">
        <f t="shared" ca="1" si="9"/>
        <v>0.31573106762113279</v>
      </c>
      <c r="T8" s="42">
        <f t="shared" ca="1" si="10"/>
        <v>1.3917275945807099</v>
      </c>
      <c r="U8" s="42">
        <f t="shared" ca="1" si="11"/>
        <v>0.95412017501040858</v>
      </c>
      <c r="V8" s="42">
        <f t="shared" ca="1" si="12"/>
        <v>6.7610398032741589E-2</v>
      </c>
      <c r="W8" s="23">
        <f t="shared" ca="1" si="13"/>
        <v>0.76051810561435595</v>
      </c>
      <c r="X8" s="42">
        <f ca="1">+'Visco q3'!G8:G72</f>
        <v>1.0980788855953662E-2</v>
      </c>
      <c r="Y8" s="42">
        <f t="shared" ca="1" si="14"/>
        <v>1.0125706079524963</v>
      </c>
      <c r="Z8" s="42">
        <f t="shared" ca="1" si="15"/>
        <v>57.567543295669061</v>
      </c>
      <c r="AA8" s="43">
        <f t="shared" si="16"/>
        <v>24</v>
      </c>
      <c r="AB8" s="42">
        <f t="shared" ca="1" si="17"/>
        <v>3.2902684974845296E-2</v>
      </c>
      <c r="AC8" s="42">
        <f t="shared" ca="1" si="18"/>
        <v>0.12337788529723943</v>
      </c>
      <c r="AD8" s="42">
        <f t="shared" ca="1" si="19"/>
        <v>0.6702879941194626</v>
      </c>
      <c r="AE8" s="42">
        <f t="shared" ca="1" si="20"/>
        <v>2.5134336397717219</v>
      </c>
      <c r="AF8" s="42">
        <f t="shared" ca="1" si="21"/>
        <v>3.1837216338911842</v>
      </c>
      <c r="AG8" s="42">
        <f t="shared" ca="1" si="22"/>
        <v>0.21053599252652885</v>
      </c>
      <c r="AH8" s="42">
        <f t="shared" ca="1" si="23"/>
        <v>27.956069334111376</v>
      </c>
      <c r="AI8" s="42">
        <f t="shared" si="24"/>
        <v>0.13</v>
      </c>
      <c r="AJ8" s="42">
        <f t="shared" ca="1" si="25"/>
        <v>0.78946400747347123</v>
      </c>
      <c r="AK8" s="42">
        <f t="shared" ca="1" si="26"/>
        <v>0.65946400747347123</v>
      </c>
      <c r="AL8" s="42">
        <f t="shared" ca="1" si="27"/>
        <v>1.5561111341200156</v>
      </c>
      <c r="AM8" s="42">
        <f t="shared" ca="1" si="28"/>
        <v>5.8350770206746372</v>
      </c>
      <c r="AN8" s="42">
        <f t="shared" ca="1" si="29"/>
        <v>36.198544939934784</v>
      </c>
      <c r="AO8" s="42">
        <f t="shared" ca="1" si="30"/>
        <v>0.1127010616909985</v>
      </c>
      <c r="AP8" s="42">
        <f t="shared" ca="1" si="31"/>
        <v>7.0434733088135214E-3</v>
      </c>
      <c r="AQ8" s="42">
        <f t="shared" ca="1" si="32"/>
        <v>1.4337523585557501E-4</v>
      </c>
      <c r="AR8" s="42">
        <f t="shared" ca="1" si="33"/>
        <v>0.39640490700257508</v>
      </c>
      <c r="AS8" s="42">
        <f t="shared" ca="1" si="34"/>
        <v>2.165910019453713E-3</v>
      </c>
      <c r="AT8" s="42">
        <f t="shared" ca="1" si="35"/>
        <v>0.97471888424140796</v>
      </c>
      <c r="AU8" s="42">
        <f t="shared" ca="1" si="36"/>
        <v>0.38638334866136909</v>
      </c>
      <c r="AV8" s="42">
        <f t="shared" ca="1" si="37"/>
        <v>22.70980672603844</v>
      </c>
      <c r="AW8" s="42">
        <f t="shared" ca="1" si="38"/>
        <v>5.0615327582121337</v>
      </c>
      <c r="AX8" s="42">
        <f t="shared" ca="1" si="39"/>
        <v>63766.218159416123</v>
      </c>
      <c r="AY8" s="42">
        <f ca="1">+'fd q3'!L8:L72</f>
        <v>2.0250112703023355E-2</v>
      </c>
      <c r="AZ8" s="42">
        <f t="shared" ca="1" si="40"/>
        <v>0.15770699115304473</v>
      </c>
      <c r="BA8" s="42">
        <f t="shared" ca="1" si="41"/>
        <v>1.6754884782272972E-4</v>
      </c>
      <c r="BB8" s="42">
        <f t="shared" ca="1" si="42"/>
        <v>0.15787454000086745</v>
      </c>
      <c r="BC8" s="42">
        <f t="shared" ca="1" si="43"/>
        <v>15.787454000086745</v>
      </c>
      <c r="BD8" s="42">
        <f t="shared" ca="1" si="44"/>
        <v>219.46807013008393</v>
      </c>
      <c r="BE8" s="34">
        <f t="shared" ca="1" si="46"/>
        <v>0</v>
      </c>
    </row>
    <row r="9" spans="1:57" x14ac:dyDescent="0.25">
      <c r="A9" s="65" t="s">
        <v>30</v>
      </c>
      <c r="B9" s="65"/>
      <c r="C9" s="25">
        <v>520</v>
      </c>
      <c r="E9" s="4">
        <v>7</v>
      </c>
      <c r="F9" s="4">
        <v>700</v>
      </c>
      <c r="G9">
        <f t="shared" ca="1" si="45"/>
        <v>219.46807013008393</v>
      </c>
      <c r="H9" s="4">
        <f t="shared" ca="1" si="1"/>
        <v>235.72713617385861</v>
      </c>
      <c r="I9" s="4">
        <f t="shared" ca="1" si="2"/>
        <v>227.59760315197127</v>
      </c>
      <c r="J9" s="4">
        <v>526</v>
      </c>
      <c r="K9" s="42">
        <f t="shared" si="3"/>
        <v>538.30769230769226</v>
      </c>
      <c r="L9" s="42">
        <f t="shared" si="4"/>
        <v>532.15384615384619</v>
      </c>
      <c r="M9" s="42">
        <f ca="1">+'Rs, Den q3'!I9:I73</f>
        <v>35.315363003555007</v>
      </c>
      <c r="N9" s="42">
        <f ca="1">'Rs, Den q3'!J9:J73</f>
        <v>0.74685790033362986</v>
      </c>
      <c r="O9" s="42">
        <f t="shared" ca="1" si="5"/>
        <v>227.59760455806989</v>
      </c>
      <c r="P9" s="42">
        <f t="shared" ca="1" si="6"/>
        <v>0.6724520443077463</v>
      </c>
      <c r="Q9" s="42">
        <f t="shared" ca="1" si="7"/>
        <v>670.12958996860368</v>
      </c>
      <c r="R9" s="42">
        <f t="shared" ca="1" si="8"/>
        <v>380.89451750134674</v>
      </c>
      <c r="S9" s="42">
        <f t="shared" ca="1" si="9"/>
        <v>0.33963222421298317</v>
      </c>
      <c r="T9" s="42">
        <f t="shared" ca="1" si="10"/>
        <v>1.3971160562896909</v>
      </c>
      <c r="U9" s="42">
        <f t="shared" ca="1" si="11"/>
        <v>0.95140991577170808</v>
      </c>
      <c r="V9" s="42">
        <f t="shared" ca="1" si="12"/>
        <v>6.2885596640291766E-2</v>
      </c>
      <c r="W9" s="23">
        <f t="shared" ca="1" si="13"/>
        <v>0.81696507515036998</v>
      </c>
      <c r="X9" s="42">
        <f ca="1">+'Visco q3'!G9:G73</f>
        <v>1.1040395845326399E-2</v>
      </c>
      <c r="Y9" s="42">
        <f t="shared" ca="1" si="14"/>
        <v>1.0142748366062679</v>
      </c>
      <c r="Z9" s="42">
        <f t="shared" ca="1" si="15"/>
        <v>57.611862032658351</v>
      </c>
      <c r="AA9" s="43">
        <f t="shared" si="16"/>
        <v>24</v>
      </c>
      <c r="AB9" s="42">
        <f t="shared" ca="1" si="17"/>
        <v>3.2958062543658531E-2</v>
      </c>
      <c r="AC9" s="42">
        <f t="shared" ca="1" si="18"/>
        <v>0.11383990211422296</v>
      </c>
      <c r="AD9" s="42">
        <f t="shared" ca="1" si="19"/>
        <v>0.6714161366873842</v>
      </c>
      <c r="AE9" s="42">
        <f t="shared" ca="1" si="20"/>
        <v>2.3191274419469243</v>
      </c>
      <c r="AF9" s="42">
        <f t="shared" ca="1" si="21"/>
        <v>2.9905435786343086</v>
      </c>
      <c r="AG9" s="42">
        <f t="shared" ca="1" si="22"/>
        <v>0.22451307564426123</v>
      </c>
      <c r="AH9" s="42">
        <f t="shared" ca="1" si="23"/>
        <v>27.5718093093605</v>
      </c>
      <c r="AI9" s="42">
        <f t="shared" si="24"/>
        <v>0.13</v>
      </c>
      <c r="AJ9" s="42">
        <f t="shared" ca="1" si="25"/>
        <v>0.77548692435573874</v>
      </c>
      <c r="AK9" s="42">
        <f t="shared" ca="1" si="26"/>
        <v>0.64548692435573873</v>
      </c>
      <c r="AL9" s="42">
        <f t="shared" ca="1" si="27"/>
        <v>1.5644338667283328</v>
      </c>
      <c r="AM9" s="42">
        <f t="shared" ca="1" si="28"/>
        <v>5.4036853051241032</v>
      </c>
      <c r="AN9" s="42">
        <f t="shared" ca="1" si="29"/>
        <v>36.3310022132274</v>
      </c>
      <c r="AO9" s="42">
        <f t="shared" ca="1" si="30"/>
        <v>0.1138551252533833</v>
      </c>
      <c r="AP9" s="42">
        <f t="shared" ca="1" si="31"/>
        <v>7.0806884510778391E-3</v>
      </c>
      <c r="AQ9" s="42">
        <f t="shared" ca="1" si="32"/>
        <v>1.5199999488007713E-4</v>
      </c>
      <c r="AR9" s="42">
        <f t="shared" ca="1" si="33"/>
        <v>0.40776935518012242</v>
      </c>
      <c r="AS9" s="42">
        <f t="shared" ca="1" si="34"/>
        <v>1.9921944138661814E-3</v>
      </c>
      <c r="AT9" s="42">
        <f t="shared" ca="1" si="35"/>
        <v>0.97471888307508592</v>
      </c>
      <c r="AU9" s="42">
        <f t="shared" ca="1" si="36"/>
        <v>0.39746049043341691</v>
      </c>
      <c r="AV9" s="42">
        <f t="shared" ca="1" si="37"/>
        <v>23.39069267399687</v>
      </c>
      <c r="AW9" s="42">
        <f t="shared" ca="1" si="38"/>
        <v>5.3968754980800311</v>
      </c>
      <c r="AX9" s="42">
        <f t="shared" ca="1" si="39"/>
        <v>57859.543770332668</v>
      </c>
      <c r="AY9" s="42">
        <f ca="1">+'fd q3'!L9:L73</f>
        <v>2.0652980922844313E-2</v>
      </c>
      <c r="AZ9" s="42">
        <f t="shared" ca="1" si="40"/>
        <v>0.16243536579164494</v>
      </c>
      <c r="BA9" s="42">
        <f t="shared" ca="1" si="41"/>
        <v>1.5529464610184726E-4</v>
      </c>
      <c r="BB9" s="42">
        <f t="shared" ca="1" si="42"/>
        <v>0.16259066043774678</v>
      </c>
      <c r="BC9" s="42">
        <f t="shared" ca="1" si="43"/>
        <v>16.259066043774677</v>
      </c>
      <c r="BD9" s="42">
        <f t="shared" ca="1" si="44"/>
        <v>235.72713617385861</v>
      </c>
      <c r="BE9" s="34">
        <f t="shared" ca="1" si="46"/>
        <v>0</v>
      </c>
    </row>
    <row r="10" spans="1:57" x14ac:dyDescent="0.25">
      <c r="A10" s="65" t="s">
        <v>31</v>
      </c>
      <c r="B10" s="65"/>
      <c r="C10" s="25">
        <v>690</v>
      </c>
      <c r="E10" s="19">
        <v>8</v>
      </c>
      <c r="F10" s="19">
        <v>800</v>
      </c>
      <c r="G10">
        <f ca="1">H9</f>
        <v>235.72713617385861</v>
      </c>
      <c r="H10" s="4">
        <f t="shared" ca="1" si="1"/>
        <v>252.45319589040025</v>
      </c>
      <c r="I10" s="4">
        <f t="shared" ca="1" si="2"/>
        <v>244.09016603212945</v>
      </c>
      <c r="J10" s="4">
        <v>527</v>
      </c>
      <c r="K10" s="42">
        <f t="shared" si="3"/>
        <v>540.92307692307691</v>
      </c>
      <c r="L10" s="42">
        <f t="shared" si="4"/>
        <v>533.96153846153845</v>
      </c>
      <c r="M10" s="42">
        <f ca="1">+'Rs, Den q3'!I10:I74</f>
        <v>37.921087675244124</v>
      </c>
      <c r="N10" s="42">
        <f ca="1">'Rs, Den q3'!J10:J74</f>
        <v>0.74662606223470562</v>
      </c>
      <c r="O10" s="42">
        <f t="shared" ca="1" si="5"/>
        <v>244.09016788289225</v>
      </c>
      <c r="P10" s="42">
        <f t="shared" ca="1" si="6"/>
        <v>0.67185538310771187</v>
      </c>
      <c r="Q10" s="42">
        <f t="shared" ca="1" si="7"/>
        <v>670.15071865371021</v>
      </c>
      <c r="R10" s="42">
        <f t="shared" ca="1" si="8"/>
        <v>380.71062881237128</v>
      </c>
      <c r="S10" s="42">
        <f t="shared" ca="1" si="9"/>
        <v>0.36423174554298909</v>
      </c>
      <c r="T10" s="42">
        <f t="shared" ca="1" si="10"/>
        <v>1.4025390888802716</v>
      </c>
      <c r="U10" s="42">
        <f t="shared" ca="1" si="11"/>
        <v>0.94870639263764089</v>
      </c>
      <c r="V10" s="42">
        <f t="shared" ca="1" si="12"/>
        <v>5.8668571110882695E-2</v>
      </c>
      <c r="W10" s="23">
        <f t="shared" ca="1" si="13"/>
        <v>0.87491054064392926</v>
      </c>
      <c r="X10" s="42">
        <f ca="1">+'Visco q3'!G10:G74</f>
        <v>1.1101021915732251E-2</v>
      </c>
      <c r="Y10" s="42">
        <f t="shared" ca="1" si="14"/>
        <v>1.016022026874656</v>
      </c>
      <c r="Z10" s="42">
        <f t="shared" ca="1" si="15"/>
        <v>57.658467265799473</v>
      </c>
      <c r="AA10" s="43">
        <f t="shared" si="16"/>
        <v>24</v>
      </c>
      <c r="AB10" s="42">
        <f t="shared" ca="1" si="17"/>
        <v>3.301483611632635E-2</v>
      </c>
      <c r="AC10" s="42">
        <f t="shared" ca="1" si="18"/>
        <v>0.10532125944418121</v>
      </c>
      <c r="AD10" s="42">
        <f t="shared" ca="1" si="19"/>
        <v>0.67257271841229815</v>
      </c>
      <c r="AE10" s="42">
        <f t="shared" ca="1" si="20"/>
        <v>2.1455870785301361</v>
      </c>
      <c r="AF10" s="42">
        <f t="shared" ca="1" si="21"/>
        <v>2.8181597969424343</v>
      </c>
      <c r="AG10" s="42">
        <f t="shared" ca="1" si="22"/>
        <v>0.23865670042628764</v>
      </c>
      <c r="AH10" s="42">
        <f t="shared" ca="1" si="23"/>
        <v>27.183711596283203</v>
      </c>
      <c r="AI10" s="42">
        <f t="shared" si="24"/>
        <v>0.13</v>
      </c>
      <c r="AJ10" s="42">
        <f t="shared" ca="1" si="25"/>
        <v>0.76134329957371227</v>
      </c>
      <c r="AK10" s="42">
        <f t="shared" ca="1" si="26"/>
        <v>0.63134329957371227</v>
      </c>
      <c r="AL10" s="42">
        <f t="shared" ca="1" si="27"/>
        <v>1.573010438485358</v>
      </c>
      <c r="AM10" s="42">
        <f t="shared" ca="1" si="28"/>
        <v>5.0180906522263333</v>
      </c>
      <c r="AN10" s="42">
        <f t="shared" ca="1" si="29"/>
        <v>36.467358099590498</v>
      </c>
      <c r="AO10" s="42">
        <f t="shared" ca="1" si="30"/>
        <v>0.11504882147633605</v>
      </c>
      <c r="AP10" s="42">
        <f t="shared" ca="1" si="31"/>
        <v>7.1188932126216038E-3</v>
      </c>
      <c r="AQ10" s="42">
        <f t="shared" ca="1" si="32"/>
        <v>1.6086199000821234E-4</v>
      </c>
      <c r="AR10" s="42">
        <f t="shared" ca="1" si="33"/>
        <v>0.41898157474326531</v>
      </c>
      <c r="AS10" s="42">
        <f t="shared" ca="1" si="34"/>
        <v>1.8371791769038661E-3</v>
      </c>
      <c r="AT10" s="42">
        <f t="shared" ca="1" si="35"/>
        <v>0.97471888225187853</v>
      </c>
      <c r="AU10" s="42">
        <f t="shared" ca="1" si="36"/>
        <v>0.40838925221788747</v>
      </c>
      <c r="AV10" s="42">
        <f t="shared" ca="1" si="37"/>
        <v>24.064704809902196</v>
      </c>
      <c r="AW10" s="42">
        <f t="shared" ca="1" si="38"/>
        <v>5.7362124988848677</v>
      </c>
      <c r="AX10" s="42">
        <f t="shared" ca="1" si="39"/>
        <v>52777.049619588652</v>
      </c>
      <c r="AY10" s="42">
        <f ca="1">+'fd q3'!L10:L74</f>
        <v>2.1047510352396548E-2</v>
      </c>
      <c r="AZ10" s="42">
        <f t="shared" ca="1" si="40"/>
        <v>0.1671160056243208</v>
      </c>
      <c r="BA10" s="42">
        <f t="shared" ca="1" si="41"/>
        <v>1.4459154109556425E-4</v>
      </c>
      <c r="BB10" s="42">
        <f t="shared" ca="1" si="42"/>
        <v>0.16726059716541636</v>
      </c>
      <c r="BC10" s="42">
        <f t="shared" ca="1" si="43"/>
        <v>16.726059716541634</v>
      </c>
      <c r="BD10" s="42">
        <f t="shared" ca="1" si="44"/>
        <v>252.45319589040025</v>
      </c>
      <c r="BE10" s="34">
        <f t="shared" ca="1" si="46"/>
        <v>0</v>
      </c>
    </row>
    <row r="11" spans="1:57" x14ac:dyDescent="0.25">
      <c r="A11" s="65" t="s">
        <v>32</v>
      </c>
      <c r="B11" s="65"/>
      <c r="C11" s="27">
        <v>348.13</v>
      </c>
      <c r="E11" s="4">
        <v>9</v>
      </c>
      <c r="F11" s="4">
        <v>900</v>
      </c>
      <c r="G11">
        <f t="shared" ca="1" si="45"/>
        <v>252.45319589040025</v>
      </c>
      <c r="H11" s="4">
        <f t="shared" ca="1" si="1"/>
        <v>269.64187274840828</v>
      </c>
      <c r="I11" s="4">
        <f t="shared" ca="1" si="2"/>
        <v>261.04753431940424</v>
      </c>
      <c r="J11" s="4">
        <v>528</v>
      </c>
      <c r="K11" s="42">
        <f t="shared" si="3"/>
        <v>543.53846153846155</v>
      </c>
      <c r="L11" s="42">
        <f t="shared" si="4"/>
        <v>535.76923076923072</v>
      </c>
      <c r="M11" s="42">
        <f ca="1">+'Rs, Den q3'!I11:I75</f>
        <v>40.614449801027753</v>
      </c>
      <c r="N11" s="42">
        <f ca="1">'Rs, Den q3'!J11:J75</f>
        <v>0.7463864268036331</v>
      </c>
      <c r="O11" s="42">
        <f t="shared" ca="1" si="5"/>
        <v>261.04753673140215</v>
      </c>
      <c r="P11" s="42">
        <f t="shared" ca="1" si="6"/>
        <v>0.67123215656203028</v>
      </c>
      <c r="Q11" s="42">
        <f t="shared" ca="1" si="7"/>
        <v>670.17275954832121</v>
      </c>
      <c r="R11" s="42">
        <f t="shared" ca="1" si="8"/>
        <v>380.5185432826234</v>
      </c>
      <c r="S11" s="42">
        <f t="shared" ca="1" si="9"/>
        <v>0.38952274708292139</v>
      </c>
      <c r="T11" s="42">
        <f t="shared" ca="1" si="10"/>
        <v>1.407997692168441</v>
      </c>
      <c r="U11" s="42">
        <f t="shared" ca="1" si="11"/>
        <v>0.94601465905113924</v>
      </c>
      <c r="V11" s="42">
        <f t="shared" ca="1" si="12"/>
        <v>5.4887067777019925E-2</v>
      </c>
      <c r="W11" s="23">
        <f t="shared" ca="1" si="13"/>
        <v>0.93432094003771637</v>
      </c>
      <c r="X11" s="42">
        <f ca="1">+'Visco q3'!G11:G75</f>
        <v>1.116267574125805E-2</v>
      </c>
      <c r="Y11" s="42">
        <f t="shared" ca="1" si="14"/>
        <v>1.0178120651354978</v>
      </c>
      <c r="Z11" s="42">
        <f t="shared" ca="1" si="15"/>
        <v>57.707278779125232</v>
      </c>
      <c r="AA11" s="43">
        <f t="shared" si="16"/>
        <v>24</v>
      </c>
      <c r="AB11" s="42">
        <f t="shared" ca="1" si="17"/>
        <v>3.3073002000786E-2</v>
      </c>
      <c r="AC11" s="42">
        <f t="shared" ca="1" si="18"/>
        <v>9.7677238693625934E-2</v>
      </c>
      <c r="AD11" s="42">
        <f t="shared" ca="1" si="19"/>
        <v>0.67375766408011972</v>
      </c>
      <c r="AE11" s="42">
        <f t="shared" ca="1" si="20"/>
        <v>1.9898643665443392</v>
      </c>
      <c r="AF11" s="42">
        <f t="shared" ca="1" si="21"/>
        <v>2.6636220306244587</v>
      </c>
      <c r="AG11" s="42">
        <f t="shared" ca="1" si="22"/>
        <v>0.25294792441785147</v>
      </c>
      <c r="AH11" s="42">
        <f t="shared" ca="1" si="23"/>
        <v>26.79217205825293</v>
      </c>
      <c r="AI11" s="42">
        <f t="shared" si="24"/>
        <v>0.13</v>
      </c>
      <c r="AJ11" s="42">
        <f t="shared" ca="1" si="25"/>
        <v>0.74705207558214859</v>
      </c>
      <c r="AK11" s="42">
        <f t="shared" ca="1" si="26"/>
        <v>0.61705207558214858</v>
      </c>
      <c r="AL11" s="42">
        <f t="shared" ca="1" si="27"/>
        <v>1.5818422061387842</v>
      </c>
      <c r="AM11" s="42">
        <f t="shared" ca="1" si="28"/>
        <v>4.6717857284620807</v>
      </c>
      <c r="AN11" s="42">
        <f t="shared" ca="1" si="29"/>
        <v>36.6076107401624</v>
      </c>
      <c r="AO11" s="42">
        <f t="shared" ca="1" si="30"/>
        <v>0.11628291803154082</v>
      </c>
      <c r="AP11" s="42">
        <f t="shared" ca="1" si="31"/>
        <v>7.1580850107839794E-3</v>
      </c>
      <c r="AQ11" s="42">
        <f t="shared" ca="1" si="32"/>
        <v>1.6997152684146801E-4</v>
      </c>
      <c r="AR11" s="42">
        <f t="shared" ca="1" si="33"/>
        <v>0.43004891723592459</v>
      </c>
      <c r="AS11" s="42">
        <f t="shared" ca="1" si="34"/>
        <v>1.6982113700182043E-3</v>
      </c>
      <c r="AT11" s="42">
        <f t="shared" ca="1" si="35"/>
        <v>0.97471888166401588</v>
      </c>
      <c r="AU11" s="42">
        <f t="shared" ca="1" si="36"/>
        <v>0.41917679966902133</v>
      </c>
      <c r="AV11" s="42">
        <f t="shared" ca="1" si="37"/>
        <v>24.732227714770698</v>
      </c>
      <c r="AW11" s="42">
        <f t="shared" ca="1" si="38"/>
        <v>6.0790892861099932</v>
      </c>
      <c r="AX11" s="42">
        <f t="shared" ca="1" si="39"/>
        <v>48375.057982408427</v>
      </c>
      <c r="AY11" s="42">
        <f ca="1">+'fd q3'!L11:L75</f>
        <v>2.1433684938374626E-2</v>
      </c>
      <c r="AZ11" s="42">
        <f t="shared" ca="1" si="40"/>
        <v>0.17175158135257429</v>
      </c>
      <c r="BA11" s="42">
        <f t="shared" ca="1" si="41"/>
        <v>1.3518722750607235E-4</v>
      </c>
      <c r="BB11" s="42">
        <f t="shared" ca="1" si="42"/>
        <v>0.17188676858008037</v>
      </c>
      <c r="BC11" s="42">
        <f t="shared" ca="1" si="43"/>
        <v>17.188676858008037</v>
      </c>
      <c r="BD11" s="42">
        <f t="shared" ca="1" si="44"/>
        <v>269.64187274840828</v>
      </c>
      <c r="BE11" s="34">
        <f t="shared" ca="1" si="46"/>
        <v>0</v>
      </c>
    </row>
    <row r="12" spans="1:57" x14ac:dyDescent="0.25">
      <c r="A12" s="65" t="s">
        <v>33</v>
      </c>
      <c r="B12" s="65"/>
      <c r="C12" s="25">
        <v>4500</v>
      </c>
      <c r="E12" s="19">
        <v>10</v>
      </c>
      <c r="F12" s="19">
        <v>1000</v>
      </c>
      <c r="G12">
        <f t="shared" ca="1" si="45"/>
        <v>269.64187274840828</v>
      </c>
      <c r="H12" s="4">
        <f t="shared" ca="1" si="1"/>
        <v>287.28900563410429</v>
      </c>
      <c r="I12" s="4">
        <f t="shared" ca="1" si="2"/>
        <v>278.46543919125628</v>
      </c>
      <c r="J12" s="4">
        <v>529</v>
      </c>
      <c r="K12" s="42">
        <f t="shared" si="3"/>
        <v>546.15384615384619</v>
      </c>
      <c r="L12" s="42">
        <f t="shared" si="4"/>
        <v>537.57692307692309</v>
      </c>
      <c r="M12" s="42">
        <f ca="1">+'Rs, Den q3'!I12:I76</f>
        <v>43.394365698147837</v>
      </c>
      <c r="N12" s="42">
        <f ca="1">'Rs, Den q3'!J12:J76</f>
        <v>0.74613909045848492</v>
      </c>
      <c r="O12" s="42">
        <f t="shared" ca="1" si="5"/>
        <v>278.46544230557544</v>
      </c>
      <c r="P12" s="42">
        <f t="shared" ca="1" si="6"/>
        <v>0.67058179105022075</v>
      </c>
      <c r="Q12" s="42">
        <f t="shared" ca="1" si="7"/>
        <v>670.19572917244875</v>
      </c>
      <c r="R12" s="42">
        <f t="shared" ca="1" si="8"/>
        <v>380.31808286022027</v>
      </c>
      <c r="S12" s="42">
        <f t="shared" ca="1" si="9"/>
        <v>0.41549867758050729</v>
      </c>
      <c r="T12" s="42">
        <f t="shared" ca="1" si="10"/>
        <v>1.4134929347403677</v>
      </c>
      <c r="U12" s="42">
        <f t="shared" ca="1" si="11"/>
        <v>0.94333961058543314</v>
      </c>
      <c r="V12" s="42">
        <f t="shared" ca="1" si="12"/>
        <v>5.1481521916316934E-2</v>
      </c>
      <c r="W12" s="23">
        <f t="shared" ca="1" si="13"/>
        <v>0.99516189361136331</v>
      </c>
      <c r="X12" s="42">
        <f ca="1">+'Visco q3'!G12:G76</f>
        <v>1.1225365601787539E-2</v>
      </c>
      <c r="Y12" s="42">
        <f t="shared" ca="1" si="14"/>
        <v>1.0196448188920464</v>
      </c>
      <c r="Z12" s="42">
        <f t="shared" ca="1" si="15"/>
        <v>57.758216591654993</v>
      </c>
      <c r="AA12" s="43">
        <f t="shared" si="16"/>
        <v>24</v>
      </c>
      <c r="AB12" s="42">
        <f t="shared" ca="1" si="17"/>
        <v>3.3132555891659955E-2</v>
      </c>
      <c r="AC12" s="42">
        <f t="shared" ca="1" si="18"/>
        <v>9.0788508310147814E-2</v>
      </c>
      <c r="AD12" s="42">
        <f t="shared" ca="1" si="19"/>
        <v>0.67497088598241839</v>
      </c>
      <c r="AE12" s="42">
        <f t="shared" ca="1" si="20"/>
        <v>1.8495283035664558</v>
      </c>
      <c r="AF12" s="42">
        <f t="shared" ca="1" si="21"/>
        <v>2.524499189548874</v>
      </c>
      <c r="AG12" s="42">
        <f t="shared" ca="1" si="22"/>
        <v>0.26736823239108864</v>
      </c>
      <c r="AH12" s="42">
        <f t="shared" ca="1" si="23"/>
        <v>26.397576484605803</v>
      </c>
      <c r="AI12" s="42">
        <f t="shared" si="24"/>
        <v>0.13</v>
      </c>
      <c r="AJ12" s="42">
        <f t="shared" ca="1" si="25"/>
        <v>0.73263176760891136</v>
      </c>
      <c r="AK12" s="42">
        <f t="shared" ca="1" si="26"/>
        <v>0.60263176760891135</v>
      </c>
      <c r="AL12" s="42">
        <f t="shared" ca="1" si="27"/>
        <v>1.5909306277841706</v>
      </c>
      <c r="AM12" s="42">
        <f t="shared" ca="1" si="28"/>
        <v>4.3594046590836495</v>
      </c>
      <c r="AN12" s="42">
        <f t="shared" ca="1" si="29"/>
        <v>36.751760389643131</v>
      </c>
      <c r="AO12" s="42">
        <f t="shared" ca="1" si="30"/>
        <v>0.11755822677298869</v>
      </c>
      <c r="AP12" s="42">
        <f t="shared" ca="1" si="31"/>
        <v>7.1982613370255586E-3</v>
      </c>
      <c r="AQ12" s="42">
        <f t="shared" ca="1" si="32"/>
        <v>1.7933930077639973E-4</v>
      </c>
      <c r="AR12" s="42">
        <f t="shared" ca="1" si="33"/>
        <v>0.44097797695709412</v>
      </c>
      <c r="AS12" s="42">
        <f t="shared" ca="1" si="34"/>
        <v>1.5731033408888865E-3</v>
      </c>
      <c r="AT12" s="42">
        <f t="shared" ca="1" si="35"/>
        <v>0.97471888123973494</v>
      </c>
      <c r="AU12" s="42">
        <f t="shared" ca="1" si="36"/>
        <v>0.42982956035098041</v>
      </c>
      <c r="AV12" s="42">
        <f t="shared" ca="1" si="37"/>
        <v>25.393600738650107</v>
      </c>
      <c r="AW12" s="42">
        <f t="shared" ca="1" si="38"/>
        <v>6.425061636829021</v>
      </c>
      <c r="AX12" s="42">
        <f t="shared" ca="1" si="39"/>
        <v>44539.610026187773</v>
      </c>
      <c r="AY12" s="42">
        <f ca="1">+'fd q3'!L12:L76</f>
        <v>2.1811501923297522E-2</v>
      </c>
      <c r="AZ12" s="42">
        <f t="shared" ca="1" si="40"/>
        <v>0.17634444957395909</v>
      </c>
      <c r="BA12" s="42">
        <f t="shared" ca="1" si="41"/>
        <v>1.2687928300098448E-4</v>
      </c>
      <c r="BB12" s="42">
        <f t="shared" ca="1" si="42"/>
        <v>0.17647132885696007</v>
      </c>
      <c r="BC12" s="42">
        <f t="shared" ca="1" si="43"/>
        <v>17.647132885696006</v>
      </c>
      <c r="BD12" s="42">
        <f t="shared" ca="1" si="44"/>
        <v>287.28900563410429</v>
      </c>
      <c r="BE12" s="34">
        <f t="shared" ca="1" si="46"/>
        <v>0</v>
      </c>
    </row>
    <row r="13" spans="1:57" x14ac:dyDescent="0.25">
      <c r="A13" s="65" t="s">
        <v>34</v>
      </c>
      <c r="B13" s="65"/>
      <c r="C13" s="25">
        <v>2487</v>
      </c>
      <c r="E13" s="4">
        <v>11</v>
      </c>
      <c r="F13" s="4">
        <v>1100</v>
      </c>
      <c r="G13">
        <f t="shared" ca="1" si="45"/>
        <v>287.28900563410429</v>
      </c>
      <c r="H13" s="4">
        <f t="shared" ca="1" si="1"/>
        <v>305.39062476848096</v>
      </c>
      <c r="I13" s="4">
        <f t="shared" ca="1" si="2"/>
        <v>296.33981520129259</v>
      </c>
      <c r="J13" s="4">
        <v>530</v>
      </c>
      <c r="K13" s="42">
        <f t="shared" si="3"/>
        <v>548.76923076923072</v>
      </c>
      <c r="L13" s="42">
        <f t="shared" si="4"/>
        <v>539.38461538461536</v>
      </c>
      <c r="M13" s="42">
        <f ca="1">+'Rs, Den q3'!I13:I77</f>
        <v>46.259739662671699</v>
      </c>
      <c r="N13" s="42">
        <f ca="1">'Rs, Den q3'!J13:J77</f>
        <v>0.74588415068688896</v>
      </c>
      <c r="O13" s="42">
        <f t="shared" ca="1" si="5"/>
        <v>296.33981918745133</v>
      </c>
      <c r="P13" s="42">
        <f t="shared" ca="1" si="6"/>
        <v>0.66990366372869614</v>
      </c>
      <c r="Q13" s="42">
        <f t="shared" ca="1" si="7"/>
        <v>670.21964550553798</v>
      </c>
      <c r="R13" s="42">
        <f t="shared" ca="1" si="8"/>
        <v>380.10905422836214</v>
      </c>
      <c r="S13" s="42">
        <f t="shared" ca="1" si="9"/>
        <v>0.44215328092593781</v>
      </c>
      <c r="T13" s="42">
        <f t="shared" ca="1" si="10"/>
        <v>1.4190259594831003</v>
      </c>
      <c r="U13" s="42">
        <f t="shared" ca="1" si="11"/>
        <v>0.94068599467625325</v>
      </c>
      <c r="V13" s="42">
        <f t="shared" ca="1" si="12"/>
        <v>4.840243591534206E-2</v>
      </c>
      <c r="W13" s="23">
        <f t="shared" ca="1" si="13"/>
        <v>1.0573980201820734</v>
      </c>
      <c r="X13" s="42">
        <f ca="1">+'Visco q3'!G13:G77</f>
        <v>1.1289099303510337E-2</v>
      </c>
      <c r="Y13" s="42">
        <f t="shared" ca="1" si="14"/>
        <v>1.021520137233018</v>
      </c>
      <c r="Z13" s="42">
        <f t="shared" ca="1" si="15"/>
        <v>57.811201016079494</v>
      </c>
      <c r="AA13" s="43">
        <f t="shared" si="16"/>
        <v>24</v>
      </c>
      <c r="AB13" s="42">
        <f t="shared" ca="1" si="17"/>
        <v>3.3193492885204838E-2</v>
      </c>
      <c r="AC13" s="42">
        <f t="shared" ca="1" si="18"/>
        <v>8.4555879228733546E-2</v>
      </c>
      <c r="AD13" s="42">
        <f t="shared" ca="1" si="19"/>
        <v>0.67621228422095414</v>
      </c>
      <c r="AE13" s="42">
        <f t="shared" ca="1" si="20"/>
        <v>1.7225582265570663</v>
      </c>
      <c r="AF13" s="42">
        <f t="shared" ca="1" si="21"/>
        <v>2.3987705107780206</v>
      </c>
      <c r="AG13" s="42">
        <f t="shared" ca="1" si="22"/>
        <v>0.28189953194048173</v>
      </c>
      <c r="AH13" s="42">
        <f t="shared" ca="1" si="23"/>
        <v>26.000300880427279</v>
      </c>
      <c r="AI13" s="42">
        <f t="shared" si="24"/>
        <v>0.13</v>
      </c>
      <c r="AJ13" s="42">
        <f t="shared" ca="1" si="25"/>
        <v>0.71810046805951822</v>
      </c>
      <c r="AK13" s="42">
        <f t="shared" ca="1" si="26"/>
        <v>0.58810046805951821</v>
      </c>
      <c r="AL13" s="42">
        <f t="shared" ca="1" si="27"/>
        <v>1.6002772573906174</v>
      </c>
      <c r="AM13" s="42">
        <f t="shared" ca="1" si="28"/>
        <v>4.0764872493645381</v>
      </c>
      <c r="AN13" s="42">
        <f t="shared" ca="1" si="29"/>
        <v>36.899809272835434</v>
      </c>
      <c r="AO13" s="42">
        <f t="shared" ca="1" si="30"/>
        <v>0.11887560350725949</v>
      </c>
      <c r="AP13" s="42">
        <f t="shared" ca="1" si="31"/>
        <v>7.23941967697891E-3</v>
      </c>
      <c r="AQ13" s="42">
        <f t="shared" ca="1" si="32"/>
        <v>1.8897642639015475E-4</v>
      </c>
      <c r="AR13" s="42">
        <f t="shared" ca="1" si="33"/>
        <v>0.45177467936254362</v>
      </c>
      <c r="AS13" s="42">
        <f t="shared" ca="1" si="34"/>
        <v>1.4600365973137385E-3</v>
      </c>
      <c r="AT13" s="42">
        <f t="shared" ca="1" si="35"/>
        <v>0.9747188809305396</v>
      </c>
      <c r="AU13" s="42">
        <f t="shared" ca="1" si="36"/>
        <v>0.44035330990101185</v>
      </c>
      <c r="AV13" s="42">
        <f t="shared" ca="1" si="37"/>
        <v>26.049123018895465</v>
      </c>
      <c r="AW13" s="42">
        <f t="shared" ca="1" si="38"/>
        <v>6.7736954740653825</v>
      </c>
      <c r="AX13" s="42">
        <f t="shared" ca="1" si="39"/>
        <v>41179.429514866017</v>
      </c>
      <c r="AY13" s="42">
        <f ca="1">+'fd q3'!L13:L77</f>
        <v>2.218096836733675E-2</v>
      </c>
      <c r="AZ13" s="42">
        <f t="shared" ca="1" si="40"/>
        <v>0.18089668763121849</v>
      </c>
      <c r="BA13" s="42">
        <f t="shared" ca="1" si="41"/>
        <v>1.1950371254839482E-4</v>
      </c>
      <c r="BB13" s="42">
        <f t="shared" ca="1" si="42"/>
        <v>0.1810161913437669</v>
      </c>
      <c r="BC13" s="42">
        <f t="shared" ca="1" si="43"/>
        <v>18.101619134376691</v>
      </c>
      <c r="BD13" s="42">
        <f t="shared" ca="1" si="44"/>
        <v>305.39062476848096</v>
      </c>
      <c r="BE13" s="34">
        <f t="shared" ca="1" si="46"/>
        <v>0</v>
      </c>
    </row>
    <row r="14" spans="1:57" x14ac:dyDescent="0.25">
      <c r="A14" s="65" t="s">
        <v>35</v>
      </c>
      <c r="B14" s="65"/>
      <c r="C14" s="25">
        <v>2510</v>
      </c>
      <c r="E14" s="19">
        <v>12</v>
      </c>
      <c r="F14" s="19">
        <v>1200</v>
      </c>
      <c r="G14">
        <f t="shared" ca="1" si="45"/>
        <v>305.39062476848096</v>
      </c>
      <c r="H14" s="4">
        <f t="shared" ca="1" si="1"/>
        <v>323.94292974450508</v>
      </c>
      <c r="I14" s="4">
        <f t="shared" ca="1" si="2"/>
        <v>314.66677725649299</v>
      </c>
      <c r="J14" s="4">
        <v>531</v>
      </c>
      <c r="K14" s="42">
        <f t="shared" si="3"/>
        <v>551.38461538461536</v>
      </c>
      <c r="L14" s="42">
        <f t="shared" si="4"/>
        <v>541.19230769230762</v>
      </c>
      <c r="M14" s="42">
        <f ca="1">+'Rs, Den q3'!I14:I78</f>
        <v>49.209464340093973</v>
      </c>
      <c r="N14" s="42">
        <f ca="1">'Rs, Den q3'!J14:J78</f>
        <v>0.74562170601305455</v>
      </c>
      <c r="O14" s="42">
        <f t="shared" ca="1" si="5"/>
        <v>314.66678231678134</v>
      </c>
      <c r="P14" s="42">
        <f t="shared" ca="1" si="6"/>
        <v>0.66919709883813561</v>
      </c>
      <c r="Q14" s="42">
        <f t="shared" ca="1" si="7"/>
        <v>670.24452809157037</v>
      </c>
      <c r="R14" s="42">
        <f t="shared" ca="1" si="8"/>
        <v>379.89124765872685</v>
      </c>
      <c r="S14" s="42">
        <f t="shared" ca="1" si="9"/>
        <v>0.46948056129971488</v>
      </c>
      <c r="T14" s="42">
        <f t="shared" ca="1" si="10"/>
        <v>1.4245979896290863</v>
      </c>
      <c r="U14" s="42">
        <f t="shared" ca="1" si="11"/>
        <v>0.93805841958359493</v>
      </c>
      <c r="V14" s="42">
        <f t="shared" ca="1" si="12"/>
        <v>4.5608375099588636E-2</v>
      </c>
      <c r="W14" s="23">
        <f t="shared" ca="1" si="13"/>
        <v>1.120992761517932</v>
      </c>
      <c r="X14" s="42">
        <f ca="1">+'Visco q3'!G14:G78</f>
        <v>1.1353884096892312E-2</v>
      </c>
      <c r="Y14" s="42">
        <f t="shared" ca="1" si="14"/>
        <v>1.023437851223554</v>
      </c>
      <c r="Z14" s="42">
        <f t="shared" ca="1" si="15"/>
        <v>57.866152710122428</v>
      </c>
      <c r="AA14" s="43">
        <f t="shared" si="16"/>
        <v>24</v>
      </c>
      <c r="AB14" s="42">
        <f t="shared" ca="1" si="17"/>
        <v>3.3255807492015371E-2</v>
      </c>
      <c r="AC14" s="42">
        <f t="shared" ca="1" si="18"/>
        <v>7.8896295806405989E-2</v>
      </c>
      <c r="AD14" s="42">
        <f t="shared" ca="1" si="19"/>
        <v>0.67748174696648111</v>
      </c>
      <c r="AE14" s="42">
        <f t="shared" ca="1" si="20"/>
        <v>1.6072621398515605</v>
      </c>
      <c r="AF14" s="42">
        <f t="shared" ca="1" si="21"/>
        <v>2.2847438868180419</v>
      </c>
      <c r="AG14" s="42">
        <f t="shared" ca="1" si="22"/>
        <v>0.29652415348400762</v>
      </c>
      <c r="AH14" s="42">
        <f t="shared" ca="1" si="23"/>
        <v>25.600711708939535</v>
      </c>
      <c r="AI14" s="42">
        <f t="shared" si="24"/>
        <v>0.13</v>
      </c>
      <c r="AJ14" s="42">
        <f t="shared" ca="1" si="25"/>
        <v>0.70347584651599226</v>
      </c>
      <c r="AK14" s="42">
        <f t="shared" ca="1" si="26"/>
        <v>0.57347584651599226</v>
      </c>
      <c r="AL14" s="42">
        <f t="shared" ca="1" si="27"/>
        <v>1.6098837396932957</v>
      </c>
      <c r="AM14" s="42">
        <f t="shared" ca="1" si="28"/>
        <v>3.8192987426710663</v>
      </c>
      <c r="AN14" s="42">
        <f t="shared" ca="1" si="29"/>
        <v>37.051761453092183</v>
      </c>
      <c r="AO14" s="42">
        <f t="shared" ca="1" si="30"/>
        <v>0.12023594790202244</v>
      </c>
      <c r="AP14" s="42">
        <f t="shared" ca="1" si="31"/>
        <v>7.2815574330744766E-3</v>
      </c>
      <c r="AQ14" s="42">
        <f t="shared" ca="1" si="32"/>
        <v>1.9889446734053172E-4</v>
      </c>
      <c r="AR14" s="42">
        <f t="shared" ca="1" si="33"/>
        <v>0.46244435608779944</v>
      </c>
      <c r="AS14" s="42">
        <f t="shared" ca="1" si="34"/>
        <v>1.3574883280302544E-3</v>
      </c>
      <c r="AT14" s="42">
        <f t="shared" ca="1" si="35"/>
        <v>0.97471888070321266</v>
      </c>
      <c r="AU14" s="42">
        <f t="shared" ca="1" si="36"/>
        <v>0.45075324515341775</v>
      </c>
      <c r="AV14" s="42">
        <f t="shared" ca="1" si="37"/>
        <v>26.699057755101158</v>
      </c>
      <c r="AW14" s="42">
        <f t="shared" ca="1" si="38"/>
        <v>7.1245668668424891</v>
      </c>
      <c r="AX14" s="42">
        <f t="shared" ca="1" si="39"/>
        <v>38220.747621533963</v>
      </c>
      <c r="AY14" s="42">
        <f ca="1">+'fd q3'!L14:L78</f>
        <v>2.2542098810905131E-2</v>
      </c>
      <c r="AZ14" s="42">
        <f t="shared" ca="1" si="40"/>
        <v>0.18541012329931361</v>
      </c>
      <c r="BA14" s="42">
        <f t="shared" ca="1" si="41"/>
        <v>1.1292646092746081E-4</v>
      </c>
      <c r="BB14" s="42">
        <f t="shared" ca="1" si="42"/>
        <v>0.18552304976024106</v>
      </c>
      <c r="BC14" s="42">
        <f t="shared" ca="1" si="43"/>
        <v>18.552304976024107</v>
      </c>
      <c r="BD14" s="42">
        <f t="shared" ca="1" si="44"/>
        <v>323.94292974450508</v>
      </c>
      <c r="BE14" s="34">
        <f t="shared" ca="1" si="46"/>
        <v>0</v>
      </c>
    </row>
    <row r="15" spans="1:57" x14ac:dyDescent="0.25">
      <c r="A15" s="66" t="s">
        <v>36</v>
      </c>
      <c r="B15" s="66"/>
      <c r="C15" s="27">
        <f>(C8)/(230-60)</f>
        <v>38.235294117647058</v>
      </c>
      <c r="E15" s="4">
        <v>13</v>
      </c>
      <c r="F15" s="4">
        <v>1300</v>
      </c>
      <c r="G15">
        <f t="shared" ca="1" si="45"/>
        <v>323.94292974450508</v>
      </c>
      <c r="H15" s="4">
        <f t="shared" ca="1" si="1"/>
        <v>342.94226948993577</v>
      </c>
      <c r="I15" s="4">
        <f t="shared" ca="1" si="2"/>
        <v>333.44259961722042</v>
      </c>
      <c r="J15" s="4">
        <v>532</v>
      </c>
      <c r="K15" s="42">
        <f t="shared" si="3"/>
        <v>554</v>
      </c>
      <c r="L15" s="42">
        <f t="shared" si="4"/>
        <v>543</v>
      </c>
      <c r="M15" s="42">
        <f ca="1">+'Rs, Den q3'!I15:I79</f>
        <v>52.242420952762018</v>
      </c>
      <c r="N15" s="42">
        <f ca="1">'Rs, Den q3'!J15:J79</f>
        <v>0.74535185597753828</v>
      </c>
      <c r="O15" s="42">
        <f t="shared" ca="1" si="5"/>
        <v>333.44260599148521</v>
      </c>
      <c r="P15" s="42">
        <f t="shared" ca="1" si="6"/>
        <v>0.66846136366718611</v>
      </c>
      <c r="Q15" s="42">
        <f t="shared" ca="1" si="7"/>
        <v>670.2703981531655</v>
      </c>
      <c r="R15" s="42">
        <f t="shared" ca="1" si="8"/>
        <v>379.66443575788804</v>
      </c>
      <c r="S15" s="42">
        <f t="shared" ca="1" si="9"/>
        <v>0.49747475128839636</v>
      </c>
      <c r="T15" s="42">
        <f t="shared" ca="1" si="10"/>
        <v>1.4302103353875131</v>
      </c>
      <c r="U15" s="42">
        <f t="shared" ca="1" si="11"/>
        <v>0.93546136268495683</v>
      </c>
      <c r="V15" s="42">
        <f t="shared" ca="1" si="12"/>
        <v>4.3064418973802886E-2</v>
      </c>
      <c r="W15" s="23">
        <f t="shared" ca="1" si="13"/>
        <v>1.1859082138142949</v>
      </c>
      <c r="X15" s="42">
        <f ca="1">+'Visco q3'!G15:G79</f>
        <v>1.141972659217399E-2</v>
      </c>
      <c r="Y15" s="42">
        <f t="shared" ca="1" si="14"/>
        <v>1.0253977742413796</v>
      </c>
      <c r="Z15" s="42">
        <f t="shared" ca="1" si="15"/>
        <v>57.922992722451227</v>
      </c>
      <c r="AA15" s="43">
        <f t="shared" si="16"/>
        <v>24</v>
      </c>
      <c r="AB15" s="42">
        <f t="shared" ca="1" si="17"/>
        <v>3.3319493647947604E-2</v>
      </c>
      <c r="AC15" s="42">
        <f t="shared" ca="1" si="18"/>
        <v>7.3739737692329138E-2</v>
      </c>
      <c r="AD15" s="42">
        <f t="shared" ca="1" si="19"/>
        <v>0.67877915068127304</v>
      </c>
      <c r="AE15" s="42">
        <f t="shared" ca="1" si="20"/>
        <v>1.502213600576195</v>
      </c>
      <c r="AF15" s="42">
        <f t="shared" ca="1" si="21"/>
        <v>2.1809927512574681</v>
      </c>
      <c r="AG15" s="42">
        <f t="shared" ca="1" si="22"/>
        <v>0.31122485404406675</v>
      </c>
      <c r="AH15" s="42">
        <f t="shared" ca="1" si="23"/>
        <v>25.199166091925022</v>
      </c>
      <c r="AI15" s="42">
        <f t="shared" si="24"/>
        <v>0.13</v>
      </c>
      <c r="AJ15" s="42">
        <f t="shared" ca="1" si="25"/>
        <v>0.68877514595593325</v>
      </c>
      <c r="AK15" s="42">
        <f t="shared" ca="1" si="26"/>
        <v>0.55877514595593325</v>
      </c>
      <c r="AL15" s="42">
        <f t="shared" ca="1" si="27"/>
        <v>1.6197518054308366</v>
      </c>
      <c r="AM15" s="42">
        <f t="shared" ca="1" si="28"/>
        <v>3.5846905274475453</v>
      </c>
      <c r="AN15" s="42">
        <f t="shared" ca="1" si="29"/>
        <v>37.207622711660726</v>
      </c>
      <c r="AO15" s="42">
        <f t="shared" ca="1" si="30"/>
        <v>0.12164020352199888</v>
      </c>
      <c r="AP15" s="42">
        <f t="shared" ca="1" si="31"/>
        <v>7.3246718493294597E-3</v>
      </c>
      <c r="AQ15" s="42">
        <f t="shared" ca="1" si="32"/>
        <v>2.091054674100562E-4</v>
      </c>
      <c r="AR15" s="42">
        <f t="shared" ca="1" si="33"/>
        <v>0.4729918094290152</v>
      </c>
      <c r="AS15" s="42">
        <f t="shared" ca="1" si="34"/>
        <v>1.2641746209582777E-3</v>
      </c>
      <c r="AT15" s="42">
        <f t="shared" ca="1" si="35"/>
        <v>0.97471888053471878</v>
      </c>
      <c r="AU15" s="42">
        <f t="shared" ca="1" si="36"/>
        <v>0.46103404698874073</v>
      </c>
      <c r="AV15" s="42">
        <f t="shared" ca="1" si="37"/>
        <v>27.343635899173368</v>
      </c>
      <c r="AW15" s="42">
        <f t="shared" ca="1" si="38"/>
        <v>7.4772621209079038</v>
      </c>
      <c r="AX15" s="42">
        <f t="shared" ca="1" si="39"/>
        <v>35603.448496989404</v>
      </c>
      <c r="AY15" s="42">
        <f ca="1">+'fd q3'!L15:L79</f>
        <v>2.2894913746818082E-2</v>
      </c>
      <c r="AZ15" s="42">
        <f t="shared" ca="1" si="40"/>
        <v>0.18988636041092616</v>
      </c>
      <c r="BA15" s="42">
        <f t="shared" ca="1" si="41"/>
        <v>1.0703704338048226E-4</v>
      </c>
      <c r="BB15" s="42">
        <f t="shared" ca="1" si="42"/>
        <v>0.18999339745430663</v>
      </c>
      <c r="BC15" s="42">
        <f t="shared" ca="1" si="43"/>
        <v>18.999339745430664</v>
      </c>
      <c r="BD15" s="42">
        <f t="shared" ca="1" si="44"/>
        <v>342.94226948993577</v>
      </c>
      <c r="BE15" s="34">
        <f t="shared" ca="1" si="46"/>
        <v>0</v>
      </c>
    </row>
    <row r="16" spans="1:57" x14ac:dyDescent="0.25">
      <c r="A16" s="66" t="s">
        <v>37</v>
      </c>
      <c r="B16" s="66"/>
      <c r="C16" s="27">
        <f>-C15*60</f>
        <v>-2294.1176470588234</v>
      </c>
      <c r="E16" s="19">
        <v>14</v>
      </c>
      <c r="F16" s="19">
        <v>1400</v>
      </c>
      <c r="G16">
        <f t="shared" ca="1" si="45"/>
        <v>342.94226948993577</v>
      </c>
      <c r="H16" s="4">
        <f t="shared" ca="1" si="1"/>
        <v>362.38512398570271</v>
      </c>
      <c r="I16" s="4">
        <f t="shared" ca="1" si="2"/>
        <v>352.66369673781924</v>
      </c>
      <c r="J16" s="4">
        <v>533</v>
      </c>
      <c r="K16" s="42">
        <f t="shared" si="3"/>
        <v>556.61538461538464</v>
      </c>
      <c r="L16" s="42">
        <f t="shared" si="4"/>
        <v>544.80769230769238</v>
      </c>
      <c r="M16" s="42">
        <f ca="1">+'Rs, Den q3'!I16:I80</f>
        <v>55.357479423233784</v>
      </c>
      <c r="N16" s="42">
        <f ca="1">'Rs, Den q3'!J16:J80</f>
        <v>0.74507470112626839</v>
      </c>
      <c r="O16" s="42">
        <f t="shared" ca="1" si="5"/>
        <v>352.66370470871379</v>
      </c>
      <c r="P16" s="42">
        <f t="shared" ca="1" si="6"/>
        <v>0.66769566412355319</v>
      </c>
      <c r="Q16" s="42">
        <f t="shared" ca="1" si="7"/>
        <v>670.29727871600107</v>
      </c>
      <c r="R16" s="42">
        <f t="shared" ca="1" si="8"/>
        <v>379.42837209153737</v>
      </c>
      <c r="S16" s="42">
        <f t="shared" ca="1" si="9"/>
        <v>0.52613028269094264</v>
      </c>
      <c r="T16" s="42">
        <f t="shared" ca="1" si="10"/>
        <v>1.4358644012426596</v>
      </c>
      <c r="U16" s="42">
        <f t="shared" ca="1" si="11"/>
        <v>0.93289917819448409</v>
      </c>
      <c r="V16" s="42">
        <f t="shared" ca="1" si="12"/>
        <v>4.0740952363181281E-2</v>
      </c>
      <c r="W16" s="23">
        <f t="shared" ca="1" si="13"/>
        <v>1.2521049651539409</v>
      </c>
      <c r="X16" s="42">
        <f ca="1">+'Visco q3'!G16:G80</f>
        <v>1.148663267246546E-2</v>
      </c>
      <c r="Y16" s="42">
        <f t="shared" ca="1" si="14"/>
        <v>1.0273997022703261</v>
      </c>
      <c r="Z16" s="42">
        <f t="shared" ca="1" si="15"/>
        <v>57.981642534619063</v>
      </c>
      <c r="AA16" s="43">
        <f t="shared" si="16"/>
        <v>24</v>
      </c>
      <c r="AB16" s="42">
        <f t="shared" ca="1" si="17"/>
        <v>3.338454472365672E-2</v>
      </c>
      <c r="AC16" s="42">
        <f t="shared" ca="1" si="18"/>
        <v>6.9026801586033235E-2</v>
      </c>
      <c r="AD16" s="42">
        <f t="shared" ca="1" si="19"/>
        <v>0.68010436031342658</v>
      </c>
      <c r="AE16" s="42">
        <f t="shared" ca="1" si="20"/>
        <v>1.4062024546311938</v>
      </c>
      <c r="AF16" s="42">
        <f t="shared" ca="1" si="21"/>
        <v>2.0863068149446202</v>
      </c>
      <c r="AG16" s="42">
        <f t="shared" ca="1" si="22"/>
        <v>0.32598482420788116</v>
      </c>
      <c r="AH16" s="42">
        <f t="shared" ca="1" si="23"/>
        <v>24.796011973143205</v>
      </c>
      <c r="AI16" s="42">
        <f t="shared" si="24"/>
        <v>0.13</v>
      </c>
      <c r="AJ16" s="42">
        <f t="shared" ca="1" si="25"/>
        <v>0.67401517579211889</v>
      </c>
      <c r="AK16" s="42">
        <f t="shared" ca="1" si="26"/>
        <v>0.54401517579211889</v>
      </c>
      <c r="AL16" s="42">
        <f t="shared" ca="1" si="27"/>
        <v>1.6298832669070948</v>
      </c>
      <c r="AM16" s="42">
        <f t="shared" ca="1" si="28"/>
        <v>3.3699914078345579</v>
      </c>
      <c r="AN16" s="42">
        <f t="shared" ca="1" si="29"/>
        <v>37.367400437018183</v>
      </c>
      <c r="AO16" s="42">
        <f t="shared" ca="1" si="30"/>
        <v>0.1230893579832105</v>
      </c>
      <c r="AP16" s="42">
        <f t="shared" ca="1" si="31"/>
        <v>7.368759937947016E-3</v>
      </c>
      <c r="AQ16" s="42">
        <f t="shared" ca="1" si="32"/>
        <v>2.1962198323506629E-4</v>
      </c>
      <c r="AR16" s="42">
        <f t="shared" ca="1" si="33"/>
        <v>0.48342136841534217</v>
      </c>
      <c r="AS16" s="42">
        <f t="shared" ca="1" si="34"/>
        <v>1.1790061435073627E-3</v>
      </c>
      <c r="AT16" s="42">
        <f t="shared" ca="1" si="35"/>
        <v>0.97471888040890109</v>
      </c>
      <c r="AU16" s="42">
        <f t="shared" ca="1" si="36"/>
        <v>0.4711999349875412</v>
      </c>
      <c r="AV16" s="42">
        <f t="shared" ca="1" si="37"/>
        <v>27.983059379759183</v>
      </c>
      <c r="AW16" s="42">
        <f t="shared" ca="1" si="38"/>
        <v>7.8313779457291393</v>
      </c>
      <c r="AX16" s="42">
        <f t="shared" ca="1" si="39"/>
        <v>33278.165169394837</v>
      </c>
      <c r="AY16" s="42">
        <f ca="1">+'fd q3'!L16:L80</f>
        <v>2.323943866518027E-2</v>
      </c>
      <c r="AZ16" s="42">
        <f t="shared" ca="1" si="40"/>
        <v>0.19432680124832766</v>
      </c>
      <c r="BA16" s="42">
        <f t="shared" ca="1" si="41"/>
        <v>1.0174370934195131E-4</v>
      </c>
      <c r="BB16" s="42">
        <f t="shared" ca="1" si="42"/>
        <v>0.19442854495766962</v>
      </c>
      <c r="BC16" s="42">
        <f t="shared" ca="1" si="43"/>
        <v>19.442854495766962</v>
      </c>
      <c r="BD16" s="42">
        <f t="shared" ca="1" si="44"/>
        <v>362.38512398570271</v>
      </c>
      <c r="BE16" s="34">
        <f t="shared" ca="1" si="46"/>
        <v>0</v>
      </c>
    </row>
    <row r="17" spans="1:57" x14ac:dyDescent="0.25">
      <c r="A17" s="66" t="s">
        <v>64</v>
      </c>
      <c r="B17" s="66"/>
      <c r="C17" s="12">
        <f>141.5/(131.5+C2)</f>
        <v>0.90415335463258784</v>
      </c>
      <c r="E17" s="4">
        <v>15</v>
      </c>
      <c r="F17" s="4">
        <v>1500</v>
      </c>
      <c r="G17">
        <f t="shared" ca="1" si="45"/>
        <v>362.38512398570271</v>
      </c>
      <c r="H17" s="4">
        <f t="shared" ca="1" si="1"/>
        <v>382.26808759203868</v>
      </c>
      <c r="I17" s="4">
        <f t="shared" ca="1" si="2"/>
        <v>372.32660578887067</v>
      </c>
      <c r="J17" s="4">
        <v>534</v>
      </c>
      <c r="K17" s="42">
        <f t="shared" si="3"/>
        <v>559.23076923076928</v>
      </c>
      <c r="L17" s="42">
        <f t="shared" si="4"/>
        <v>546.61538461538464</v>
      </c>
      <c r="M17" s="42">
        <f ca="1">+'Rs, Den q3'!I17:I81</f>
        <v>58.553498425928034</v>
      </c>
      <c r="N17" s="42">
        <f ca="1">'Rs, Den q3'!J17:J81</f>
        <v>0.74479034300594926</v>
      </c>
      <c r="O17" s="42">
        <f t="shared" ca="1" si="5"/>
        <v>372.32661568758499</v>
      </c>
      <c r="P17" s="42">
        <f t="shared" ca="1" si="6"/>
        <v>0.66689913985909599</v>
      </c>
      <c r="Q17" s="42">
        <f t="shared" ca="1" si="7"/>
        <v>670.32519474495643</v>
      </c>
      <c r="R17" s="42">
        <f t="shared" ca="1" si="8"/>
        <v>379.18278966989612</v>
      </c>
      <c r="S17" s="42">
        <f t="shared" ca="1" si="9"/>
        <v>0.55544175977233334</v>
      </c>
      <c r="T17" s="42">
        <f t="shared" ca="1" si="10"/>
        <v>1.4415616940084484</v>
      </c>
      <c r="U17" s="42">
        <f t="shared" ca="1" si="11"/>
        <v>0.9303761043960066</v>
      </c>
      <c r="V17" s="42">
        <f t="shared" ca="1" si="12"/>
        <v>3.8612713109765509E-2</v>
      </c>
      <c r="W17" s="23">
        <f t="shared" ca="1" si="13"/>
        <v>1.3195419379206723</v>
      </c>
      <c r="X17" s="42">
        <f ca="1">+'Visco q3'!G17:G81</f>
        <v>1.155460740450878E-2</v>
      </c>
      <c r="Y17" s="42">
        <f t="shared" ca="1" si="14"/>
        <v>1.0294434141617401</v>
      </c>
      <c r="Z17" s="42">
        <f t="shared" ca="1" si="15"/>
        <v>58.042024100216089</v>
      </c>
      <c r="AA17" s="43">
        <f t="shared" si="16"/>
        <v>24</v>
      </c>
      <c r="AB17" s="42">
        <f t="shared" ca="1" si="17"/>
        <v>3.3450953533091264E-2</v>
      </c>
      <c r="AC17" s="42">
        <f t="shared" ca="1" si="18"/>
        <v>6.4706796172506964E-2</v>
      </c>
      <c r="AD17" s="42">
        <f t="shared" ca="1" si="19"/>
        <v>0.68145722946990339</v>
      </c>
      <c r="AE17" s="42">
        <f t="shared" ca="1" si="20"/>
        <v>1.3181960270271391</v>
      </c>
      <c r="AF17" s="42">
        <f t="shared" ca="1" si="21"/>
        <v>1.9996532564970426</v>
      </c>
      <c r="AG17" s="42">
        <f t="shared" ca="1" si="22"/>
        <v>0.34078769769498346</v>
      </c>
      <c r="AH17" s="42">
        <f t="shared" ca="1" si="23"/>
        <v>24.391588249241448</v>
      </c>
      <c r="AI17" s="42">
        <f t="shared" si="24"/>
        <v>0.13</v>
      </c>
      <c r="AJ17" s="42">
        <f t="shared" ca="1" si="25"/>
        <v>0.65921230230501648</v>
      </c>
      <c r="AK17" s="42">
        <f t="shared" ca="1" si="26"/>
        <v>0.52921230230501648</v>
      </c>
      <c r="AL17" s="42">
        <f t="shared" ca="1" si="27"/>
        <v>1.640280013859132</v>
      </c>
      <c r="AM17" s="42">
        <f t="shared" ca="1" si="28"/>
        <v>3.1729219442914767</v>
      </c>
      <c r="AN17" s="42">
        <f t="shared" ca="1" si="29"/>
        <v>37.531103523399196</v>
      </c>
      <c r="AO17" s="42">
        <f t="shared" ca="1" si="30"/>
        <v>0.12458444321782104</v>
      </c>
      <c r="AP17" s="42">
        <f t="shared" ca="1" si="31"/>
        <v>7.4138184074295328E-3</v>
      </c>
      <c r="AQ17" s="42">
        <f t="shared" ca="1" si="32"/>
        <v>2.3045711921284385E-4</v>
      </c>
      <c r="AR17" s="42">
        <f t="shared" ca="1" si="33"/>
        <v>0.49373693810013958</v>
      </c>
      <c r="AS17" s="42">
        <f t="shared" ca="1" si="34"/>
        <v>1.1010532289945892E-3</v>
      </c>
      <c r="AT17" s="42">
        <f t="shared" ca="1" si="35"/>
        <v>0.97471888031430731</v>
      </c>
      <c r="AU17" s="42">
        <f t="shared" ca="1" si="36"/>
        <v>0.48125471547478249</v>
      </c>
      <c r="AV17" s="42">
        <f t="shared" ca="1" si="37"/>
        <v>28.617503951959581</v>
      </c>
      <c r="AW17" s="42">
        <f t="shared" ca="1" si="38"/>
        <v>8.1865216840289587</v>
      </c>
      <c r="AX17" s="42">
        <f t="shared" ca="1" si="39"/>
        <v>31204.067999479816</v>
      </c>
      <c r="AY17" s="42">
        <f ca="1">+'fd q3'!L17:L81</f>
        <v>2.3575703500433805E-2</v>
      </c>
      <c r="AZ17" s="42">
        <f t="shared" ca="1" si="40"/>
        <v>0.19873266633305264</v>
      </c>
      <c r="BA17" s="42">
        <f t="shared" ca="1" si="41"/>
        <v>9.6969730307336428E-5</v>
      </c>
      <c r="BB17" s="42">
        <f t="shared" ca="1" si="42"/>
        <v>0.19882963606335999</v>
      </c>
      <c r="BC17" s="42">
        <f t="shared" ca="1" si="43"/>
        <v>19.882963606335998</v>
      </c>
      <c r="BD17" s="42">
        <f t="shared" ca="1" si="44"/>
        <v>382.26808759203868</v>
      </c>
      <c r="BE17" s="34">
        <f t="shared" ca="1" si="46"/>
        <v>0</v>
      </c>
    </row>
    <row r="18" spans="1:57" x14ac:dyDescent="0.25">
      <c r="A18" s="65" t="s">
        <v>67</v>
      </c>
      <c r="B18" s="65"/>
      <c r="C18" s="25">
        <f>(3.141592654*(C5/12)^2)/4</f>
        <v>4.9087385218750001E-2</v>
      </c>
      <c r="E18" s="19">
        <v>16</v>
      </c>
      <c r="F18" s="19">
        <v>1600</v>
      </c>
      <c r="G18">
        <f t="shared" ca="1" si="45"/>
        <v>382.26808759203868</v>
      </c>
      <c r="H18" s="4">
        <f t="shared" ca="1" si="1"/>
        <v>402.58785385434868</v>
      </c>
      <c r="I18" s="4">
        <f t="shared" ca="1" si="2"/>
        <v>392.42797072319365</v>
      </c>
      <c r="J18" s="4">
        <v>535</v>
      </c>
      <c r="K18" s="42">
        <f t="shared" si="3"/>
        <v>561.84615384615381</v>
      </c>
      <c r="L18" s="42">
        <f t="shared" si="4"/>
        <v>548.42307692307691</v>
      </c>
      <c r="M18" s="42">
        <f ca="1">+'Rs, Den q3'!I18:I82</f>
        <v>61.829325394093175</v>
      </c>
      <c r="N18" s="42">
        <f ca="1">'Rs, Den q3'!J18:J82</f>
        <v>0.74449888416344145</v>
      </c>
      <c r="O18" s="42">
        <f t="shared" ca="1" si="5"/>
        <v>392.42798293568541</v>
      </c>
      <c r="P18" s="42">
        <f t="shared" ca="1" si="6"/>
        <v>0.66607085888991813</v>
      </c>
      <c r="Q18" s="42">
        <f t="shared" ca="1" si="7"/>
        <v>670.35417329351048</v>
      </c>
      <c r="R18" s="42">
        <f t="shared" ca="1" si="8"/>
        <v>378.92739927594397</v>
      </c>
      <c r="S18" s="42">
        <f t="shared" ca="1" si="9"/>
        <v>0.58540393475162489</v>
      </c>
      <c r="T18" s="42">
        <f t="shared" ca="1" si="10"/>
        <v>1.4473038317392883</v>
      </c>
      <c r="U18" s="42">
        <f t="shared" ca="1" si="11"/>
        <v>0.92789627047276391</v>
      </c>
      <c r="V18" s="42">
        <f t="shared" ca="1" si="12"/>
        <v>3.6658035435486451E-2</v>
      </c>
      <c r="W18" s="23">
        <f t="shared" ca="1" si="13"/>
        <v>1.3881762351598443</v>
      </c>
      <c r="X18" s="42">
        <f ca="1">+'Visco q3'!G18:G82</f>
        <v>1.1623654947181438E-2</v>
      </c>
      <c r="Y18" s="42">
        <f t="shared" ca="1" si="14"/>
        <v>1.0315286718729757</v>
      </c>
      <c r="Z18" s="42">
        <f t="shared" ca="1" si="15"/>
        <v>58.104059882167221</v>
      </c>
      <c r="AA18" s="43">
        <f t="shared" si="16"/>
        <v>24</v>
      </c>
      <c r="AB18" s="42">
        <f t="shared" ca="1" si="17"/>
        <v>3.3518712341242818E-2</v>
      </c>
      <c r="AC18" s="42">
        <f t="shared" ca="1" si="18"/>
        <v>6.0736228442748882E-2</v>
      </c>
      <c r="AD18" s="42">
        <f t="shared" ca="1" si="19"/>
        <v>0.68283760057440601</v>
      </c>
      <c r="AE18" s="42">
        <f t="shared" ca="1" si="20"/>
        <v>1.2373082854604638</v>
      </c>
      <c r="AF18" s="42">
        <f t="shared" ca="1" si="21"/>
        <v>1.9201458860348697</v>
      </c>
      <c r="AG18" s="42">
        <f t="shared" ca="1" si="22"/>
        <v>0.35561756298865183</v>
      </c>
      <c r="AH18" s="42">
        <f t="shared" ca="1" si="23"/>
        <v>23.986224872246318</v>
      </c>
      <c r="AI18" s="42">
        <f t="shared" si="24"/>
        <v>0.13</v>
      </c>
      <c r="AJ18" s="42">
        <f t="shared" ca="1" si="25"/>
        <v>0.64438243701134823</v>
      </c>
      <c r="AK18" s="42">
        <f t="shared" ca="1" si="26"/>
        <v>0.51438243701134823</v>
      </c>
      <c r="AL18" s="42">
        <f t="shared" ca="1" si="27"/>
        <v>1.6509440096160164</v>
      </c>
      <c r="AM18" s="42">
        <f t="shared" ca="1" si="28"/>
        <v>2.9915263895996151</v>
      </c>
      <c r="AN18" s="42">
        <f t="shared" ca="1" si="29"/>
        <v>37.698742277820472</v>
      </c>
      <c r="AO18" s="42">
        <f t="shared" ca="1" si="30"/>
        <v>0.12612653584323841</v>
      </c>
      <c r="AP18" s="42">
        <f t="shared" ca="1" si="31"/>
        <v>7.4598435919617026E-3</v>
      </c>
      <c r="AQ18" s="42">
        <f t="shared" ca="1" si="32"/>
        <v>2.4162456506123038E-4</v>
      </c>
      <c r="AR18" s="42">
        <f t="shared" ca="1" si="33"/>
        <v>0.50394204332841785</v>
      </c>
      <c r="AS18" s="42">
        <f t="shared" ca="1" si="34"/>
        <v>1.0295181366735988E-3</v>
      </c>
      <c r="AT18" s="42">
        <f t="shared" ca="1" si="35"/>
        <v>0.97471888024274056</v>
      </c>
      <c r="AU18" s="42">
        <f t="shared" ca="1" si="36"/>
        <v>0.49120182418031411</v>
      </c>
      <c r="AV18" s="42">
        <f t="shared" ca="1" si="37"/>
        <v>29.247121742568314</v>
      </c>
      <c r="AW18" s="42">
        <f t="shared" ca="1" si="38"/>
        <v>8.5423115908294882</v>
      </c>
      <c r="AX18" s="42">
        <f t="shared" ca="1" si="39"/>
        <v>29347.163808329671</v>
      </c>
      <c r="AY18" s="42">
        <f ca="1">+'fd q3'!L18:L82</f>
        <v>2.3903742356951363E-2</v>
      </c>
      <c r="AZ18" s="42">
        <f t="shared" ca="1" si="40"/>
        <v>0.20310501210116885</v>
      </c>
      <c r="BA18" s="42">
        <f t="shared" ca="1" si="41"/>
        <v>9.2650521931097465E-5</v>
      </c>
      <c r="BB18" s="42">
        <f t="shared" ca="1" si="42"/>
        <v>0.20319766262309996</v>
      </c>
      <c r="BC18" s="42">
        <f t="shared" ca="1" si="43"/>
        <v>20.319766262309997</v>
      </c>
      <c r="BD18" s="42">
        <f t="shared" ca="1" si="44"/>
        <v>402.58785385434868</v>
      </c>
      <c r="BE18" s="34">
        <f t="shared" ca="1" si="46"/>
        <v>0</v>
      </c>
    </row>
    <row r="19" spans="1:57" x14ac:dyDescent="0.25">
      <c r="A19" s="65" t="s">
        <v>68</v>
      </c>
      <c r="B19" s="65"/>
      <c r="C19" s="25">
        <v>500</v>
      </c>
      <c r="E19" s="4">
        <v>17</v>
      </c>
      <c r="F19" s="4">
        <v>1700</v>
      </c>
      <c r="G19">
        <f t="shared" ca="1" si="45"/>
        <v>402.58785385434868</v>
      </c>
      <c r="H19" s="4">
        <f t="shared" ca="1" si="1"/>
        <v>423.34120167809908</v>
      </c>
      <c r="I19" s="4">
        <f t="shared" ca="1" si="2"/>
        <v>412.96452776622391</v>
      </c>
      <c r="J19" s="4">
        <v>536</v>
      </c>
      <c r="K19" s="42">
        <f t="shared" si="3"/>
        <v>564.46153846153845</v>
      </c>
      <c r="L19" s="42">
        <f t="shared" si="4"/>
        <v>550.23076923076928</v>
      </c>
      <c r="M19" s="42">
        <f ca="1">+'Rs, Den q3'!I19:I83</f>
        <v>65.183796504825921</v>
      </c>
      <c r="N19" s="42">
        <f ca="1">'Rs, Den q3'!J19:J83</f>
        <v>0.74420042814709475</v>
      </c>
      <c r="O19" s="42">
        <f t="shared" ca="1" si="5"/>
        <v>412.96454273995744</v>
      </c>
      <c r="P19" s="42">
        <f t="shared" ca="1" si="6"/>
        <v>0.66520981164557569</v>
      </c>
      <c r="Q19" s="42">
        <f t="shared" ca="1" si="7"/>
        <v>670.38424366807578</v>
      </c>
      <c r="R19" s="42">
        <f t="shared" ca="1" si="8"/>
        <v>378.66188761594282</v>
      </c>
      <c r="S19" s="42">
        <f t="shared" ca="1" si="9"/>
        <v>0.61601168533831641</v>
      </c>
      <c r="T19" s="42">
        <f t="shared" ca="1" si="10"/>
        <v>1.4530925536103594</v>
      </c>
      <c r="U19" s="42">
        <f t="shared" ca="1" si="11"/>
        <v>0.92546370301265035</v>
      </c>
      <c r="V19" s="42">
        <f t="shared" ca="1" si="12"/>
        <v>3.485824397644452E-2</v>
      </c>
      <c r="W19" s="23">
        <f t="shared" ca="1" si="13"/>
        <v>1.4579629898759385</v>
      </c>
      <c r="X19" s="42">
        <f ca="1">+'Visco q3'!G19:G83</f>
        <v>1.1693778457815737E-2</v>
      </c>
      <c r="Y19" s="42">
        <f t="shared" ca="1" si="14"/>
        <v>1.0336552206910952</v>
      </c>
      <c r="Z19" s="42">
        <f t="shared" ca="1" si="15"/>
        <v>58.167672888919306</v>
      </c>
      <c r="AA19" s="43">
        <f t="shared" si="16"/>
        <v>24</v>
      </c>
      <c r="AB19" s="42">
        <f t="shared" ca="1" si="17"/>
        <v>3.3587812871414928E-2</v>
      </c>
      <c r="AC19" s="42">
        <f t="shared" ca="1" si="18"/>
        <v>5.7077591398399866E-2</v>
      </c>
      <c r="AD19" s="42">
        <f t="shared" ca="1" si="19"/>
        <v>0.68424530501545899</v>
      </c>
      <c r="AE19" s="42">
        <f t="shared" ca="1" si="20"/>
        <v>1.1627751436350255</v>
      </c>
      <c r="AF19" s="42">
        <f t="shared" ca="1" si="21"/>
        <v>1.8470204486504844</v>
      </c>
      <c r="AG19" s="42">
        <f t="shared" ca="1" si="22"/>
        <v>0.37045897651831583</v>
      </c>
      <c r="AH19" s="42">
        <f t="shared" ca="1" si="23"/>
        <v>23.580242927353527</v>
      </c>
      <c r="AI19" s="42">
        <f t="shared" si="24"/>
        <v>0.13</v>
      </c>
      <c r="AJ19" s="42">
        <f t="shared" ca="1" si="25"/>
        <v>0.62954102348168417</v>
      </c>
      <c r="AK19" s="42">
        <f t="shared" ca="1" si="26"/>
        <v>0.49954102348168417</v>
      </c>
      <c r="AL19" s="42">
        <f t="shared" ca="1" si="27"/>
        <v>1.6618772875357337</v>
      </c>
      <c r="AM19" s="42">
        <f t="shared" ca="1" si="28"/>
        <v>2.8241181745112467</v>
      </c>
      <c r="AN19" s="42">
        <f t="shared" ca="1" si="29"/>
        <v>37.870328335001346</v>
      </c>
      <c r="AO19" s="42">
        <f t="shared" ca="1" si="30"/>
        <v>0.12771675763037077</v>
      </c>
      <c r="AP19" s="42">
        <f t="shared" ca="1" si="31"/>
        <v>7.5068313818664615E-3</v>
      </c>
      <c r="AQ19" s="42">
        <f t="shared" ca="1" si="32"/>
        <v>2.5313863650893695E-4</v>
      </c>
      <c r="AR19" s="42">
        <f t="shared" ca="1" si="33"/>
        <v>0.51403986796379064</v>
      </c>
      <c r="AS19" s="42">
        <f t="shared" ca="1" si="34"/>
        <v>9.6371283563161038E-4</v>
      </c>
      <c r="AT19" s="42">
        <f t="shared" ca="1" si="35"/>
        <v>0.97471888018828112</v>
      </c>
      <c r="AU19" s="42">
        <f t="shared" ca="1" si="36"/>
        <v>0.50104436447379785</v>
      </c>
      <c r="AV19" s="42">
        <f t="shared" ca="1" si="37"/>
        <v>29.872043545735565</v>
      </c>
      <c r="AW19" s="42">
        <f t="shared" ca="1" si="38"/>
        <v>8.8983771496982822</v>
      </c>
      <c r="AX19" s="42">
        <f t="shared" ca="1" si="39"/>
        <v>27678.975690791198</v>
      </c>
      <c r="AY19" s="42">
        <f ca="1">+'fd q3'!L19:L83</f>
        <v>2.4223593423082772E-2</v>
      </c>
      <c r="AZ19" s="42">
        <f t="shared" ca="1" si="40"/>
        <v>0.20744474684538586</v>
      </c>
      <c r="BA19" s="42">
        <f t="shared" ca="1" si="41"/>
        <v>8.8731392118173002E-5</v>
      </c>
      <c r="BB19" s="42">
        <f t="shared" ca="1" si="42"/>
        <v>0.20753347823750404</v>
      </c>
      <c r="BC19" s="42">
        <f t="shared" ca="1" si="43"/>
        <v>20.753347823750403</v>
      </c>
      <c r="BD19" s="42">
        <f t="shared" ca="1" si="44"/>
        <v>423.34120167809908</v>
      </c>
      <c r="BE19" s="34">
        <f t="shared" ca="1" si="46"/>
        <v>0</v>
      </c>
    </row>
    <row r="20" spans="1:57" x14ac:dyDescent="0.25">
      <c r="A20" s="68" t="s">
        <v>115</v>
      </c>
      <c r="B20" s="68"/>
      <c r="C20" s="45">
        <v>24</v>
      </c>
      <c r="E20" s="19">
        <v>18</v>
      </c>
      <c r="F20" s="19">
        <v>1800</v>
      </c>
      <c r="G20">
        <f t="shared" ca="1" si="45"/>
        <v>423.34120167809908</v>
      </c>
      <c r="H20" s="4">
        <f t="shared" ca="1" si="1"/>
        <v>444.52498277698993</v>
      </c>
      <c r="I20" s="4">
        <f t="shared" ca="1" si="2"/>
        <v>433.93309222754453</v>
      </c>
      <c r="J20" s="4">
        <v>537</v>
      </c>
      <c r="K20" s="42">
        <f t="shared" si="3"/>
        <v>567.07692307692309</v>
      </c>
      <c r="L20" s="42">
        <f t="shared" si="4"/>
        <v>552.03846153846155</v>
      </c>
      <c r="M20" s="42">
        <f ca="1">+'Rs, Den q3'!I20:I84</f>
        <v>68.615736661370562</v>
      </c>
      <c r="N20" s="42">
        <f ca="1">'Rs, Den q3'!J20:J84</f>
        <v>0.74389507950832257</v>
      </c>
      <c r="O20" s="42">
        <f t="shared" ca="1" si="5"/>
        <v>433.93311047875528</v>
      </c>
      <c r="P20" s="42">
        <f t="shared" ca="1" si="6"/>
        <v>0.66431490437327356</v>
      </c>
      <c r="Q20" s="42">
        <f t="shared" ca="1" si="7"/>
        <v>670.41543760913146</v>
      </c>
      <c r="R20" s="42">
        <f t="shared" ca="1" si="8"/>
        <v>378.38591526915798</v>
      </c>
      <c r="S20" s="42">
        <f t="shared" ca="1" si="9"/>
        <v>0.64725999415386093</v>
      </c>
      <c r="T20" s="42">
        <f t="shared" ca="1" si="10"/>
        <v>1.4589297308959794</v>
      </c>
      <c r="U20" s="42">
        <f t="shared" ca="1" si="11"/>
        <v>0.92308233226507752</v>
      </c>
      <c r="V20" s="42">
        <f t="shared" ca="1" si="12"/>
        <v>3.3197164882246E-2</v>
      </c>
      <c r="W20" s="23">
        <f t="shared" ca="1" si="13"/>
        <v>1.5288552162254492</v>
      </c>
      <c r="X20" s="42">
        <f ca="1">+'Visco q3'!G20:G84</f>
        <v>1.1764979996409129E-2</v>
      </c>
      <c r="Y20" s="42">
        <f t="shared" ca="1" si="14"/>
        <v>1.0358227894489942</v>
      </c>
      <c r="Z20" s="42">
        <f t="shared" ca="1" si="15"/>
        <v>58.232786710102637</v>
      </c>
      <c r="AA20" s="43">
        <f t="shared" si="16"/>
        <v>24</v>
      </c>
      <c r="AB20" s="42">
        <f t="shared" ca="1" si="17"/>
        <v>3.3658246312245961E-2</v>
      </c>
      <c r="AC20" s="42">
        <f t="shared" ca="1" si="18"/>
        <v>5.3698385920092649E-2</v>
      </c>
      <c r="AD20" s="42">
        <f t="shared" ca="1" si="19"/>
        <v>0.68568016328947701</v>
      </c>
      <c r="AE20" s="42">
        <f t="shared" ca="1" si="20"/>
        <v>1.0939345349277512</v>
      </c>
      <c r="AF20" s="42">
        <f t="shared" ca="1" si="21"/>
        <v>1.7796146982172281</v>
      </c>
      <c r="AG20" s="42">
        <f t="shared" ca="1" si="22"/>
        <v>0.38529697691099857</v>
      </c>
      <c r="AH20" s="42">
        <f t="shared" ca="1" si="23"/>
        <v>23.173954689411342</v>
      </c>
      <c r="AI20" s="42">
        <f t="shared" si="24"/>
        <v>0.13</v>
      </c>
      <c r="AJ20" s="42">
        <f t="shared" ca="1" si="25"/>
        <v>0.61470302308900149</v>
      </c>
      <c r="AK20" s="42">
        <f t="shared" ca="1" si="26"/>
        <v>0.48470302308900148</v>
      </c>
      <c r="AL20" s="42">
        <f t="shared" ca="1" si="27"/>
        <v>1.6730819477101739</v>
      </c>
      <c r="AM20" s="42">
        <f t="shared" ca="1" si="28"/>
        <v>2.6692359212842836</v>
      </c>
      <c r="AN20" s="42">
        <f t="shared" ca="1" si="29"/>
        <v>38.045874579664854</v>
      </c>
      <c r="AO20" s="42">
        <f t="shared" ca="1" si="30"/>
        <v>0.12935627606703395</v>
      </c>
      <c r="AP20" s="42">
        <f t="shared" ca="1" si="31"/>
        <v>7.554777154979893E-3</v>
      </c>
      <c r="AQ20" s="42">
        <f t="shared" ca="1" si="32"/>
        <v>2.6501431961670896E-4</v>
      </c>
      <c r="AR20" s="42">
        <f t="shared" ca="1" si="33"/>
        <v>0.52403329035256763</v>
      </c>
      <c r="AS20" s="42">
        <f t="shared" ca="1" si="34"/>
        <v>9.0304108041333424E-4</v>
      </c>
      <c r="AT20" s="42">
        <f t="shared" ca="1" si="35"/>
        <v>0.97471888014661823</v>
      </c>
      <c r="AU20" s="42">
        <f t="shared" ca="1" si="36"/>
        <v>0.51078514193200231</v>
      </c>
      <c r="AV20" s="42">
        <f t="shared" ca="1" si="37"/>
        <v>30.492380912428043</v>
      </c>
      <c r="AW20" s="42">
        <f t="shared" ca="1" si="38"/>
        <v>9.2543594146343402</v>
      </c>
      <c r="AX20" s="42">
        <f t="shared" ca="1" si="39"/>
        <v>26175.509506689759</v>
      </c>
      <c r="AY20" s="42">
        <f ca="1">+'fd q3'!L20:L84</f>
        <v>2.4535299007703269E-2</v>
      </c>
      <c r="AZ20" s="42">
        <f t="shared" ca="1" si="40"/>
        <v>0.21175264522519474</v>
      </c>
      <c r="BA20" s="42">
        <f t="shared" ca="1" si="41"/>
        <v>8.5165763713723584E-5</v>
      </c>
      <c r="BB20" s="42">
        <f t="shared" ca="1" si="42"/>
        <v>0.21183781098890847</v>
      </c>
      <c r="BC20" s="42">
        <f t="shared" ca="1" si="43"/>
        <v>21.183781098890847</v>
      </c>
      <c r="BD20" s="42">
        <f t="shared" ca="1" si="44"/>
        <v>444.52498277698993</v>
      </c>
      <c r="BE20" s="34">
        <f t="shared" ca="1" si="46"/>
        <v>0</v>
      </c>
    </row>
    <row r="21" spans="1:57" x14ac:dyDescent="0.25">
      <c r="E21" s="4">
        <v>19</v>
      </c>
      <c r="F21" s="4">
        <v>1900</v>
      </c>
      <c r="G21">
        <f t="shared" ca="1" si="45"/>
        <v>444.52498277698993</v>
      </c>
      <c r="H21" s="4">
        <f t="shared" ca="1" si="1"/>
        <v>466.13611031157251</v>
      </c>
      <c r="I21" s="4">
        <f t="shared" ca="1" si="2"/>
        <v>455.33054654428122</v>
      </c>
      <c r="J21" s="4">
        <v>538</v>
      </c>
      <c r="K21" s="42">
        <f t="shared" si="3"/>
        <v>569.69230769230774</v>
      </c>
      <c r="L21" s="42">
        <f t="shared" si="4"/>
        <v>553.84615384615381</v>
      </c>
      <c r="M21" s="42">
        <f ca="1">+'Rs, Den q3'!I21:I85</f>
        <v>72.123959489031748</v>
      </c>
      <c r="N21" s="42">
        <f ca="1">'Rs, Den q3'!J21:J85</f>
        <v>0.74358294380196621</v>
      </c>
      <c r="O21" s="42">
        <f t="shared" ca="1" si="5"/>
        <v>455.33056866576879</v>
      </c>
      <c r="P21" s="42">
        <f t="shared" ca="1" si="6"/>
        <v>0.66338495181309576</v>
      </c>
      <c r="Q21" s="42">
        <f t="shared" ca="1" si="7"/>
        <v>670.44778949124407</v>
      </c>
      <c r="R21" s="42">
        <f t="shared" ca="1" si="8"/>
        <v>378.0991144106053</v>
      </c>
      <c r="S21" s="42">
        <f t="shared" ca="1" si="9"/>
        <v>0.67914392989467487</v>
      </c>
      <c r="T21" s="42">
        <f t="shared" ca="1" si="10"/>
        <v>1.4648173791930441</v>
      </c>
      <c r="U21" s="42">
        <f t="shared" ca="1" si="11"/>
        <v>0.920755998224004</v>
      </c>
      <c r="V21" s="42">
        <f t="shared" ca="1" si="12"/>
        <v>3.1660728631128385E-2</v>
      </c>
      <c r="W21" s="23">
        <f t="shared" ca="1" si="13"/>
        <v>1.6008036615016523</v>
      </c>
      <c r="X21" s="42">
        <f ca="1">+'Visco q3'!G21:G85</f>
        <v>1.1837260427797185E-2</v>
      </c>
      <c r="Y21" s="42">
        <f t="shared" ca="1" si="14"/>
        <v>1.0380310907404047</v>
      </c>
      <c r="Z21" s="42">
        <f t="shared" ca="1" si="15"/>
        <v>58.299325552121175</v>
      </c>
      <c r="AA21" s="43">
        <f t="shared" si="16"/>
        <v>24</v>
      </c>
      <c r="AB21" s="42">
        <f t="shared" ca="1" si="17"/>
        <v>3.3730003324695439E-2</v>
      </c>
      <c r="AC21" s="42">
        <f t="shared" ca="1" si="18"/>
        <v>5.0570326094733754E-2</v>
      </c>
      <c r="AD21" s="42">
        <f t="shared" ca="1" si="19"/>
        <v>0.68714198514308977</v>
      </c>
      <c r="AE21" s="42">
        <f t="shared" ca="1" si="20"/>
        <v>1.0302102234489627</v>
      </c>
      <c r="AF21" s="42">
        <f t="shared" ca="1" si="21"/>
        <v>1.7173522085920525</v>
      </c>
      <c r="AG21" s="42">
        <f t="shared" ca="1" si="22"/>
        <v>0.40011709986178873</v>
      </c>
      <c r="AH21" s="42">
        <f t="shared" ca="1" si="23"/>
        <v>22.767663661208999</v>
      </c>
      <c r="AI21" s="42">
        <f t="shared" si="24"/>
        <v>0.13</v>
      </c>
      <c r="AJ21" s="42">
        <f t="shared" ca="1" si="25"/>
        <v>0.59988290013821122</v>
      </c>
      <c r="AK21" s="42">
        <f t="shared" ca="1" si="26"/>
        <v>0.46988290013821121</v>
      </c>
      <c r="AL21" s="42">
        <f t="shared" ca="1" si="27"/>
        <v>1.6845601539306037</v>
      </c>
      <c r="AM21" s="42">
        <f t="shared" ca="1" si="28"/>
        <v>2.525607705709727</v>
      </c>
      <c r="AN21" s="42">
        <f t="shared" ca="1" si="29"/>
        <v>38.225395075779844</v>
      </c>
      <c r="AO21" s="42">
        <f t="shared" ca="1" si="30"/>
        <v>0.13104630501350151</v>
      </c>
      <c r="AP21" s="42">
        <f t="shared" ca="1" si="31"/>
        <v>7.6036757088301992E-3</v>
      </c>
      <c r="AQ21" s="42">
        <f t="shared" ca="1" si="32"/>
        <v>2.7726731926724484E-4</v>
      </c>
      <c r="AR21" s="42">
        <f t="shared" ca="1" si="33"/>
        <v>0.53392491564653499</v>
      </c>
      <c r="AS21" s="42">
        <f t="shared" ca="1" si="34"/>
        <v>8.4698384897590568E-4</v>
      </c>
      <c r="AT21" s="42">
        <f t="shared" ca="1" si="35"/>
        <v>0.9747188801145874</v>
      </c>
      <c r="AU21" s="42">
        <f t="shared" ca="1" si="36"/>
        <v>0.52042669584426615</v>
      </c>
      <c r="AV21" s="42">
        <f t="shared" ca="1" si="37"/>
        <v>31.108228068290565</v>
      </c>
      <c r="AW21" s="42">
        <f t="shared" ca="1" si="38"/>
        <v>9.6099113667980482</v>
      </c>
      <c r="AX21" s="42">
        <f t="shared" ca="1" si="39"/>
        <v>24816.438307289474</v>
      </c>
      <c r="AY21" s="42">
        <f ca="1">+'fd q3'!L21:L85</f>
        <v>2.4838905650840445E-2</v>
      </c>
      <c r="AZ21" s="42">
        <f t="shared" ca="1" si="40"/>
        <v>0.21602936158535113</v>
      </c>
      <c r="BA21" s="42">
        <f t="shared" ca="1" si="41"/>
        <v>8.1913760474422773E-5</v>
      </c>
      <c r="BB21" s="42">
        <f t="shared" ca="1" si="42"/>
        <v>0.21611127534582555</v>
      </c>
      <c r="BC21" s="42">
        <f t="shared" ca="1" si="43"/>
        <v>21.611127534582554</v>
      </c>
      <c r="BD21" s="42">
        <f t="shared" ca="1" si="44"/>
        <v>466.13611031157251</v>
      </c>
      <c r="BE21" s="34">
        <f t="shared" ca="1" si="46"/>
        <v>0</v>
      </c>
    </row>
    <row r="22" spans="1:57" x14ac:dyDescent="0.25">
      <c r="E22" s="19">
        <v>20</v>
      </c>
      <c r="F22" s="19">
        <v>2000</v>
      </c>
      <c r="G22">
        <f t="shared" ca="1" si="45"/>
        <v>466.13611031157251</v>
      </c>
      <c r="H22" s="4">
        <f t="shared" ca="1" si="1"/>
        <v>488.17154864655606</v>
      </c>
      <c r="I22" s="4">
        <f t="shared" ca="1" si="2"/>
        <v>477.15382947906426</v>
      </c>
      <c r="J22" s="4">
        <v>539</v>
      </c>
      <c r="K22" s="42">
        <f t="shared" si="3"/>
        <v>572.30769230769226</v>
      </c>
      <c r="L22" s="42">
        <f t="shared" si="4"/>
        <v>555.65384615384619</v>
      </c>
      <c r="M22" s="42">
        <f ca="1">+'Rs, Den q3'!I22:I86</f>
        <v>75.707267358611261</v>
      </c>
      <c r="N22" s="42">
        <f ca="1">'Rs, Den q3'!J22:J86</f>
        <v>0.74326412758420923</v>
      </c>
      <c r="O22" s="42">
        <f t="shared" ca="1" si="5"/>
        <v>477.15385614852318</v>
      </c>
      <c r="P22" s="42">
        <f t="shared" ca="1" si="6"/>
        <v>0.66241866904869551</v>
      </c>
      <c r="Q22" s="42">
        <f t="shared" ca="1" si="7"/>
        <v>670.48133654432127</v>
      </c>
      <c r="R22" s="42">
        <f t="shared" ca="1" si="8"/>
        <v>377.80108627702299</v>
      </c>
      <c r="S22" s="42">
        <f t="shared" ca="1" si="9"/>
        <v>0.71165863010941943</v>
      </c>
      <c r="T22" s="42">
        <f t="shared" ca="1" si="10"/>
        <v>1.4707576720581808</v>
      </c>
      <c r="U22" s="42">
        <f t="shared" ca="1" si="11"/>
        <v>0.9184884566112721</v>
      </c>
      <c r="V22" s="42">
        <f t="shared" ca="1" si="12"/>
        <v>3.0236645262650266E-2</v>
      </c>
      <c r="W22" s="23">
        <f t="shared" ca="1" si="13"/>
        <v>1.6737566577147598</v>
      </c>
      <c r="X22" s="42">
        <f ca="1">+'Visco q3'!G22:G86</f>
        <v>1.1910619321855559E-2</v>
      </c>
      <c r="Y22" s="42">
        <f t="shared" ca="1" si="14"/>
        <v>1.0402798211395574</v>
      </c>
      <c r="Z22" s="42">
        <f t="shared" ca="1" si="15"/>
        <v>58.367214274018117</v>
      </c>
      <c r="AA22" s="43">
        <f t="shared" si="16"/>
        <v>24</v>
      </c>
      <c r="AB22" s="42">
        <f t="shared" ca="1" si="17"/>
        <v>3.38030740491818E-2</v>
      </c>
      <c r="AC22" s="42">
        <f t="shared" ca="1" si="18"/>
        <v>4.766868940022851E-2</v>
      </c>
      <c r="AD22" s="42">
        <f t="shared" ca="1" si="19"/>
        <v>0.68863056971855119</v>
      </c>
      <c r="AE22" s="42">
        <f t="shared" ca="1" si="20"/>
        <v>0.97109856611430201</v>
      </c>
      <c r="AF22" s="42">
        <f t="shared" ca="1" si="21"/>
        <v>1.6597291358328532</v>
      </c>
      <c r="AG22" s="42">
        <f t="shared" ca="1" si="22"/>
        <v>0.41490539320622083</v>
      </c>
      <c r="AH22" s="42">
        <f t="shared" ca="1" si="23"/>
        <v>22.361664596433041</v>
      </c>
      <c r="AI22" s="42">
        <f t="shared" si="24"/>
        <v>0.13</v>
      </c>
      <c r="AJ22" s="42">
        <f t="shared" ca="1" si="25"/>
        <v>0.58509460679377912</v>
      </c>
      <c r="AK22" s="42">
        <f t="shared" ca="1" si="26"/>
        <v>0.45509460679377911</v>
      </c>
      <c r="AL22" s="42">
        <f t="shared" ca="1" si="27"/>
        <v>1.6963141309083172</v>
      </c>
      <c r="AM22" s="42">
        <f t="shared" ca="1" si="28"/>
        <v>2.3921218322877458</v>
      </c>
      <c r="AN22" s="42">
        <f t="shared" ca="1" si="29"/>
        <v>38.408905002372222</v>
      </c>
      <c r="AO22" s="42">
        <f t="shared" ca="1" si="30"/>
        <v>0.13278810544809369</v>
      </c>
      <c r="AP22" s="42">
        <f t="shared" ca="1" si="31"/>
        <v>7.6535211935417711E-3</v>
      </c>
      <c r="AQ22" s="42">
        <f t="shared" ca="1" si="32"/>
        <v>2.8991411241428367E-4</v>
      </c>
      <c r="AR22" s="42">
        <f t="shared" ca="1" si="33"/>
        <v>0.54371710548630081</v>
      </c>
      <c r="AS22" s="42">
        <f t="shared" ca="1" si="34"/>
        <v>7.9508743543982557E-4</v>
      </c>
      <c r="AT22" s="42">
        <f t="shared" ca="1" si="35"/>
        <v>0.97471888008984997</v>
      </c>
      <c r="AU22" s="42">
        <f t="shared" ca="1" si="36"/>
        <v>0.5299713281453019</v>
      </c>
      <c r="AV22" s="42">
        <f t="shared" ca="1" si="37"/>
        <v>31.719663687776432</v>
      </c>
      <c r="AW22" s="42">
        <f t="shared" ca="1" si="38"/>
        <v>9.9646982760780922</v>
      </c>
      <c r="AX22" s="42">
        <f t="shared" ca="1" si="39"/>
        <v>23584.453908708161</v>
      </c>
      <c r="AY22" s="42">
        <f ca="1">+'fd q3'!L22:L86</f>
        <v>2.5134464272795538E-2</v>
      </c>
      <c r="AZ22" s="42">
        <f t="shared" ca="1" si="40"/>
        <v>0.22027544227622523</v>
      </c>
      <c r="BA22" s="42">
        <f t="shared" ca="1" si="41"/>
        <v>7.8941073610106565E-5</v>
      </c>
      <c r="BB22" s="42">
        <f t="shared" ca="1" si="42"/>
        <v>0.22035438334983534</v>
      </c>
      <c r="BC22" s="42">
        <f t="shared" ca="1" si="43"/>
        <v>22.035438334983535</v>
      </c>
      <c r="BD22" s="42">
        <f t="shared" ca="1" si="44"/>
        <v>488.17154864655606</v>
      </c>
      <c r="BE22" s="34">
        <f t="shared" ca="1" si="46"/>
        <v>0</v>
      </c>
    </row>
    <row r="23" spans="1:57" x14ac:dyDescent="0.25">
      <c r="E23" s="4">
        <v>21</v>
      </c>
      <c r="F23" s="4">
        <v>2100</v>
      </c>
      <c r="G23">
        <f t="shared" ca="1" si="45"/>
        <v>488.17154864655606</v>
      </c>
      <c r="H23" s="4">
        <f t="shared" ca="1" si="1"/>
        <v>510.62830416455927</v>
      </c>
      <c r="I23" s="4">
        <f t="shared" ca="1" si="2"/>
        <v>499.39992640555766</v>
      </c>
      <c r="J23" s="4">
        <v>540</v>
      </c>
      <c r="K23" s="42">
        <f t="shared" si="3"/>
        <v>574.92307692307691</v>
      </c>
      <c r="L23" s="42">
        <f t="shared" si="4"/>
        <v>557.46153846153845</v>
      </c>
      <c r="M23" s="42">
        <f ca="1">+'Rs, Den q3'!I23:I87</f>
        <v>79.364451449236142</v>
      </c>
      <c r="N23" s="42">
        <f ca="1">'Rs, Den q3'!J23:J87</f>
        <v>0.74293873840698765</v>
      </c>
      <c r="O23" s="42">
        <f t="shared" ca="1" si="5"/>
        <v>499.39995839444589</v>
      </c>
      <c r="P23" s="42">
        <f t="shared" ca="1" si="6"/>
        <v>0.66141466242413849</v>
      </c>
      <c r="Q23" s="42">
        <f t="shared" ca="1" si="7"/>
        <v>670.51611909875066</v>
      </c>
      <c r="R23" s="42">
        <f t="shared" ca="1" si="8"/>
        <v>377.49139834197456</v>
      </c>
      <c r="S23" s="42">
        <f t="shared" ca="1" si="9"/>
        <v>0.7447992854769957</v>
      </c>
      <c r="T23" s="42">
        <f t="shared" ca="1" si="10"/>
        <v>1.4767529562528641</v>
      </c>
      <c r="U23" s="42">
        <f t="shared" ca="1" si="11"/>
        <v>0.91628338483512151</v>
      </c>
      <c r="V23" s="42">
        <f t="shared" ca="1" si="12"/>
        <v>2.8914137209109424E-2</v>
      </c>
      <c r="W23" s="23">
        <f t="shared" ca="1" si="13"/>
        <v>1.7476599714441419</v>
      </c>
      <c r="X23" s="42">
        <f ca="1">+'Visco q3'!G23:G87</f>
        <v>1.1985054851787623E-2</v>
      </c>
      <c r="Y23" s="42">
        <f t="shared" ca="1" si="14"/>
        <v>1.042568661430705</v>
      </c>
      <c r="Z23" s="42">
        <f t="shared" ca="1" si="15"/>
        <v>58.436378423873109</v>
      </c>
      <c r="AA23" s="43">
        <f t="shared" si="16"/>
        <v>24</v>
      </c>
      <c r="AB23" s="42">
        <f t="shared" ca="1" si="17"/>
        <v>3.3877448113040561E-2</v>
      </c>
      <c r="AC23" s="42">
        <f t="shared" ca="1" si="18"/>
        <v>4.4971782105777472E-2</v>
      </c>
      <c r="AD23" s="42">
        <f t="shared" ca="1" si="19"/>
        <v>0.69014570570567546</v>
      </c>
      <c r="AE23" s="42">
        <f t="shared" ca="1" si="20"/>
        <v>0.91615762186899941</v>
      </c>
      <c r="AF23" s="42">
        <f t="shared" ca="1" si="21"/>
        <v>1.606303327574675</v>
      </c>
      <c r="AG23" s="42">
        <f t="shared" ca="1" si="22"/>
        <v>0.42964843181126477</v>
      </c>
      <c r="AH23" s="42">
        <f t="shared" ca="1" si="23"/>
        <v>21.956243509933977</v>
      </c>
      <c r="AI23" s="42">
        <f t="shared" si="24"/>
        <v>0.13</v>
      </c>
      <c r="AJ23" s="42">
        <f t="shared" ca="1" si="25"/>
        <v>0.57035156818873511</v>
      </c>
      <c r="AK23" s="42">
        <f t="shared" ca="1" si="26"/>
        <v>0.44035156818873511</v>
      </c>
      <c r="AL23" s="42">
        <f t="shared" ca="1" si="27"/>
        <v>1.708346161747244</v>
      </c>
      <c r="AM23" s="42">
        <f t="shared" ca="1" si="28"/>
        <v>2.2678027899558617</v>
      </c>
      <c r="AN23" s="42">
        <f t="shared" ca="1" si="29"/>
        <v>38.596420595592889</v>
      </c>
      <c r="AO23" s="42">
        <f t="shared" ca="1" si="30"/>
        <v>0.13458298630152671</v>
      </c>
      <c r="AP23" s="42">
        <f t="shared" ca="1" si="31"/>
        <v>7.704307045418181E-3</v>
      </c>
      <c r="AQ23" s="42">
        <f t="shared" ca="1" si="32"/>
        <v>3.0297200674849845E-4</v>
      </c>
      <c r="AR23" s="42">
        <f t="shared" ca="1" si="33"/>
        <v>0.55341200545442804</v>
      </c>
      <c r="AS23" s="42">
        <f t="shared" ca="1" si="34"/>
        <v>7.4695365433367195E-4</v>
      </c>
      <c r="AT23" s="42">
        <f t="shared" ca="1" si="35"/>
        <v>0.97471888007066465</v>
      </c>
      <c r="AU23" s="42">
        <f t="shared" ca="1" si="36"/>
        <v>0.53942113017420068</v>
      </c>
      <c r="AV23" s="42">
        <f t="shared" ca="1" si="37"/>
        <v>32.32675254718044</v>
      </c>
      <c r="AW23" s="42">
        <f t="shared" ca="1" si="38"/>
        <v>10.3183980582999</v>
      </c>
      <c r="AX23" s="42">
        <f t="shared" ca="1" si="39"/>
        <v>22464.747725527668</v>
      </c>
      <c r="AY23" s="42">
        <f ca="1">+'fd q3'!L23:L87</f>
        <v>2.5422030335662451E-2</v>
      </c>
      <c r="AZ23" s="42">
        <f t="shared" ca="1" si="40"/>
        <v>0.22449133713319749</v>
      </c>
      <c r="BA23" s="42">
        <f t="shared" ca="1" si="41"/>
        <v>7.6218046834391055E-5</v>
      </c>
      <c r="BB23" s="42">
        <f t="shared" ca="1" si="42"/>
        <v>0.22456755518003188</v>
      </c>
      <c r="BC23" s="42">
        <f t="shared" ca="1" si="43"/>
        <v>22.456755518003188</v>
      </c>
      <c r="BD23" s="42">
        <f t="shared" ca="1" si="44"/>
        <v>510.62830416455927</v>
      </c>
      <c r="BE23" s="34">
        <f t="shared" ca="1" si="46"/>
        <v>0</v>
      </c>
    </row>
    <row r="24" spans="1:57" x14ac:dyDescent="0.25">
      <c r="E24" s="19">
        <v>22</v>
      </c>
      <c r="F24" s="19">
        <v>2200</v>
      </c>
      <c r="G24">
        <f t="shared" ca="1" si="45"/>
        <v>510.62830416455927</v>
      </c>
      <c r="H24" s="4">
        <f t="shared" ca="1" si="1"/>
        <v>533.50341708223709</v>
      </c>
      <c r="I24" s="4">
        <f t="shared" ca="1" si="2"/>
        <v>522.06586062339818</v>
      </c>
      <c r="J24" s="4">
        <v>541</v>
      </c>
      <c r="K24" s="42">
        <f t="shared" si="3"/>
        <v>577.53846153846155</v>
      </c>
      <c r="L24" s="42">
        <f t="shared" si="4"/>
        <v>559.26923076923072</v>
      </c>
      <c r="M24" s="42">
        <f ca="1">+'Rs, Den q3'!I24:I88</f>
        <v>83.094291860702</v>
      </c>
      <c r="N24" s="42">
        <f ca="1">'Rs, Den q3'!J24:J88</f>
        <v>0.74260688480799453</v>
      </c>
      <c r="O24" s="42">
        <f t="shared" ca="1" si="5"/>
        <v>522.06589880634169</v>
      </c>
      <c r="P24" s="42">
        <f t="shared" ca="1" si="6"/>
        <v>0.660371419401379</v>
      </c>
      <c r="Q24" s="42">
        <f t="shared" ca="1" si="7"/>
        <v>670.55218085743854</v>
      </c>
      <c r="R24" s="42">
        <f t="shared" ca="1" si="8"/>
        <v>377.16958116092076</v>
      </c>
      <c r="S24" s="42">
        <f t="shared" ca="1" si="9"/>
        <v>0.77856112548292644</v>
      </c>
      <c r="T24" s="42">
        <f t="shared" ca="1" si="10"/>
        <v>1.4828057688210452</v>
      </c>
      <c r="U24" s="42">
        <f t="shared" ca="1" si="11"/>
        <v>0.91414438800064191</v>
      </c>
      <c r="V24" s="42">
        <f t="shared" ca="1" si="12"/>
        <v>2.7683718254200702E-2</v>
      </c>
      <c r="W24" s="23">
        <f t="shared" ca="1" si="13"/>
        <v>1.8224566504757631</v>
      </c>
      <c r="X24" s="42">
        <f ca="1">+'Visco q3'!G24:G88</f>
        <v>1.2060563690539742E-2</v>
      </c>
      <c r="Y24" s="42">
        <f t="shared" ca="1" si="14"/>
        <v>1.0448972768521887</v>
      </c>
      <c r="Z24" s="42">
        <f t="shared" ca="1" si="15"/>
        <v>58.506744275911444</v>
      </c>
      <c r="AA24" s="43">
        <f t="shared" si="16"/>
        <v>24</v>
      </c>
      <c r="AB24" s="42">
        <f t="shared" ca="1" si="17"/>
        <v>3.3953114638455094E-2</v>
      </c>
      <c r="AC24" s="42">
        <f t="shared" ca="1" si="18"/>
        <v>4.2460496941150991E-2</v>
      </c>
      <c r="AD24" s="42">
        <f t="shared" ca="1" si="19"/>
        <v>0.69168717150340198</v>
      </c>
      <c r="AE24" s="42">
        <f t="shared" ca="1" si="20"/>
        <v>0.86499814060033242</v>
      </c>
      <c r="AF24" s="42">
        <f t="shared" ca="1" si="21"/>
        <v>1.5566853121037343</v>
      </c>
      <c r="AG24" s="42">
        <f t="shared" ca="1" si="22"/>
        <v>0.44433333193633257</v>
      </c>
      <c r="AH24" s="42">
        <f t="shared" ca="1" si="23"/>
        <v>21.551677677749325</v>
      </c>
      <c r="AI24" s="42">
        <f t="shared" si="24"/>
        <v>0.13</v>
      </c>
      <c r="AJ24" s="42">
        <f t="shared" ca="1" si="25"/>
        <v>0.55566666806366749</v>
      </c>
      <c r="AK24" s="42">
        <f t="shared" ca="1" si="26"/>
        <v>0.42566666806366749</v>
      </c>
      <c r="AL24" s="42">
        <f t="shared" ca="1" si="27"/>
        <v>1.7206585856672443</v>
      </c>
      <c r="AM24" s="42">
        <f t="shared" ca="1" si="28"/>
        <v>2.151791356741743</v>
      </c>
      <c r="AN24" s="42">
        <f t="shared" ca="1" si="29"/>
        <v>38.787959096783389</v>
      </c>
      <c r="AO24" s="42">
        <f t="shared" ca="1" si="30"/>
        <v>0.13643230537951356</v>
      </c>
      <c r="AP24" s="42">
        <f t="shared" ca="1" si="31"/>
        <v>7.7560259211886416E-3</v>
      </c>
      <c r="AQ24" s="42">
        <f t="shared" ca="1" si="32"/>
        <v>3.164592055205183E-4</v>
      </c>
      <c r="AR24" s="42">
        <f t="shared" ca="1" si="33"/>
        <v>0.56301157063536578</v>
      </c>
      <c r="AS24" s="42">
        <f t="shared" ca="1" si="34"/>
        <v>7.0223173575526356E-4</v>
      </c>
      <c r="AT24" s="42">
        <f t="shared" ca="1" si="35"/>
        <v>0.97471888005572771</v>
      </c>
      <c r="AU24" s="42">
        <f t="shared" ca="1" si="36"/>
        <v>0.54877800758812001</v>
      </c>
      <c r="AV24" s="42">
        <f t="shared" ca="1" si="37"/>
        <v>32.929547075114286</v>
      </c>
      <c r="AW24" s="42">
        <f t="shared" ca="1" si="38"/>
        <v>10.670701619712874</v>
      </c>
      <c r="AX24" s="42">
        <f t="shared" ca="1" si="39"/>
        <v>21444.59234554477</v>
      </c>
      <c r="AY24" s="42">
        <f ca="1">+'fd q3'!L24:L88</f>
        <v>2.5701663998220995E-2</v>
      </c>
      <c r="AZ24" s="42">
        <f t="shared" ca="1" si="40"/>
        <v>0.22867741024384922</v>
      </c>
      <c r="BA24" s="42">
        <f t="shared" ca="1" si="41"/>
        <v>7.3718932928488031E-5</v>
      </c>
      <c r="BB24" s="42">
        <f t="shared" ca="1" si="42"/>
        <v>0.2287511291767777</v>
      </c>
      <c r="BC24" s="42">
        <f t="shared" ca="1" si="43"/>
        <v>22.875112917677772</v>
      </c>
      <c r="BD24" s="42">
        <f t="shared" ca="1" si="44"/>
        <v>533.50341708223709</v>
      </c>
      <c r="BE24" s="34">
        <f t="shared" ca="1" si="46"/>
        <v>0</v>
      </c>
    </row>
    <row r="25" spans="1:57" x14ac:dyDescent="0.25">
      <c r="E25" s="4">
        <v>23</v>
      </c>
      <c r="F25" s="4">
        <v>2300</v>
      </c>
      <c r="G25">
        <f t="shared" ca="1" si="45"/>
        <v>533.50341708223709</v>
      </c>
      <c r="H25" s="4">
        <f t="shared" ca="1" si="1"/>
        <v>556.79395422175799</v>
      </c>
      <c r="I25" s="4">
        <f t="shared" ca="1" si="2"/>
        <v>545.14868565199754</v>
      </c>
      <c r="J25" s="4">
        <v>542</v>
      </c>
      <c r="K25" s="42">
        <f t="shared" si="3"/>
        <v>580.15384615384619</v>
      </c>
      <c r="L25" s="42">
        <f t="shared" si="4"/>
        <v>561.07692307692309</v>
      </c>
      <c r="M25" s="42">
        <f ca="1">+'Rs, Den q3'!I25:I89</f>
        <v>86.895557783966481</v>
      </c>
      <c r="N25" s="42">
        <f ca="1">'Rs, Den q3'!J25:J89</f>
        <v>0.7422686762955103</v>
      </c>
      <c r="O25" s="42">
        <f t="shared" ca="1" si="5"/>
        <v>545.14873101673174</v>
      </c>
      <c r="P25" s="42">
        <f t="shared" ca="1" si="6"/>
        <v>0.65928729721369217</v>
      </c>
      <c r="Q25" s="42">
        <f t="shared" ca="1" si="7"/>
        <v>670.58956919818036</v>
      </c>
      <c r="R25" s="42">
        <f t="shared" ca="1" si="8"/>
        <v>376.83512484110827</v>
      </c>
      <c r="S25" s="42">
        <f t="shared" ca="1" si="9"/>
        <v>0.81293940540087484</v>
      </c>
      <c r="T25" s="42">
        <f t="shared" ca="1" si="10"/>
        <v>1.4889188562597502</v>
      </c>
      <c r="U25" s="42">
        <f t="shared" ca="1" si="11"/>
        <v>0.91207500505200367</v>
      </c>
      <c r="V25" s="42">
        <f t="shared" ca="1" si="12"/>
        <v>2.6537009671030429E-2</v>
      </c>
      <c r="W25" s="23">
        <f t="shared" ca="1" si="13"/>
        <v>1.8980868655337921</v>
      </c>
      <c r="X25" s="42">
        <f ca="1">+'Visco q3'!G25:G89</f>
        <v>1.2137140905367355E-2</v>
      </c>
      <c r="Y25" s="42">
        <f t="shared" ca="1" si="14"/>
        <v>1.0472653173592625</v>
      </c>
      <c r="Z25" s="42">
        <f t="shared" ca="1" si="15"/>
        <v>58.578238868442874</v>
      </c>
      <c r="AA25" s="43">
        <f t="shared" si="16"/>
        <v>24</v>
      </c>
      <c r="AB25" s="42">
        <f t="shared" ca="1" si="17"/>
        <v>3.4030062250996869E-2</v>
      </c>
      <c r="AC25" s="42">
        <f t="shared" ca="1" si="18"/>
        <v>4.0117945135955561E-2</v>
      </c>
      <c r="AD25" s="42">
        <f t="shared" ca="1" si="19"/>
        <v>0.69325473539377569</v>
      </c>
      <c r="AE25" s="42">
        <f t="shared" ca="1" si="20"/>
        <v>0.81727606710311462</v>
      </c>
      <c r="AF25" s="42">
        <f t="shared" ca="1" si="21"/>
        <v>1.5105308024968904</v>
      </c>
      <c r="AG25" s="42">
        <f t="shared" ca="1" si="22"/>
        <v>0.45894776475119442</v>
      </c>
      <c r="AH25" s="42">
        <f t="shared" ca="1" si="23"/>
        <v>21.148235629150939</v>
      </c>
      <c r="AI25" s="42">
        <f t="shared" si="24"/>
        <v>0.13</v>
      </c>
      <c r="AJ25" s="42">
        <f t="shared" ca="1" si="25"/>
        <v>0.54105223524880552</v>
      </c>
      <c r="AK25" s="42">
        <f t="shared" ca="1" si="26"/>
        <v>0.41105223524880552</v>
      </c>
      <c r="AL25" s="42">
        <f t="shared" ca="1" si="27"/>
        <v>1.7332537959785757</v>
      </c>
      <c r="AM25" s="42">
        <f t="shared" ca="1" si="28"/>
        <v>2.0433280486202543</v>
      </c>
      <c r="AN25" s="42">
        <f t="shared" ca="1" si="29"/>
        <v>38.983538706327245</v>
      </c>
      <c r="AO25" s="42">
        <f t="shared" ca="1" si="30"/>
        <v>0.13833747037382901</v>
      </c>
      <c r="AP25" s="42">
        <f t="shared" ca="1" si="31"/>
        <v>7.8086696329310468E-3</v>
      </c>
      <c r="AQ25" s="42">
        <f t="shared" ca="1" si="32"/>
        <v>3.3039487936105893E-4</v>
      </c>
      <c r="AR25" s="42">
        <f t="shared" ca="1" si="33"/>
        <v>0.57251758956251519</v>
      </c>
      <c r="AS25" s="42">
        <f t="shared" ca="1" si="34"/>
        <v>6.6061158339341124E-4</v>
      </c>
      <c r="AT25" s="42">
        <f t="shared" ca="1" si="35"/>
        <v>0.97471888004405693</v>
      </c>
      <c r="AU25" s="42">
        <f t="shared" ca="1" si="36"/>
        <v>0.55804370370389789</v>
      </c>
      <c r="AV25" s="42">
        <f t="shared" ca="1" si="37"/>
        <v>33.528088815737085</v>
      </c>
      <c r="AW25" s="42">
        <f t="shared" ca="1" si="38"/>
        <v>11.021313181245045</v>
      </c>
      <c r="AX25" s="42">
        <f t="shared" ca="1" si="39"/>
        <v>20513.002195123194</v>
      </c>
      <c r="AY25" s="42">
        <f ca="1">+'fd q3'!L25:L89</f>
        <v>2.5973430250503735E-2</v>
      </c>
      <c r="AZ25" s="42">
        <f t="shared" ca="1" si="40"/>
        <v>0.23283395010928531</v>
      </c>
      <c r="BA25" s="42">
        <f t="shared" ca="1" si="41"/>
        <v>7.14212859236811E-5</v>
      </c>
      <c r="BB25" s="42">
        <f t="shared" ca="1" si="42"/>
        <v>0.232905371395209</v>
      </c>
      <c r="BC25" s="42">
        <f t="shared" ca="1" si="43"/>
        <v>23.2905371395209</v>
      </c>
      <c r="BD25" s="42">
        <f t="shared" ca="1" si="44"/>
        <v>556.79395422175799</v>
      </c>
      <c r="BE25" s="34">
        <f t="shared" ca="1" si="46"/>
        <v>0</v>
      </c>
    </row>
    <row r="26" spans="1:57" x14ac:dyDescent="0.25">
      <c r="E26" s="19">
        <v>24</v>
      </c>
      <c r="F26" s="19">
        <v>2400</v>
      </c>
      <c r="G26">
        <f t="shared" ca="1" si="45"/>
        <v>556.79395422175799</v>
      </c>
      <c r="H26" s="4">
        <f t="shared" ca="1" si="1"/>
        <v>580.49700269670382</v>
      </c>
      <c r="I26" s="4">
        <f t="shared" ca="1" si="2"/>
        <v>568.64547845923084</v>
      </c>
      <c r="J26" s="4">
        <v>543</v>
      </c>
      <c r="K26" s="42">
        <f t="shared" si="3"/>
        <v>582.76923076923072</v>
      </c>
      <c r="L26" s="42">
        <f t="shared" si="4"/>
        <v>562.88461538461536</v>
      </c>
      <c r="M26" s="42">
        <f ca="1">+'Rs, Den q3'!I26:I90</f>
        <v>90.767007737138485</v>
      </c>
      <c r="N26" s="42">
        <f ca="1">'Rs, Den q3'!J26:J90</f>
        <v>0.74192422332740671</v>
      </c>
      <c r="O26" s="42">
        <f t="shared" ca="1" si="5"/>
        <v>568.64553211706107</v>
      </c>
      <c r="P26" s="42">
        <f t="shared" ca="1" si="6"/>
        <v>0.65816051014772847</v>
      </c>
      <c r="Q26" s="42">
        <f t="shared" ca="1" si="7"/>
        <v>670.62833551029394</v>
      </c>
      <c r="R26" s="42">
        <f t="shared" ca="1" si="8"/>
        <v>376.48747508403778</v>
      </c>
      <c r="S26" s="42">
        <f t="shared" ca="1" si="9"/>
        <v>0.84792939449320703</v>
      </c>
      <c r="T26" s="42">
        <f t="shared" ca="1" si="10"/>
        <v>1.495095196085795</v>
      </c>
      <c r="U26" s="42">
        <f t="shared" ca="1" si="11"/>
        <v>0.9100787151306956</v>
      </c>
      <c r="V26" s="42">
        <f t="shared" ca="1" si="12"/>
        <v>2.5466586510050591E-2</v>
      </c>
      <c r="W26" s="23">
        <f t="shared" ca="1" si="13"/>
        <v>1.9744877451652847</v>
      </c>
      <c r="X26" s="42">
        <f ca="1">+'Visco q3'!G26:G90</f>
        <v>1.221477985054842E-2</v>
      </c>
      <c r="Y26" s="42">
        <f t="shared" ca="1" si="14"/>
        <v>1.0496724179094696</v>
      </c>
      <c r="Z26" s="42">
        <f t="shared" ca="1" si="15"/>
        <v>58.650790042693707</v>
      </c>
      <c r="AA26" s="43">
        <f t="shared" si="16"/>
        <v>24</v>
      </c>
      <c r="AB26" s="42">
        <f t="shared" ca="1" si="17"/>
        <v>3.4108279088898567E-2</v>
      </c>
      <c r="AC26" s="42">
        <f t="shared" ca="1" si="18"/>
        <v>3.7929148767058114E-2</v>
      </c>
      <c r="AD26" s="42">
        <f t="shared" ca="1" si="19"/>
        <v>0.69484815573085701</v>
      </c>
      <c r="AE26" s="42">
        <f t="shared" ca="1" si="20"/>
        <v>0.77268627363288944</v>
      </c>
      <c r="AF26" s="42">
        <f t="shared" ca="1" si="21"/>
        <v>1.4675344293637465</v>
      </c>
      <c r="AG26" s="42">
        <f t="shared" ca="1" si="22"/>
        <v>0.47347996873375592</v>
      </c>
      <c r="AH26" s="42">
        <f t="shared" ca="1" si="23"/>
        <v>20.746177132822016</v>
      </c>
      <c r="AI26" s="42">
        <f t="shared" si="24"/>
        <v>0.13</v>
      </c>
      <c r="AJ26" s="42">
        <f t="shared" ca="1" si="25"/>
        <v>0.52652003126624403</v>
      </c>
      <c r="AK26" s="42">
        <f t="shared" ca="1" si="26"/>
        <v>0.39652003126624402</v>
      </c>
      <c r="AL26" s="42">
        <f t="shared" ca="1" si="27"/>
        <v>1.746134238309716</v>
      </c>
      <c r="AM26" s="42">
        <f t="shared" ca="1" si="28"/>
        <v>1.9417392803514091</v>
      </c>
      <c r="AN26" s="42">
        <f t="shared" ca="1" si="29"/>
        <v>39.183178543118267</v>
      </c>
      <c r="AO26" s="42">
        <f t="shared" ca="1" si="30"/>
        <v>0.14029993996274071</v>
      </c>
      <c r="AP26" s="42">
        <f t="shared" ca="1" si="31"/>
        <v>7.862229083711772E-3</v>
      </c>
      <c r="AQ26" s="42">
        <f t="shared" ca="1" si="32"/>
        <v>3.4479924605692648E-4</v>
      </c>
      <c r="AR26" s="42">
        <f t="shared" ca="1" si="33"/>
        <v>0.58193170678816486</v>
      </c>
      <c r="AS26" s="42">
        <f t="shared" ca="1" si="34"/>
        <v>6.2181813768749498E-4</v>
      </c>
      <c r="AT26" s="42">
        <f t="shared" ca="1" si="35"/>
        <v>0.97471888003490792</v>
      </c>
      <c r="AU26" s="42">
        <f t="shared" ca="1" si="36"/>
        <v>0.5672198214973625</v>
      </c>
      <c r="AV26" s="42">
        <f t="shared" ca="1" si="37"/>
        <v>34.122409817499914</v>
      </c>
      <c r="AW26" s="42">
        <f t="shared" ca="1" si="38"/>
        <v>11.369950575878963</v>
      </c>
      <c r="AX26" s="42">
        <f t="shared" ca="1" si="39"/>
        <v>19660.456727093606</v>
      </c>
      <c r="AY26" s="42">
        <f ca="1">+'fd q3'!L26:L90</f>
        <v>2.6237399018376545E-2</v>
      </c>
      <c r="AZ26" s="42">
        <f t="shared" ca="1" si="40"/>
        <v>0.23696117928819385</v>
      </c>
      <c r="BA26" s="42">
        <f t="shared" ca="1" si="41"/>
        <v>6.9305461264579512E-5</v>
      </c>
      <c r="BB26" s="42">
        <f t="shared" ca="1" si="42"/>
        <v>0.23703048474945843</v>
      </c>
      <c r="BC26" s="42">
        <f t="shared" ca="1" si="43"/>
        <v>23.703048474945842</v>
      </c>
      <c r="BD26" s="42">
        <f t="shared" ca="1" si="44"/>
        <v>580.49700269670382</v>
      </c>
      <c r="BE26" s="34">
        <f t="shared" ca="1" si="46"/>
        <v>0</v>
      </c>
    </row>
    <row r="27" spans="1:57" x14ac:dyDescent="0.25">
      <c r="E27" s="4">
        <v>25</v>
      </c>
      <c r="F27" s="4">
        <v>2500</v>
      </c>
      <c r="G27">
        <f t="shared" ca="1" si="45"/>
        <v>580.49700269670382</v>
      </c>
      <c r="H27" s="4">
        <f t="shared" ca="1" si="1"/>
        <v>604.60966447677458</v>
      </c>
      <c r="I27" s="4">
        <f t="shared" ca="1" si="2"/>
        <v>592.5533335867392</v>
      </c>
      <c r="J27" s="4">
        <v>544</v>
      </c>
      <c r="K27" s="42">
        <f t="shared" si="3"/>
        <v>585.38461538461536</v>
      </c>
      <c r="L27" s="42">
        <f t="shared" si="4"/>
        <v>564.69230769230762</v>
      </c>
      <c r="M27" s="42">
        <f ca="1">+'Rs, Den q3'!I27:I91</f>
        <v>94.707389873199716</v>
      </c>
      <c r="N27" s="42">
        <f ca="1">'Rs, Den q3'!J27:J91</f>
        <v>0.74157363728376779</v>
      </c>
      <c r="O27" s="42">
        <f t="shared" ca="1" si="5"/>
        <v>592.55339678351834</v>
      </c>
      <c r="P27" s="42">
        <f t="shared" ca="1" si="6"/>
        <v>0.65698911525997228</v>
      </c>
      <c r="Q27" s="42">
        <f t="shared" ca="1" si="7"/>
        <v>670.66853557002162</v>
      </c>
      <c r="R27" s="42">
        <f t="shared" ca="1" si="8"/>
        <v>376.12602873986498</v>
      </c>
      <c r="S27" s="42">
        <f t="shared" ca="1" si="9"/>
        <v>0.88352636534992668</v>
      </c>
      <c r="T27" s="42">
        <f t="shared" ca="1" si="10"/>
        <v>1.5013380211526339</v>
      </c>
      <c r="U27" s="42">
        <f t="shared" ca="1" si="11"/>
        <v>0.90815894423978438</v>
      </c>
      <c r="V27" s="42">
        <f t="shared" ca="1" si="12"/>
        <v>2.4465848477329945E-2</v>
      </c>
      <c r="W27" s="23">
        <f t="shared" ca="1" si="13"/>
        <v>2.0515932015344411</v>
      </c>
      <c r="X27" s="42">
        <f ca="1">+'Visco q3'!G27:G91</f>
        <v>1.2293472058208703E-2</v>
      </c>
      <c r="Y27" s="42">
        <f t="shared" ca="1" si="14"/>
        <v>1.0521181987739925</v>
      </c>
      <c r="Z27" s="42">
        <f t="shared" ca="1" si="15"/>
        <v>58.724326482551369</v>
      </c>
      <c r="AA27" s="43">
        <f t="shared" si="16"/>
        <v>24</v>
      </c>
      <c r="AB27" s="42">
        <f t="shared" ca="1" si="17"/>
        <v>3.4187752813171109E-2</v>
      </c>
      <c r="AC27" s="42">
        <f t="shared" ca="1" si="18"/>
        <v>3.5880782292197662E-2</v>
      </c>
      <c r="AD27" s="42">
        <f t="shared" ca="1" si="19"/>
        <v>0.69646718114682438</v>
      </c>
      <c r="AE27" s="42">
        <f t="shared" ca="1" si="20"/>
        <v>0.73095729447190461</v>
      </c>
      <c r="AF27" s="42">
        <f t="shared" ca="1" si="21"/>
        <v>1.4274244756187291</v>
      </c>
      <c r="AG27" s="42">
        <f t="shared" ca="1" si="22"/>
        <v>0.48791876070706641</v>
      </c>
      <c r="AH27" s="42">
        <f t="shared" ca="1" si="23"/>
        <v>20.345753179117516</v>
      </c>
      <c r="AI27" s="42">
        <f t="shared" si="24"/>
        <v>0.13</v>
      </c>
      <c r="AJ27" s="42">
        <f t="shared" ca="1" si="25"/>
        <v>0.51208123929293359</v>
      </c>
      <c r="AK27" s="42">
        <f t="shared" ca="1" si="26"/>
        <v>0.38208123929293358</v>
      </c>
      <c r="AL27" s="42">
        <f t="shared" ca="1" si="27"/>
        <v>1.7593024090923064</v>
      </c>
      <c r="AM27" s="42">
        <f t="shared" ca="1" si="28"/>
        <v>1.8464257382386491</v>
      </c>
      <c r="AN27" s="42">
        <f t="shared" ca="1" si="29"/>
        <v>39.386898609515285</v>
      </c>
      <c r="AO27" s="42">
        <f t="shared" ca="1" si="30"/>
        <v>0.1423212250023787</v>
      </c>
      <c r="AP27" s="42">
        <f t="shared" ca="1" si="31"/>
        <v>7.916694204008104E-3</v>
      </c>
      <c r="AQ27" s="42">
        <f t="shared" ca="1" si="32"/>
        <v>3.5969365938254668E-4</v>
      </c>
      <c r="AR27" s="42">
        <f t="shared" ca="1" si="33"/>
        <v>0.59125544427691312</v>
      </c>
      <c r="AS27" s="42">
        <f t="shared" ca="1" si="34"/>
        <v>5.8560664028749177E-4</v>
      </c>
      <c r="AT27" s="42">
        <f t="shared" ca="1" si="35"/>
        <v>0.97471888002771401</v>
      </c>
      <c r="AU27" s="42">
        <f t="shared" ca="1" si="36"/>
        <v>0.57630784445588124</v>
      </c>
      <c r="AV27" s="42">
        <f t="shared" ca="1" si="37"/>
        <v>34.712533958140391</v>
      </c>
      <c r="AW27" s="42">
        <f t="shared" ca="1" si="38"/>
        <v>11.716345513376375</v>
      </c>
      <c r="AX27" s="42">
        <f t="shared" ca="1" si="39"/>
        <v>18878.67335665202</v>
      </c>
      <c r="AY27" s="42">
        <f ca="1">+'fd q3'!L27:L91</f>
        <v>2.6493645231566686E-2</v>
      </c>
      <c r="AZ27" s="42">
        <f t="shared" ca="1" si="40"/>
        <v>0.24105926359819715</v>
      </c>
      <c r="BA27" s="42">
        <f t="shared" ca="1" si="41"/>
        <v>6.7354202510304579E-5</v>
      </c>
      <c r="BB27" s="42">
        <f t="shared" ca="1" si="42"/>
        <v>0.24112661780070746</v>
      </c>
      <c r="BC27" s="42">
        <f t="shared" ca="1" si="43"/>
        <v>24.112661780070745</v>
      </c>
      <c r="BD27" s="42">
        <f t="shared" ca="1" si="44"/>
        <v>604.60966447677458</v>
      </c>
      <c r="BE27" s="34">
        <f t="shared" ca="1" si="46"/>
        <v>0</v>
      </c>
    </row>
    <row r="28" spans="1:57" x14ac:dyDescent="0.25">
      <c r="E28" s="19">
        <v>26</v>
      </c>
      <c r="F28" s="19">
        <v>2600</v>
      </c>
      <c r="G28">
        <f t="shared" ca="1" si="45"/>
        <v>604.60966447677458</v>
      </c>
      <c r="H28" s="4">
        <f t="shared" ca="1" si="1"/>
        <v>629.12905180035102</v>
      </c>
      <c r="I28" s="4">
        <f t="shared" ca="1" si="2"/>
        <v>616.8693581385628</v>
      </c>
      <c r="J28" s="4">
        <v>545</v>
      </c>
      <c r="K28" s="42">
        <f t="shared" si="3"/>
        <v>588</v>
      </c>
      <c r="L28" s="42">
        <f t="shared" si="4"/>
        <v>566.5</v>
      </c>
      <c r="M28" s="42">
        <f ca="1">+'Rs, Den q3'!I28:I92</f>
        <v>98.715442364734074</v>
      </c>
      <c r="N28" s="42">
        <f ca="1">'Rs, Den q3'!J28:J92</f>
        <v>0.74121703043265941</v>
      </c>
      <c r="O28" s="42">
        <f t="shared" ca="1" si="5"/>
        <v>616.86943226615915</v>
      </c>
      <c r="P28" s="42">
        <f t="shared" ca="1" si="6"/>
        <v>0.65577099630145697</v>
      </c>
      <c r="Q28" s="42">
        <f t="shared" ca="1" si="7"/>
        <v>670.71022995988915</v>
      </c>
      <c r="R28" s="42">
        <f t="shared" ca="1" si="8"/>
        <v>375.75012880309595</v>
      </c>
      <c r="S28" s="42">
        <f t="shared" ca="1" si="9"/>
        <v>0.91972558428914042</v>
      </c>
      <c r="T28" s="42">
        <f t="shared" ca="1" si="10"/>
        <v>1.5076508471321444</v>
      </c>
      <c r="U28" s="42">
        <f t="shared" ca="1" si="11"/>
        <v>0.90631907231160025</v>
      </c>
      <c r="V28" s="42">
        <f t="shared" ca="1" si="12"/>
        <v>2.3528910978079125E-2</v>
      </c>
      <c r="W28" s="23">
        <f t="shared" ca="1" si="13"/>
        <v>2.1293337445200149</v>
      </c>
      <c r="X28" s="42">
        <f ca="1">+'Visco q3'!G28:G92</f>
        <v>1.2373207127182867E-2</v>
      </c>
      <c r="Y28" s="42">
        <f t="shared" ca="1" si="14"/>
        <v>1.0546022658780367</v>
      </c>
      <c r="Z28" s="42">
        <f t="shared" ca="1" si="15"/>
        <v>58.79877775520422</v>
      </c>
      <c r="AA28" s="43">
        <f t="shared" si="16"/>
        <v>24</v>
      </c>
      <c r="AB28" s="42">
        <f t="shared" ca="1" si="17"/>
        <v>3.4268470618664212E-2</v>
      </c>
      <c r="AC28" s="42">
        <f t="shared" ca="1" si="18"/>
        <v>3.396095441688169E-2</v>
      </c>
      <c r="AD28" s="42">
        <f t="shared" ca="1" si="19"/>
        <v>0.6981115507772987</v>
      </c>
      <c r="AE28" s="42">
        <f t="shared" ca="1" si="20"/>
        <v>0.69184688215801649</v>
      </c>
      <c r="AF28" s="42">
        <f t="shared" ca="1" si="21"/>
        <v>1.3899584329353152</v>
      </c>
      <c r="AG28" s="42">
        <f t="shared" ca="1" si="22"/>
        <v>0.50225354531144228</v>
      </c>
      <c r="AH28" s="42">
        <f t="shared" ca="1" si="23"/>
        <v>19.947205960219883</v>
      </c>
      <c r="AI28" s="42">
        <f t="shared" si="24"/>
        <v>0.13</v>
      </c>
      <c r="AJ28" s="42">
        <f t="shared" ca="1" si="25"/>
        <v>0.49774645468855766</v>
      </c>
      <c r="AK28" s="42">
        <f t="shared" ca="1" si="26"/>
        <v>0.36774645468855766</v>
      </c>
      <c r="AL28" s="42">
        <f t="shared" ca="1" si="27"/>
        <v>1.7727608543084974</v>
      </c>
      <c r="AM28" s="42">
        <f t="shared" ca="1" si="28"/>
        <v>1.7568525667560098</v>
      </c>
      <c r="AN28" s="42">
        <f t="shared" ca="1" si="29"/>
        <v>39.594719761689014</v>
      </c>
      <c r="AO28" s="42">
        <f t="shared" ca="1" si="30"/>
        <v>0.14440288981127664</v>
      </c>
      <c r="AP28" s="42">
        <f t="shared" ca="1" si="31"/>
        <v>7.9720538890038495E-3</v>
      </c>
      <c r="AQ28" s="42">
        <f t="shared" ca="1" si="32"/>
        <v>3.7510070825341757E-4</v>
      </c>
      <c r="AR28" s="42">
        <f t="shared" ca="1" si="33"/>
        <v>0.60049022179563372</v>
      </c>
      <c r="AS28" s="42">
        <f t="shared" ca="1" si="34"/>
        <v>5.5175863756671282E-4</v>
      </c>
      <c r="AT28" s="42">
        <f t="shared" ca="1" si="35"/>
        <v>0.97471888002204177</v>
      </c>
      <c r="AU28" s="42">
        <f t="shared" ca="1" si="36"/>
        <v>0.58530915645282755</v>
      </c>
      <c r="AV28" s="42">
        <f t="shared" ca="1" si="37"/>
        <v>35.298478215064328</v>
      </c>
      <c r="AW28" s="42">
        <f t="shared" ca="1" si="38"/>
        <v>12.060243807455297</v>
      </c>
      <c r="AX28" s="42">
        <f t="shared" ca="1" si="39"/>
        <v>18160.420225296792</v>
      </c>
      <c r="AY28" s="42">
        <f ca="1">+'fd q3'!L28:L92</f>
        <v>2.6742248850959546E-2</v>
      </c>
      <c r="AZ28" s="42">
        <f t="shared" ca="1" si="40"/>
        <v>0.24512832093794673</v>
      </c>
      <c r="BA28" s="42">
        <f t="shared" ca="1" si="41"/>
        <v>6.5552297817498146E-5</v>
      </c>
      <c r="BB28" s="42">
        <f t="shared" ca="1" si="42"/>
        <v>0.24519387323576422</v>
      </c>
      <c r="BC28" s="42">
        <f t="shared" ca="1" si="43"/>
        <v>24.519387323576421</v>
      </c>
      <c r="BD28" s="42">
        <f t="shared" ca="1" si="44"/>
        <v>629.12905180035102</v>
      </c>
      <c r="BE28" s="34">
        <f t="shared" ca="1" si="46"/>
        <v>0</v>
      </c>
    </row>
    <row r="29" spans="1:57" x14ac:dyDescent="0.25">
      <c r="E29" s="4">
        <v>27</v>
      </c>
      <c r="F29" s="4">
        <v>2700</v>
      </c>
      <c r="G29">
        <f t="shared" ca="1" si="45"/>
        <v>629.12905180035102</v>
      </c>
      <c r="H29" s="4">
        <f t="shared" ca="1" si="1"/>
        <v>654.05228340812516</v>
      </c>
      <c r="I29" s="4">
        <f t="shared" ca="1" si="2"/>
        <v>641.59066760423809</v>
      </c>
      <c r="J29" s="4">
        <v>546</v>
      </c>
      <c r="K29" s="42">
        <f t="shared" si="3"/>
        <v>590.61538461538464</v>
      </c>
      <c r="L29" s="42">
        <f t="shared" si="4"/>
        <v>568.30769230769238</v>
      </c>
      <c r="M29" s="42">
        <f ca="1">+'Rs, Den q3'!I29:I93</f>
        <v>102.78989387011369</v>
      </c>
      <c r="N29" s="42">
        <f ca="1">'Rs, Den q3'!J29:J93</f>
        <v>0.74085451588865192</v>
      </c>
      <c r="O29" s="42">
        <f t="shared" ca="1" si="5"/>
        <v>641.59075421248485</v>
      </c>
      <c r="P29" s="42">
        <f t="shared" ca="1" si="6"/>
        <v>0.65450384558650165</v>
      </c>
      <c r="Q29" s="42">
        <f t="shared" ca="1" si="7"/>
        <v>670.75348453801553</v>
      </c>
      <c r="R29" s="42">
        <f t="shared" ca="1" si="8"/>
        <v>375.35905876701906</v>
      </c>
      <c r="S29" s="42">
        <f t="shared" ca="1" si="9"/>
        <v>0.95652230274455685</v>
      </c>
      <c r="T29" s="42">
        <f t="shared" ca="1" si="10"/>
        <v>1.5140375036490974</v>
      </c>
      <c r="U29" s="42">
        <f t="shared" ca="1" si="11"/>
        <v>0.904562440785459</v>
      </c>
      <c r="V29" s="42">
        <f t="shared" ca="1" si="12"/>
        <v>2.265051278213542E-2</v>
      </c>
      <c r="W29" s="23">
        <f t="shared" ca="1" si="13"/>
        <v>2.2076362810755974</v>
      </c>
      <c r="X29" s="42">
        <f ca="1">+'Visco q3'!G29:G93</f>
        <v>1.2453972609785861E-2</v>
      </c>
      <c r="Y29" s="42">
        <f t="shared" ca="1" si="14"/>
        <v>1.0571242111730146</v>
      </c>
      <c r="Z29" s="42">
        <f t="shared" ca="1" si="15"/>
        <v>58.874074352628291</v>
      </c>
      <c r="AA29" s="43">
        <f t="shared" si="16"/>
        <v>24</v>
      </c>
      <c r="AB29" s="42">
        <f t="shared" ca="1" si="17"/>
        <v>3.4350419246160169E-2</v>
      </c>
      <c r="AC29" s="42">
        <f t="shared" ca="1" si="18"/>
        <v>3.2159023205239869E-2</v>
      </c>
      <c r="AD29" s="42">
        <f t="shared" ca="1" si="19"/>
        <v>0.69978099450771469</v>
      </c>
      <c r="AE29" s="42">
        <f t="shared" ca="1" si="20"/>
        <v>0.65513824095393103</v>
      </c>
      <c r="AF29" s="42">
        <f t="shared" ca="1" si="21"/>
        <v>1.3549192354616457</v>
      </c>
      <c r="AG29" s="42">
        <f t="shared" ca="1" si="22"/>
        <v>0.51647432274388416</v>
      </c>
      <c r="AH29" s="42">
        <f t="shared" ca="1" si="23"/>
        <v>19.550768849865822</v>
      </c>
      <c r="AI29" s="42">
        <f t="shared" si="24"/>
        <v>0.13</v>
      </c>
      <c r="AJ29" s="42">
        <f t="shared" ca="1" si="25"/>
        <v>0.48352567725611589</v>
      </c>
      <c r="AK29" s="42">
        <f t="shared" ca="1" si="26"/>
        <v>0.35352567725611589</v>
      </c>
      <c r="AL29" s="42">
        <f t="shared" ca="1" si="27"/>
        <v>1.7865121685074941</v>
      </c>
      <c r="AM29" s="42">
        <f t="shared" ca="1" si="28"/>
        <v>1.6725410502783942</v>
      </c>
      <c r="AN29" s="42">
        <f t="shared" ca="1" si="29"/>
        <v>39.806663685300144</v>
      </c>
      <c r="AO29" s="42">
        <f t="shared" ca="1" si="30"/>
        <v>0.14654655355098181</v>
      </c>
      <c r="AP29" s="42">
        <f t="shared" ca="1" si="31"/>
        <v>8.0282959368724403E-3</v>
      </c>
      <c r="AQ29" s="42">
        <f t="shared" ca="1" si="32"/>
        <v>3.910443276652613E-4</v>
      </c>
      <c r="AR29" s="42">
        <f t="shared" ca="1" si="33"/>
        <v>0.60963737645166793</v>
      </c>
      <c r="AS29" s="42">
        <f t="shared" ca="1" si="34"/>
        <v>5.200785932634967E-4</v>
      </c>
      <c r="AT29" s="42">
        <f t="shared" ca="1" si="35"/>
        <v>0.97471888001755802</v>
      </c>
      <c r="AU29" s="42">
        <f t="shared" ca="1" si="36"/>
        <v>0.59422506079181214</v>
      </c>
      <c r="AV29" s="42">
        <f t="shared" ca="1" si="37"/>
        <v>35.880253888999455</v>
      </c>
      <c r="AW29" s="42">
        <f t="shared" ca="1" si="38"/>
        <v>12.401405561393895</v>
      </c>
      <c r="AX29" s="42">
        <f t="shared" ca="1" si="39"/>
        <v>17499.361037517541</v>
      </c>
      <c r="AY29" s="42">
        <f ca="1">+'fd q3'!L29:L93</f>
        <v>2.6983294852838034E-2</v>
      </c>
      <c r="AZ29" s="42">
        <f t="shared" ca="1" si="40"/>
        <v>0.24916842978471843</v>
      </c>
      <c r="BA29" s="42">
        <f t="shared" ca="1" si="41"/>
        <v>6.3886293022454368E-5</v>
      </c>
      <c r="BB29" s="42">
        <f t="shared" ca="1" si="42"/>
        <v>0.24923231607774088</v>
      </c>
      <c r="BC29" s="42">
        <f t="shared" ca="1" si="43"/>
        <v>24.923231607774088</v>
      </c>
      <c r="BD29" s="42">
        <f t="shared" ca="1" si="44"/>
        <v>654.05228340812516</v>
      </c>
      <c r="BE29" s="34">
        <f t="shared" ca="1" si="46"/>
        <v>0</v>
      </c>
    </row>
    <row r="30" spans="1:57" x14ac:dyDescent="0.25">
      <c r="E30" s="19">
        <v>28</v>
      </c>
      <c r="F30" s="19">
        <v>2800</v>
      </c>
      <c r="G30">
        <f t="shared" ca="1" si="45"/>
        <v>654.05228340812516</v>
      </c>
      <c r="H30" s="4">
        <f t="shared" ca="1" si="1"/>
        <v>679.37648157477099</v>
      </c>
      <c r="I30" s="4">
        <f t="shared" ca="1" si="2"/>
        <v>666.71438249144808</v>
      </c>
      <c r="J30" s="4">
        <v>547</v>
      </c>
      <c r="K30" s="42">
        <f t="shared" si="3"/>
        <v>593.23076923076928</v>
      </c>
      <c r="L30" s="42">
        <f t="shared" si="4"/>
        <v>570.11538461538464</v>
      </c>
      <c r="M30" s="42">
        <f ca="1">+'Rs, Den q3'!I30:I94</f>
        <v>106.92946408488048</v>
      </c>
      <c r="N30" s="42">
        <f ca="1">'Rs, Den q3'!J30:J94</f>
        <v>0.7404862075637616</v>
      </c>
      <c r="O30" s="42">
        <f t="shared" ca="1" si="5"/>
        <v>666.71448330054045</v>
      </c>
      <c r="P30" s="42">
        <f t="shared" ca="1" si="6"/>
        <v>0.65318514349571799</v>
      </c>
      <c r="Q30" s="42">
        <f t="shared" ca="1" si="7"/>
        <v>670.79837096430367</v>
      </c>
      <c r="R30" s="42">
        <f t="shared" ca="1" si="8"/>
        <v>374.95203624006427</v>
      </c>
      <c r="S30" s="42">
        <f t="shared" ca="1" si="9"/>
        <v>0.9939117495664388</v>
      </c>
      <c r="T30" s="42">
        <f t="shared" ca="1" si="10"/>
        <v>1.5205021696438166</v>
      </c>
      <c r="U30" s="42">
        <f t="shared" ca="1" si="11"/>
        <v>0.90289236081335456</v>
      </c>
      <c r="V30" s="42">
        <f t="shared" ca="1" si="12"/>
        <v>2.1825937458027942E-2</v>
      </c>
      <c r="W30" s="23">
        <f t="shared" ca="1" si="13"/>
        <v>2.2864238962948908</v>
      </c>
      <c r="X30" s="42">
        <f ca="1">+'Visco q3'!G30:G94</f>
        <v>1.2535753896311178E-2</v>
      </c>
      <c r="Y30" s="42">
        <f t="shared" ca="1" si="14"/>
        <v>1.0596836130429965</v>
      </c>
      <c r="Z30" s="42">
        <f t="shared" ca="1" si="15"/>
        <v>58.950147733848716</v>
      </c>
      <c r="AA30" s="43">
        <f t="shared" si="16"/>
        <v>24</v>
      </c>
      <c r="AB30" s="42">
        <f t="shared" ca="1" si="17"/>
        <v>3.4433584995581162E-2</v>
      </c>
      <c r="AC30" s="42">
        <f t="shared" ca="1" si="18"/>
        <v>3.0465438725267486E-2</v>
      </c>
      <c r="AD30" s="42">
        <f t="shared" ca="1" si="19"/>
        <v>0.70147523324237893</v>
      </c>
      <c r="AE30" s="42">
        <f t="shared" ca="1" si="20"/>
        <v>0.62063682124242681</v>
      </c>
      <c r="AF30" s="42">
        <f t="shared" ca="1" si="21"/>
        <v>1.3221120544848057</v>
      </c>
      <c r="AG30" s="42">
        <f t="shared" ca="1" si="22"/>
        <v>0.53057169463274167</v>
      </c>
      <c r="AH30" s="42">
        <f t="shared" ca="1" si="23"/>
        <v>19.156666384189549</v>
      </c>
      <c r="AI30" s="42">
        <f t="shared" si="24"/>
        <v>0.13</v>
      </c>
      <c r="AJ30" s="42">
        <f t="shared" ca="1" si="25"/>
        <v>0.46942830536725844</v>
      </c>
      <c r="AK30" s="42">
        <f t="shared" ca="1" si="26"/>
        <v>0.33942830536725843</v>
      </c>
      <c r="AL30" s="42">
        <f t="shared" ca="1" si="27"/>
        <v>1.8005589940995896</v>
      </c>
      <c r="AM30" s="42">
        <f t="shared" ca="1" si="28"/>
        <v>1.5930615331807534</v>
      </c>
      <c r="AN30" s="42">
        <f t="shared" ca="1" si="29"/>
        <v>40.022752876479643</v>
      </c>
      <c r="AO30" s="42">
        <f t="shared" ca="1" si="30"/>
        <v>0.14875389170630871</v>
      </c>
      <c r="AP30" s="42">
        <f t="shared" ca="1" si="31"/>
        <v>8.0854069881848758E-3</v>
      </c>
      <c r="AQ30" s="42">
        <f t="shared" ca="1" si="32"/>
        <v>4.0754992311658409E-4</v>
      </c>
      <c r="AR30" s="42">
        <f t="shared" ca="1" si="33"/>
        <v>0.61869818151465628</v>
      </c>
      <c r="AS30" s="42">
        <f t="shared" ca="1" si="34"/>
        <v>4.9039100561700118E-4</v>
      </c>
      <c r="AT30" s="42">
        <f t="shared" ca="1" si="35"/>
        <v>0.97471888001400531</v>
      </c>
      <c r="AU30" s="42">
        <f t="shared" ca="1" si="36"/>
        <v>0.60305679855266747</v>
      </c>
      <c r="AV30" s="42">
        <f t="shared" ca="1" si="37"/>
        <v>36.457867787842574</v>
      </c>
      <c r="AW30" s="42">
        <f t="shared" ca="1" si="38"/>
        <v>12.739605308893847</v>
      </c>
      <c r="AX30" s="42">
        <f t="shared" ca="1" si="39"/>
        <v>16889.925868459293</v>
      </c>
      <c r="AY30" s="42">
        <f ca="1">+'fd q3'!L30:L94</f>
        <v>2.7216873169181744E-2</v>
      </c>
      <c r="AZ30" s="42">
        <f t="shared" ca="1" si="40"/>
        <v>0.25317963741557342</v>
      </c>
      <c r="BA30" s="42">
        <f t="shared" ca="1" si="41"/>
        <v>6.2344250884379499E-5</v>
      </c>
      <c r="BB30" s="42">
        <f t="shared" ca="1" si="42"/>
        <v>0.25324198166645778</v>
      </c>
      <c r="BC30" s="42">
        <f t="shared" ca="1" si="43"/>
        <v>25.324198166645779</v>
      </c>
      <c r="BD30" s="42">
        <f t="shared" ca="1" si="44"/>
        <v>679.37648157477099</v>
      </c>
      <c r="BE30" s="34">
        <f t="shared" ca="1" si="46"/>
        <v>0</v>
      </c>
    </row>
    <row r="31" spans="1:57" x14ac:dyDescent="0.25">
      <c r="E31" s="4">
        <v>29</v>
      </c>
      <c r="F31" s="4">
        <v>2900</v>
      </c>
      <c r="G31">
        <f t="shared" ca="1" si="45"/>
        <v>679.37648157477099</v>
      </c>
      <c r="H31" s="4">
        <f t="shared" ca="1" si="1"/>
        <v>705.09876991910642</v>
      </c>
      <c r="I31" s="4">
        <f t="shared" ca="1" si="2"/>
        <v>692.23762574693865</v>
      </c>
      <c r="J31" s="4">
        <v>548</v>
      </c>
      <c r="K31" s="42">
        <f t="shared" si="3"/>
        <v>595.84615384615381</v>
      </c>
      <c r="L31" s="42">
        <f t="shared" si="4"/>
        <v>571.92307692307691</v>
      </c>
      <c r="M31" s="42">
        <f ca="1">+'Rs, Den q3'!I31:I95</f>
        <v>111.1328643814692</v>
      </c>
      <c r="N31" s="42">
        <f ca="1">'Rs, Den q3'!J31:J95</f>
        <v>0.74011222011053335</v>
      </c>
      <c r="O31" s="42">
        <f t="shared" ca="1" si="5"/>
        <v>692.23774266025544</v>
      </c>
      <c r="P31" s="42">
        <f t="shared" ca="1" si="6"/>
        <v>0.65181213524890158</v>
      </c>
      <c r="Q31" s="42">
        <f t="shared" ca="1" si="7"/>
        <v>670.84496729156854</v>
      </c>
      <c r="R31" s="42">
        <f t="shared" ca="1" si="8"/>
        <v>374.52820571017133</v>
      </c>
      <c r="S31" s="42">
        <f t="shared" ca="1" si="9"/>
        <v>1.031889124161935</v>
      </c>
      <c r="T31" s="42">
        <f t="shared" ca="1" si="10"/>
        <v>1.5270494136445885</v>
      </c>
      <c r="U31" s="42">
        <f t="shared" ca="1" si="11"/>
        <v>0.90131212222536072</v>
      </c>
      <c r="V31" s="42">
        <f t="shared" ca="1" si="12"/>
        <v>2.1050946265431705E-2</v>
      </c>
      <c r="W31" s="23">
        <f t="shared" ca="1" si="13"/>
        <v>2.3656156120065432</v>
      </c>
      <c r="X31" s="42">
        <f ca="1">+'Visco q3'!G31:G95</f>
        <v>1.2618534097003984E-2</v>
      </c>
      <c r="Y31" s="42">
        <f t="shared" ca="1" si="14"/>
        <v>1.0622800367476577</v>
      </c>
      <c r="Z31" s="42">
        <f t="shared" ca="1" si="15"/>
        <v>59.026930367884553</v>
      </c>
      <c r="AA31" s="43">
        <f t="shared" si="16"/>
        <v>24</v>
      </c>
      <c r="AB31" s="42">
        <f t="shared" ca="1" si="17"/>
        <v>3.4517953740382509E-2</v>
      </c>
      <c r="AC31" s="42">
        <f t="shared" ca="1" si="18"/>
        <v>2.8871608605132652E-2</v>
      </c>
      <c r="AD31" s="42">
        <f t="shared" ca="1" si="19"/>
        <v>0.70319397919768645</v>
      </c>
      <c r="AE31" s="42">
        <f t="shared" ca="1" si="20"/>
        <v>0.58816758066193575</v>
      </c>
      <c r="AF31" s="42">
        <f t="shared" ca="1" si="21"/>
        <v>1.2913615598596222</v>
      </c>
      <c r="AG31" s="42">
        <f t="shared" ca="1" si="22"/>
        <v>0.54453686795054312</v>
      </c>
      <c r="AH31" s="42">
        <f t="shared" ca="1" si="23"/>
        <v>18.765114245100563</v>
      </c>
      <c r="AI31" s="42">
        <f t="shared" si="24"/>
        <v>0.13</v>
      </c>
      <c r="AJ31" s="42">
        <f t="shared" ca="1" si="25"/>
        <v>0.45546313204945693</v>
      </c>
      <c r="AK31" s="42">
        <f t="shared" ca="1" si="26"/>
        <v>0.32546313204945693</v>
      </c>
      <c r="AL31" s="42">
        <f t="shared" ca="1" si="27"/>
        <v>1.8149040209375289</v>
      </c>
      <c r="AM31" s="42">
        <f t="shared" ca="1" si="28"/>
        <v>1.5180273704083465</v>
      </c>
      <c r="AN31" s="42">
        <f t="shared" ca="1" si="29"/>
        <v>40.243010628113531</v>
      </c>
      <c r="AO31" s="42">
        <f t="shared" ca="1" si="30"/>
        <v>0.1510266376695146</v>
      </c>
      <c r="AP31" s="42">
        <f t="shared" ca="1" si="31"/>
        <v>8.143372466602369E-3</v>
      </c>
      <c r="AQ31" s="42">
        <f t="shared" ca="1" si="32"/>
        <v>4.2464451049027251E-4</v>
      </c>
      <c r="AR31" s="42">
        <f t="shared" ca="1" si="33"/>
        <v>0.6276738646455452</v>
      </c>
      <c r="AS31" s="42">
        <f t="shared" ca="1" si="34"/>
        <v>4.625379442710458E-4</v>
      </c>
      <c r="AT31" s="42">
        <f t="shared" ca="1" si="35"/>
        <v>0.97471888001118445</v>
      </c>
      <c r="AU31" s="42">
        <f t="shared" ca="1" si="36"/>
        <v>0.6118055663595976</v>
      </c>
      <c r="AV31" s="42">
        <f t="shared" ca="1" si="37"/>
        <v>37.03132337690591</v>
      </c>
      <c r="AW31" s="42">
        <f t="shared" ca="1" si="38"/>
        <v>13.074632107874729</v>
      </c>
      <c r="AX31" s="42">
        <f t="shared" ca="1" si="39"/>
        <v>16327.203112600208</v>
      </c>
      <c r="AY31" s="42">
        <f ca="1">+'fd q3'!L31:L95</f>
        <v>2.7443078584268355E-2</v>
      </c>
      <c r="AZ31" s="42">
        <f t="shared" ca="1" si="40"/>
        <v>0.25716196789517992</v>
      </c>
      <c r="BA31" s="42">
        <f t="shared" ca="1" si="41"/>
        <v>6.0915548174733398E-5</v>
      </c>
      <c r="BB31" s="42">
        <f t="shared" ca="1" si="42"/>
        <v>0.25722288344335464</v>
      </c>
      <c r="BC31" s="42">
        <f t="shared" ca="1" si="43"/>
        <v>25.722288344335464</v>
      </c>
      <c r="BD31" s="42">
        <f t="shared" ca="1" si="44"/>
        <v>705.09876991910642</v>
      </c>
      <c r="BE31" s="34">
        <f t="shared" ca="1" si="46"/>
        <v>0</v>
      </c>
    </row>
    <row r="32" spans="1:57" x14ac:dyDescent="0.25">
      <c r="E32" s="19">
        <v>30</v>
      </c>
      <c r="F32" s="19">
        <v>3000</v>
      </c>
      <c r="G32">
        <f t="shared" ca="1" si="45"/>
        <v>705.09876991910642</v>
      </c>
      <c r="H32" s="4">
        <f t="shared" ca="1" si="1"/>
        <v>731.21627197649377</v>
      </c>
      <c r="I32" s="4">
        <f t="shared" ca="1" si="2"/>
        <v>718.15752094780009</v>
      </c>
      <c r="J32" s="4">
        <v>549</v>
      </c>
      <c r="K32" s="42">
        <f t="shared" si="3"/>
        <v>598.46153846153845</v>
      </c>
      <c r="L32" s="42">
        <f t="shared" si="4"/>
        <v>573.73076923076928</v>
      </c>
      <c r="M32" s="42">
        <f ca="1">+'Rs, Den q3'!I32:I96</f>
        <v>115.39879853992697</v>
      </c>
      <c r="N32" s="42">
        <f ca="1">'Rs, Den q3'!J32:J96</f>
        <v>0.73973266885702649</v>
      </c>
      <c r="O32" s="42">
        <f t="shared" ca="1" si="5"/>
        <v>718.15765606511445</v>
      </c>
      <c r="P32" s="42">
        <f t="shared" ca="1" si="6"/>
        <v>0.6503818045176607</v>
      </c>
      <c r="Q32" s="42">
        <f t="shared" ca="1" si="7"/>
        <v>670.89335863097813</v>
      </c>
      <c r="R32" s="42">
        <f t="shared" ca="1" si="8"/>
        <v>374.08663032264411</v>
      </c>
      <c r="S32" s="42">
        <f t="shared" ca="1" si="9"/>
        <v>1.0704495903987916</v>
      </c>
      <c r="T32" s="42">
        <f t="shared" ca="1" si="10"/>
        <v>1.5336842397600126</v>
      </c>
      <c r="U32" s="42">
        <f t="shared" ca="1" si="11"/>
        <v>0.89982500340324778</v>
      </c>
      <c r="V32" s="42">
        <f t="shared" ca="1" si="12"/>
        <v>2.0321720626046806E-2</v>
      </c>
      <c r="W32" s="23">
        <f t="shared" ca="1" si="13"/>
        <v>2.4451261179853812</v>
      </c>
      <c r="X32" s="42">
        <f ca="1">+'Visco q3'!G32:G96</f>
        <v>1.2702293921177795E-2</v>
      </c>
      <c r="Y32" s="42">
        <f t="shared" ca="1" si="14"/>
        <v>1.0649130349037255</v>
      </c>
      <c r="Z32" s="42">
        <f t="shared" ca="1" si="15"/>
        <v>59.104355777271408</v>
      </c>
      <c r="AA32" s="43">
        <f t="shared" si="16"/>
        <v>24</v>
      </c>
      <c r="AB32" s="42">
        <f t="shared" ca="1" si="17"/>
        <v>3.4603510943196865E-2</v>
      </c>
      <c r="AC32" s="42">
        <f t="shared" ca="1" si="18"/>
        <v>2.7369782737475808E-2</v>
      </c>
      <c r="AD32" s="42">
        <f t="shared" ca="1" si="19"/>
        <v>0.70493693622082143</v>
      </c>
      <c r="AE32" s="42">
        <f t="shared" ca="1" si="20"/>
        <v>0.55757263532182033</v>
      </c>
      <c r="AF32" s="42">
        <f t="shared" ca="1" si="21"/>
        <v>1.2625095715426418</v>
      </c>
      <c r="AG32" s="42">
        <f t="shared" ca="1" si="22"/>
        <v>0.55836165690171324</v>
      </c>
      <c r="AH32" s="42">
        <f t="shared" ca="1" si="23"/>
        <v>18.376319247489256</v>
      </c>
      <c r="AI32" s="42">
        <f t="shared" si="24"/>
        <v>0.13</v>
      </c>
      <c r="AJ32" s="42">
        <f t="shared" ca="1" si="25"/>
        <v>0.44163834309828681</v>
      </c>
      <c r="AK32" s="42">
        <f t="shared" ca="1" si="26"/>
        <v>0.31163834309828681</v>
      </c>
      <c r="AL32" s="42">
        <f t="shared" ca="1" si="27"/>
        <v>1.829549986196628</v>
      </c>
      <c r="AM32" s="42">
        <f t="shared" ca="1" si="28"/>
        <v>1.4470897392970559</v>
      </c>
      <c r="AN32" s="42">
        <f t="shared" ca="1" si="29"/>
        <v>40.467461021465176</v>
      </c>
      <c r="AO32" s="42">
        <f t="shared" ca="1" si="30"/>
        <v>0.15336658443341505</v>
      </c>
      <c r="AP32" s="42">
        <f t="shared" ca="1" si="31"/>
        <v>8.2021765210355171E-3</v>
      </c>
      <c r="AQ32" s="42">
        <f t="shared" ca="1" si="32"/>
        <v>4.4235687370089199E-4</v>
      </c>
      <c r="AR32" s="42">
        <f t="shared" ca="1" si="33"/>
        <v>0.63656562564824393</v>
      </c>
      <c r="AS32" s="42">
        <f t="shared" ca="1" si="34"/>
        <v>4.3637693798680166E-4</v>
      </c>
      <c r="AT32" s="42">
        <f t="shared" ca="1" si="35"/>
        <v>0.97471888000894036</v>
      </c>
      <c r="AU32" s="42">
        <f t="shared" ca="1" si="36"/>
        <v>0.62047253368404676</v>
      </c>
      <c r="AV32" s="42">
        <f t="shared" ca="1" si="37"/>
        <v>37.600621901268873</v>
      </c>
      <c r="AW32" s="42">
        <f t="shared" ca="1" si="38"/>
        <v>13.406289585682016</v>
      </c>
      <c r="AX32" s="42">
        <f t="shared" ca="1" si="39"/>
        <v>15806.848728155208</v>
      </c>
      <c r="AY32" s="42">
        <f ca="1">+'fd q3'!L32:L96</f>
        <v>2.7662010588691586E-2</v>
      </c>
      <c r="AZ32" s="42">
        <f t="shared" ca="1" si="40"/>
        <v>0.26111542986992275</v>
      </c>
      <c r="BA32" s="42">
        <f t="shared" ca="1" si="41"/>
        <v>5.9590703950551175E-5</v>
      </c>
      <c r="BB32" s="42">
        <f t="shared" ca="1" si="42"/>
        <v>0.26117502057387332</v>
      </c>
      <c r="BC32" s="42">
        <f t="shared" ca="1" si="43"/>
        <v>26.11750205738733</v>
      </c>
      <c r="BD32" s="42">
        <f t="shared" ca="1" si="44"/>
        <v>731.21627197649377</v>
      </c>
      <c r="BE32" s="34">
        <f t="shared" ca="1" si="46"/>
        <v>0</v>
      </c>
    </row>
    <row r="33" spans="5:57" x14ac:dyDescent="0.25">
      <c r="E33" s="4">
        <v>31</v>
      </c>
      <c r="F33" s="4">
        <v>3100</v>
      </c>
      <c r="G33">
        <f t="shared" ca="1" si="45"/>
        <v>731.21627197649377</v>
      </c>
      <c r="H33" s="4">
        <f t="shared" ca="1" si="1"/>
        <v>757.72611052044124</v>
      </c>
      <c r="I33" s="4">
        <f t="shared" ca="1" si="2"/>
        <v>744.47119124846745</v>
      </c>
      <c r="J33" s="4">
        <v>550</v>
      </c>
      <c r="K33" s="42">
        <f t="shared" si="3"/>
        <v>601.07692307692309</v>
      </c>
      <c r="L33" s="42">
        <f t="shared" si="4"/>
        <v>575.53846153846155</v>
      </c>
      <c r="M33" s="42">
        <f ca="1">+'Rs, Den q3'!I33:I97</f>
        <v>119.72596357190166</v>
      </c>
      <c r="N33" s="42">
        <f ca="1">'Rs, Den q3'!J33:J97</f>
        <v>0.73934766973350263</v>
      </c>
      <c r="O33" s="42">
        <f t="shared" ca="1" si="5"/>
        <v>744.47134687951473</v>
      </c>
      <c r="P33" s="42">
        <f t="shared" ca="1" si="6"/>
        <v>0.64889084336814085</v>
      </c>
      <c r="Q33" s="42">
        <f t="shared" ca="1" si="7"/>
        <v>670.94363790275906</v>
      </c>
      <c r="R33" s="42">
        <f t="shared" ca="1" si="8"/>
        <v>373.62628251205803</v>
      </c>
      <c r="S33" s="42">
        <f t="shared" ca="1" si="9"/>
        <v>1.1095882711930043</v>
      </c>
      <c r="T33" s="42">
        <f t="shared" ca="1" si="10"/>
        <v>1.5404121403581592</v>
      </c>
      <c r="U33" s="42">
        <f t="shared" ca="1" si="11"/>
        <v>0.89843428223111876</v>
      </c>
      <c r="V33" s="42">
        <f t="shared" ca="1" si="12"/>
        <v>1.9634812635641145E-2</v>
      </c>
      <c r="W33" s="23">
        <f t="shared" ca="1" si="13"/>
        <v>2.5248654699834954</v>
      </c>
      <c r="X33" s="42">
        <f ca="1">+'Visco q3'!G33:G97</f>
        <v>1.2787011553054291E-2</v>
      </c>
      <c r="Y33" s="42">
        <f t="shared" ca="1" si="14"/>
        <v>1.0675821480067484</v>
      </c>
      <c r="Z33" s="42">
        <f t="shared" ca="1" si="15"/>
        <v>59.18235858204725</v>
      </c>
      <c r="AA33" s="43">
        <f t="shared" si="16"/>
        <v>24</v>
      </c>
      <c r="AB33" s="42">
        <f t="shared" ca="1" si="17"/>
        <v>3.4690241672788731E-2</v>
      </c>
      <c r="AC33" s="42">
        <f t="shared" ca="1" si="18"/>
        <v>2.5952954053760798E-2</v>
      </c>
      <c r="AD33" s="42">
        <f t="shared" ca="1" si="19"/>
        <v>0.70670380013515233</v>
      </c>
      <c r="AE33" s="42">
        <f t="shared" ca="1" si="20"/>
        <v>0.52870923839405282</v>
      </c>
      <c r="AF33" s="42">
        <f t="shared" ca="1" si="21"/>
        <v>1.235413038529205</v>
      </c>
      <c r="AG33" s="42">
        <f t="shared" ca="1" si="22"/>
        <v>0.57203848275432123</v>
      </c>
      <c r="AH33" s="42">
        <f t="shared" ca="1" si="23"/>
        <v>17.990479331430549</v>
      </c>
      <c r="AI33" s="42">
        <f t="shared" si="24"/>
        <v>0.13</v>
      </c>
      <c r="AJ33" s="42">
        <f t="shared" ca="1" si="25"/>
        <v>0.42796151724567877</v>
      </c>
      <c r="AK33" s="42">
        <f t="shared" ca="1" si="26"/>
        <v>0.29796151724567876</v>
      </c>
      <c r="AL33" s="42">
        <f t="shared" ca="1" si="27"/>
        <v>1.8444996745668409</v>
      </c>
      <c r="AM33" s="42">
        <f t="shared" ca="1" si="28"/>
        <v>1.379933174226333</v>
      </c>
      <c r="AN33" s="42">
        <f t="shared" ca="1" si="29"/>
        <v>40.696128923200227</v>
      </c>
      <c r="AO33" s="42">
        <f t="shared" ca="1" si="30"/>
        <v>0.15577558639924846</v>
      </c>
      <c r="AP33" s="42">
        <f t="shared" ca="1" si="31"/>
        <v>8.2618019694734278E-3</v>
      </c>
      <c r="AQ33" s="42">
        <f t="shared" ca="1" si="32"/>
        <v>4.607177428100308E-4</v>
      </c>
      <c r="AR33" s="42">
        <f t="shared" ca="1" si="33"/>
        <v>0.64537465385482484</v>
      </c>
      <c r="AS33" s="42">
        <f t="shared" ca="1" si="34"/>
        <v>4.1177915676206918E-4</v>
      </c>
      <c r="AT33" s="42">
        <f t="shared" ca="1" si="35"/>
        <v>0.97471888000715212</v>
      </c>
      <c r="AU33" s="42">
        <f t="shared" ca="1" si="36"/>
        <v>0.62905885979037834</v>
      </c>
      <c r="AV33" s="42">
        <f t="shared" ca="1" si="37"/>
        <v>38.165763485639538</v>
      </c>
      <c r="AW33" s="42">
        <f t="shared" ca="1" si="38"/>
        <v>13.734395934968992</v>
      </c>
      <c r="AX33" s="42">
        <f t="shared" ca="1" si="39"/>
        <v>15325.009699052953</v>
      </c>
      <c r="AY33" s="42">
        <f ca="1">+'fd q3'!L33:L97</f>
        <v>2.7873773192578617E-2</v>
      </c>
      <c r="AZ33" s="42">
        <f t="shared" ca="1" si="40"/>
        <v>0.26504002420583012</v>
      </c>
      <c r="BA33" s="42">
        <f t="shared" ca="1" si="41"/>
        <v>5.8361233644759341E-5</v>
      </c>
      <c r="BB33" s="42">
        <f t="shared" ca="1" si="42"/>
        <v>0.26509838543947489</v>
      </c>
      <c r="BC33" s="42">
        <f t="shared" ca="1" si="43"/>
        <v>26.509838543947488</v>
      </c>
      <c r="BD33" s="42">
        <f t="shared" ca="1" si="44"/>
        <v>757.72611052044124</v>
      </c>
      <c r="BE33" s="34">
        <f t="shared" ca="1" si="46"/>
        <v>0</v>
      </c>
    </row>
    <row r="34" spans="5:57" x14ac:dyDescent="0.25">
      <c r="E34" s="19">
        <v>32</v>
      </c>
      <c r="F34" s="19">
        <v>3200</v>
      </c>
      <c r="G34">
        <f t="shared" ca="1" si="45"/>
        <v>757.72611052044124</v>
      </c>
      <c r="H34" s="4">
        <f t="shared" ca="1" si="1"/>
        <v>784.62540762360754</v>
      </c>
      <c r="I34" s="4">
        <f t="shared" ca="1" si="2"/>
        <v>771.17575907202445</v>
      </c>
      <c r="J34" s="4">
        <v>551</v>
      </c>
      <c r="K34" s="42">
        <f t="shared" si="3"/>
        <v>603.69230769230762</v>
      </c>
      <c r="L34" s="42">
        <f t="shared" si="4"/>
        <v>577.34615384615381</v>
      </c>
      <c r="M34" s="42">
        <f ca="1">+'Rs, Den q3'!I34:I98</f>
        <v>124.11305063989182</v>
      </c>
      <c r="N34" s="42">
        <f ca="1">'Rs, Den q3'!J34:J98</f>
        <v>0.73895733919063711</v>
      </c>
      <c r="O34" s="42">
        <f t="shared" ca="1" si="5"/>
        <v>771.1759377503821</v>
      </c>
      <c r="P34" s="42">
        <f t="shared" ca="1" si="6"/>
        <v>0.64733561792773953</v>
      </c>
      <c r="Q34" s="42">
        <f t="shared" ca="1" si="7"/>
        <v>670.99590668499525</v>
      </c>
      <c r="R34" s="42">
        <f t="shared" ca="1" si="8"/>
        <v>373.14603329854174</v>
      </c>
      <c r="S34" s="42">
        <f t="shared" ca="1" si="9"/>
        <v>1.1493002436959119</v>
      </c>
      <c r="T34" s="42">
        <f t="shared" ca="1" si="10"/>
        <v>1.5472391565911097</v>
      </c>
      <c r="U34" s="42">
        <f t="shared" ca="1" si="11"/>
        <v>0.89714324831643155</v>
      </c>
      <c r="V34" s="42">
        <f t="shared" ca="1" si="12"/>
        <v>1.8987102354469113E-2</v>
      </c>
      <c r="W34" s="23">
        <f t="shared" ca="1" si="13"/>
        <v>2.6047387477235793</v>
      </c>
      <c r="X34" s="42">
        <f ca="1">+'Visco q3'!G34:G98</f>
        <v>1.2872662523804966E-2</v>
      </c>
      <c r="Y34" s="42">
        <f t="shared" ca="1" si="14"/>
        <v>1.0702869049948613</v>
      </c>
      <c r="Z34" s="42">
        <f t="shared" ca="1" si="15"/>
        <v>59.260874544081339</v>
      </c>
      <c r="AA34" s="43">
        <f t="shared" si="16"/>
        <v>24</v>
      </c>
      <c r="AB34" s="42">
        <f t="shared" ca="1" si="17"/>
        <v>3.4778130622373532E-2</v>
      </c>
      <c r="AC34" s="42">
        <f t="shared" ca="1" si="18"/>
        <v>2.4614772839330428E-2</v>
      </c>
      <c r="AD34" s="42">
        <f t="shared" ca="1" si="19"/>
        <v>0.70849425911342423</v>
      </c>
      <c r="AE34" s="42">
        <f t="shared" ca="1" si="20"/>
        <v>0.50144803455386078</v>
      </c>
      <c r="AF34" s="42">
        <f t="shared" ca="1" si="21"/>
        <v>1.209942293667285</v>
      </c>
      <c r="AG34" s="42">
        <f t="shared" ca="1" si="22"/>
        <v>0.58556037161574659</v>
      </c>
      <c r="AH34" s="42">
        <f t="shared" ca="1" si="23"/>
        <v>17.607783560433649</v>
      </c>
      <c r="AI34" s="42">
        <f t="shared" si="24"/>
        <v>0.13</v>
      </c>
      <c r="AJ34" s="42">
        <f t="shared" ca="1" si="25"/>
        <v>0.41443962838425341</v>
      </c>
      <c r="AK34" s="42">
        <f t="shared" ca="1" si="26"/>
        <v>0.28443962838425341</v>
      </c>
      <c r="AL34" s="42">
        <f t="shared" ca="1" si="27"/>
        <v>1.8597559187717916</v>
      </c>
      <c r="AM34" s="42">
        <f t="shared" ca="1" si="28"/>
        <v>1.3162717103523169</v>
      </c>
      <c r="AN34" s="42">
        <f t="shared" ca="1" si="29"/>
        <v>40.929039987911736</v>
      </c>
      <c r="AO34" s="42">
        <f t="shared" ca="1" si="30"/>
        <v>0.15825556130595497</v>
      </c>
      <c r="AP34" s="42">
        <f t="shared" ca="1" si="31"/>
        <v>8.3222302447074608E-3</v>
      </c>
      <c r="AQ34" s="42">
        <f t="shared" ca="1" si="32"/>
        <v>4.7975999578662114E-4</v>
      </c>
      <c r="AR34" s="42">
        <f t="shared" ca="1" si="33"/>
        <v>0.65410214525384303</v>
      </c>
      <c r="AS34" s="42">
        <f t="shared" ca="1" si="34"/>
        <v>3.8862784200945462E-4</v>
      </c>
      <c r="AT34" s="42">
        <f t="shared" ca="1" si="35"/>
        <v>0.97471888000572515</v>
      </c>
      <c r="AU34" s="42">
        <f t="shared" ca="1" si="36"/>
        <v>0.63756571043116805</v>
      </c>
      <c r="AV34" s="42">
        <f t="shared" ca="1" si="37"/>
        <v>38.726748217013146</v>
      </c>
      <c r="AW34" s="42">
        <f t="shared" ca="1" si="38"/>
        <v>14.0587838602506</v>
      </c>
      <c r="AX34" s="42">
        <f t="shared" ca="1" si="39"/>
        <v>14878.25923755443</v>
      </c>
      <c r="AY34" s="42">
        <f ca="1">+'fd q3'!L34:L98</f>
        <v>2.8078474700290196E-2</v>
      </c>
      <c r="AZ34" s="42">
        <f t="shared" ca="1" si="40"/>
        <v>0.26893575150703575</v>
      </c>
      <c r="BA34" s="42">
        <f t="shared" ca="1" si="41"/>
        <v>5.7219524627343828E-5</v>
      </c>
      <c r="BB34" s="42">
        <f t="shared" ca="1" si="42"/>
        <v>0.26899297103166309</v>
      </c>
      <c r="BC34" s="42">
        <f t="shared" ca="1" si="43"/>
        <v>26.899297103166308</v>
      </c>
      <c r="BD34" s="42">
        <f t="shared" ca="1" si="44"/>
        <v>784.62540762360754</v>
      </c>
      <c r="BE34" s="34">
        <f t="shared" ca="1" si="46"/>
        <v>0</v>
      </c>
    </row>
    <row r="35" spans="5:57" x14ac:dyDescent="0.25">
      <c r="E35" s="4">
        <v>33</v>
      </c>
      <c r="F35" s="4">
        <v>3300</v>
      </c>
      <c r="G35">
        <f t="shared" ca="1" si="45"/>
        <v>784.62540762360754</v>
      </c>
      <c r="H35" s="4">
        <f t="shared" ca="1" si="1"/>
        <v>811.91128545177048</v>
      </c>
      <c r="I35" s="4">
        <f t="shared" ca="1" si="2"/>
        <v>798.26834653768901</v>
      </c>
      <c r="J35" s="4">
        <v>552</v>
      </c>
      <c r="K35" s="42">
        <f t="shared" si="3"/>
        <v>606.30769230769238</v>
      </c>
      <c r="L35" s="42">
        <f t="shared" si="4"/>
        <v>579.15384615384619</v>
      </c>
      <c r="M35" s="42">
        <f ca="1">+'Rs, Den q3'!I35:I99</f>
        <v>128.55874607358791</v>
      </c>
      <c r="N35" s="42">
        <f ca="1">'Rs, Den q3'!J35:J99</f>
        <v>0.73856179410909306</v>
      </c>
      <c r="O35" s="42">
        <f t="shared" ca="1" si="5"/>
        <v>798.26855103492824</v>
      </c>
      <c r="P35" s="42">
        <f t="shared" ca="1" si="6"/>
        <v>0.64571212905215825</v>
      </c>
      <c r="Q35" s="42">
        <f t="shared" ca="1" si="7"/>
        <v>671.05027617559222</v>
      </c>
      <c r="R35" s="42">
        <f t="shared" ca="1" si="8"/>
        <v>372.64464002188799</v>
      </c>
      <c r="S35" s="42">
        <f t="shared" ca="1" si="9"/>
        <v>1.1895805349893156</v>
      </c>
      <c r="T35" s="42">
        <f t="shared" ca="1" si="10"/>
        <v>1.5541719481590517</v>
      </c>
      <c r="U35" s="42">
        <f t="shared" ca="1" si="11"/>
        <v>0.89595521670451683</v>
      </c>
      <c r="V35" s="42">
        <f t="shared" ca="1" si="12"/>
        <v>1.8375760834261047E-2</v>
      </c>
      <c r="W35" s="23">
        <f t="shared" ca="1" si="13"/>
        <v>2.6846456647175185</v>
      </c>
      <c r="X35" s="42">
        <f ca="1">+'Visco q3'!G35:G99</f>
        <v>1.2959219579163406E-2</v>
      </c>
      <c r="Y35" s="42">
        <f t="shared" ca="1" si="14"/>
        <v>1.0730268238561145</v>
      </c>
      <c r="Z35" s="42">
        <f t="shared" ca="1" si="15"/>
        <v>59.339840611625647</v>
      </c>
      <c r="AA35" s="43">
        <f t="shared" si="16"/>
        <v>24</v>
      </c>
      <c r="AB35" s="42">
        <f t="shared" ca="1" si="17"/>
        <v>3.4867162129352335E-2</v>
      </c>
      <c r="AC35" s="42">
        <f t="shared" ca="1" si="18"/>
        <v>2.3349472501334203E-2</v>
      </c>
      <c r="AD35" s="42">
        <f t="shared" ca="1" si="19"/>
        <v>0.71030799407979173</v>
      </c>
      <c r="AE35" s="42">
        <f t="shared" ca="1" si="20"/>
        <v>0.47567154773636955</v>
      </c>
      <c r="AF35" s="42">
        <f t="shared" ca="1" si="21"/>
        <v>1.1859795418161614</v>
      </c>
      <c r="AG35" s="42">
        <f t="shared" ca="1" si="22"/>
        <v>0.59892095018102487</v>
      </c>
      <c r="AH35" s="42">
        <f t="shared" ca="1" si="23"/>
        <v>17.228412126664669</v>
      </c>
      <c r="AI35" s="42">
        <f t="shared" si="24"/>
        <v>0.13</v>
      </c>
      <c r="AJ35" s="42">
        <f t="shared" ca="1" si="25"/>
        <v>0.40107904981897519</v>
      </c>
      <c r="AK35" s="42">
        <f t="shared" ca="1" si="26"/>
        <v>0.27107904981897518</v>
      </c>
      <c r="AL35" s="42">
        <f t="shared" ca="1" si="27"/>
        <v>1.8753216004319224</v>
      </c>
      <c r="AM35" s="42">
        <f t="shared" ca="1" si="28"/>
        <v>1.2558455425192527</v>
      </c>
      <c r="AN35" s="42">
        <f t="shared" ca="1" si="29"/>
        <v>41.166220666278775</v>
      </c>
      <c r="AO35" s="42">
        <f t="shared" ca="1" si="30"/>
        <v>0.16080849228846905</v>
      </c>
      <c r="AP35" s="42">
        <f t="shared" ca="1" si="31"/>
        <v>8.3834413421951821E-3</v>
      </c>
      <c r="AQ35" s="42">
        <f t="shared" ca="1" si="32"/>
        <v>4.9951888766066395E-4</v>
      </c>
      <c r="AR35" s="42">
        <f t="shared" ca="1" si="33"/>
        <v>0.6627493194732198</v>
      </c>
      <c r="AS35" s="42">
        <f t="shared" ca="1" si="34"/>
        <v>3.6681694653774354E-4</v>
      </c>
      <c r="AT35" s="42">
        <f t="shared" ca="1" si="35"/>
        <v>0.97471888000458462</v>
      </c>
      <c r="AU35" s="42">
        <f t="shared" ca="1" si="36"/>
        <v>0.64599427440073742</v>
      </c>
      <c r="AV35" s="42">
        <f t="shared" ca="1" si="37"/>
        <v>39.283577215477763</v>
      </c>
      <c r="AW35" s="42">
        <f t="shared" ca="1" si="38"/>
        <v>14.379300475819804</v>
      </c>
      <c r="AX35" s="42">
        <f t="shared" ca="1" si="39"/>
        <v>14463.541724452241</v>
      </c>
      <c r="AY35" s="42">
        <f ca="1">+'fd q3'!L35:L99</f>
        <v>2.8276227449245399E-2</v>
      </c>
      <c r="AZ35" s="42">
        <f t="shared" ca="1" si="40"/>
        <v>0.27280261955192892</v>
      </c>
      <c r="BA35" s="42">
        <f t="shared" ca="1" si="41"/>
        <v>5.6158729700485128E-5</v>
      </c>
      <c r="BB35" s="42">
        <f t="shared" ca="1" si="42"/>
        <v>0.27285877828162941</v>
      </c>
      <c r="BC35" s="42">
        <f t="shared" ca="1" si="43"/>
        <v>27.285877828162942</v>
      </c>
      <c r="BD35" s="42">
        <f t="shared" ca="1" si="44"/>
        <v>811.91128545177048</v>
      </c>
      <c r="BE35" s="34">
        <f t="shared" ca="1" si="46"/>
        <v>0</v>
      </c>
    </row>
    <row r="36" spans="5:57" x14ac:dyDescent="0.25">
      <c r="E36" s="19">
        <v>34</v>
      </c>
      <c r="F36" s="19">
        <v>3400</v>
      </c>
      <c r="G36">
        <f t="shared" ca="1" si="45"/>
        <v>811.91128545177048</v>
      </c>
      <c r="H36" s="4">
        <f t="shared" ca="1" si="1"/>
        <v>839.58086778791892</v>
      </c>
      <c r="I36" s="4">
        <f t="shared" ca="1" si="2"/>
        <v>825.74607661984464</v>
      </c>
      <c r="J36" s="4">
        <v>553</v>
      </c>
      <c r="K36" s="42">
        <f t="shared" si="3"/>
        <v>608.92307692307691</v>
      </c>
      <c r="L36" s="42">
        <f t="shared" si="4"/>
        <v>580.96153846153845</v>
      </c>
      <c r="M36" s="42">
        <f ca="1">+'Rs, Den q3'!I36:I100</f>
        <v>133.06173248508117</v>
      </c>
      <c r="N36" s="42">
        <f ca="1">'Rs, Den q3'!J36:J100</f>
        <v>0.73816115170029784</v>
      </c>
      <c r="O36" s="42">
        <f t="shared" ca="1" si="5"/>
        <v>825.74630995990117</v>
      </c>
      <c r="P36" s="42">
        <f t="shared" ca="1" si="6"/>
        <v>0.64401596712526454</v>
      </c>
      <c r="Q36" s="42">
        <f t="shared" ca="1" si="7"/>
        <v>671.10686828516805</v>
      </c>
      <c r="R36" s="42">
        <f t="shared" ca="1" si="8"/>
        <v>372.12073224180739</v>
      </c>
      <c r="S36" s="42">
        <f t="shared" ca="1" si="9"/>
        <v>1.2304241181882332</v>
      </c>
      <c r="T36" s="42">
        <f t="shared" ca="1" si="10"/>
        <v>1.5612178739990881</v>
      </c>
      <c r="U36" s="42">
        <f t="shared" ca="1" si="11"/>
        <v>0.89487354334573321</v>
      </c>
      <c r="V36" s="42">
        <f t="shared" ca="1" si="12"/>
        <v>1.7798218018794047E-2</v>
      </c>
      <c r="W36" s="23">
        <f t="shared" ca="1" si="13"/>
        <v>2.764480120224083</v>
      </c>
      <c r="X36" s="42">
        <f ca="1">+'Visco q3'!G36:G100</f>
        <v>1.3046652541858977E-2</v>
      </c>
      <c r="Y36" s="42">
        <f t="shared" ca="1" si="14"/>
        <v>1.075801412280869</v>
      </c>
      <c r="Z36" s="42">
        <f t="shared" ca="1" si="15"/>
        <v>59.419194963971748</v>
      </c>
      <c r="AA36" s="43">
        <f t="shared" si="16"/>
        <v>24</v>
      </c>
      <c r="AB36" s="42">
        <f t="shared" ca="1" si="17"/>
        <v>3.4957320196510877E-2</v>
      </c>
      <c r="AC36" s="42">
        <f t="shared" ca="1" si="18"/>
        <v>2.2151805058766474E-2</v>
      </c>
      <c r="AD36" s="42">
        <f t="shared" ca="1" si="19"/>
        <v>0.71214467914168222</v>
      </c>
      <c r="AE36" s="42">
        <f t="shared" ca="1" si="20"/>
        <v>0.45127286695045038</v>
      </c>
      <c r="AF36" s="42">
        <f t="shared" ca="1" si="21"/>
        <v>1.1634175460921325</v>
      </c>
      <c r="AG36" s="42">
        <f t="shared" ca="1" si="22"/>
        <v>0.61211443950948163</v>
      </c>
      <c r="AH36" s="42">
        <f t="shared" ca="1" si="23"/>
        <v>16.852536363947682</v>
      </c>
      <c r="AI36" s="42">
        <f t="shared" si="24"/>
        <v>0.13</v>
      </c>
      <c r="AJ36" s="42">
        <f t="shared" ca="1" si="25"/>
        <v>0.38788556049051842</v>
      </c>
      <c r="AK36" s="42">
        <f t="shared" ca="1" si="26"/>
        <v>0.25788556049051842</v>
      </c>
      <c r="AL36" s="42">
        <f t="shared" ca="1" si="27"/>
        <v>1.8911996512912232</v>
      </c>
      <c r="AM36" s="42">
        <f t="shared" ca="1" si="28"/>
        <v>1.1984181215009651</v>
      </c>
      <c r="AN36" s="42">
        <f t="shared" ca="1" si="29"/>
        <v>41.407698219030223</v>
      </c>
      <c r="AO36" s="42">
        <f t="shared" ca="1" si="30"/>
        <v>0.16343643007366562</v>
      </c>
      <c r="AP36" s="42">
        <f t="shared" ca="1" si="31"/>
        <v>8.4454137703308171E-3</v>
      </c>
      <c r="AQ36" s="42">
        <f t="shared" ca="1" si="32"/>
        <v>5.2003231150983791E-4</v>
      </c>
      <c r="AR36" s="42">
        <f t="shared" ca="1" si="33"/>
        <v>0.67131743673421884</v>
      </c>
      <c r="AS36" s="42">
        <f t="shared" ca="1" si="34"/>
        <v>3.4624995262517912E-4</v>
      </c>
      <c r="AT36" s="42">
        <f t="shared" ca="1" si="35"/>
        <v>0.97471888000367202</v>
      </c>
      <c r="AU36" s="42">
        <f t="shared" ca="1" si="36"/>
        <v>0.65434578006051369</v>
      </c>
      <c r="AV36" s="42">
        <f t="shared" ca="1" si="37"/>
        <v>39.836253698762114</v>
      </c>
      <c r="AW36" s="42">
        <f t="shared" ca="1" si="38"/>
        <v>14.695807156361282</v>
      </c>
      <c r="AX36" s="42">
        <f t="shared" ca="1" si="39"/>
        <v>14078.125759313591</v>
      </c>
      <c r="AY36" s="42">
        <f ca="1">+'fd q3'!L36:L100</f>
        <v>2.846714751575076E-2</v>
      </c>
      <c r="AZ36" s="42">
        <f t="shared" ca="1" si="40"/>
        <v>0.27664065068584803</v>
      </c>
      <c r="BA36" s="42">
        <f t="shared" ca="1" si="41"/>
        <v>5.5172675635811708E-5</v>
      </c>
      <c r="BB36" s="42">
        <f t="shared" ca="1" si="42"/>
        <v>0.27669582336148385</v>
      </c>
      <c r="BC36" s="42">
        <f t="shared" ca="1" si="43"/>
        <v>27.669582336148384</v>
      </c>
      <c r="BD36" s="42">
        <f t="shared" ca="1" si="44"/>
        <v>839.58086778791892</v>
      </c>
      <c r="BE36" s="34">
        <f t="shared" ca="1" si="46"/>
        <v>0</v>
      </c>
    </row>
    <row r="37" spans="5:57" x14ac:dyDescent="0.25">
      <c r="E37" s="4">
        <v>35</v>
      </c>
      <c r="F37" s="4">
        <v>3500</v>
      </c>
      <c r="G37">
        <f t="shared" ca="1" si="45"/>
        <v>839.58086778791892</v>
      </c>
      <c r="H37" s="4">
        <f t="shared" ca="1" si="1"/>
        <v>867.6312822875766</v>
      </c>
      <c r="I37" s="4">
        <f t="shared" ca="1" si="2"/>
        <v>853.60607503774781</v>
      </c>
      <c r="J37" s="4">
        <v>554</v>
      </c>
      <c r="K37" s="42">
        <f t="shared" si="3"/>
        <v>611.53846153846155</v>
      </c>
      <c r="L37" s="42">
        <f t="shared" si="4"/>
        <v>582.76923076923072</v>
      </c>
      <c r="M37" s="42">
        <f ca="1">+'Rs, Den q3'!I37:I101</f>
        <v>137.62068998480026</v>
      </c>
      <c r="N37" s="42">
        <f ca="1">'Rs, Den q3'!J37:J101</f>
        <v>0.73775552939825839</v>
      </c>
      <c r="O37" s="42">
        <f t="shared" ca="1" si="5"/>
        <v>853.60634051147144</v>
      </c>
      <c r="P37" s="42">
        <f t="shared" ca="1" si="6"/>
        <v>0.64224225994730688</v>
      </c>
      <c r="Q37" s="42">
        <f t="shared" ca="1" si="7"/>
        <v>671.16581688187614</v>
      </c>
      <c r="R37" s="42">
        <f t="shared" ca="1" si="8"/>
        <v>371.57279547709697</v>
      </c>
      <c r="S37" s="42">
        <f t="shared" ca="1" si="9"/>
        <v>1.2718259088394259</v>
      </c>
      <c r="T37" s="42">
        <f t="shared" ca="1" si="10"/>
        <v>1.5683850859451616</v>
      </c>
      <c r="U37" s="42">
        <f t="shared" ca="1" si="11"/>
        <v>0.89390164261817018</v>
      </c>
      <c r="V37" s="42">
        <f t="shared" ca="1" si="12"/>
        <v>1.7252134800462934E-2</v>
      </c>
      <c r="W37" s="23">
        <f t="shared" ca="1" si="13"/>
        <v>2.8441296817746635</v>
      </c>
      <c r="X37" s="42">
        <f ca="1">+'Visco q3'!G37:G101</f>
        <v>1.3134928167999407E-2</v>
      </c>
      <c r="Y37" s="42">
        <f t="shared" ca="1" si="14"/>
        <v>1.0786101683607598</v>
      </c>
      <c r="Z37" s="42">
        <f t="shared" ca="1" si="15"/>
        <v>59.498877056103055</v>
      </c>
      <c r="AA37" s="43">
        <f t="shared" si="16"/>
        <v>24</v>
      </c>
      <c r="AB37" s="42">
        <f t="shared" ca="1" si="17"/>
        <v>3.5048588514731867E-2</v>
      </c>
      <c r="AC37" s="42">
        <f t="shared" ca="1" si="18"/>
        <v>2.1016984913973771E-2</v>
      </c>
      <c r="AD37" s="42">
        <f t="shared" ca="1" si="19"/>
        <v>0.7140039820524865</v>
      </c>
      <c r="AE37" s="42">
        <f t="shared" ca="1" si="20"/>
        <v>0.42815450080127454</v>
      </c>
      <c r="AF37" s="42">
        <f t="shared" ca="1" si="21"/>
        <v>1.142158482853761</v>
      </c>
      <c r="AG37" s="42">
        <f t="shared" ca="1" si="22"/>
        <v>0.62513564690996193</v>
      </c>
      <c r="AH37" s="42">
        <f t="shared" ca="1" si="23"/>
        <v>16.4803187692291</v>
      </c>
      <c r="AI37" s="42">
        <f t="shared" si="24"/>
        <v>0.13</v>
      </c>
      <c r="AJ37" s="42">
        <f t="shared" ca="1" si="25"/>
        <v>0.37486435309003813</v>
      </c>
      <c r="AK37" s="42">
        <f t="shared" ca="1" si="26"/>
        <v>0.24486435309003812</v>
      </c>
      <c r="AL37" s="42">
        <f t="shared" ca="1" si="27"/>
        <v>1.9073930548297278</v>
      </c>
      <c r="AM37" s="42">
        <f t="shared" ca="1" si="28"/>
        <v>1.1437736227672852</v>
      </c>
      <c r="AN37" s="42">
        <f t="shared" ca="1" si="29"/>
        <v>41.653500736927946</v>
      </c>
      <c r="AO37" s="42">
        <f t="shared" ca="1" si="30"/>
        <v>0.16614149532375233</v>
      </c>
      <c r="AP37" s="42">
        <f t="shared" ca="1" si="31"/>
        <v>8.5081245034088239E-3</v>
      </c>
      <c r="AQ37" s="42">
        <f t="shared" ca="1" si="32"/>
        <v>5.4134109655779147E-4</v>
      </c>
      <c r="AR37" s="42">
        <f t="shared" ca="1" si="33"/>
        <v>0.67980781490156672</v>
      </c>
      <c r="AS37" s="42">
        <f t="shared" ca="1" si="34"/>
        <v>3.2683884179076739E-4</v>
      </c>
      <c r="AT37" s="42">
        <f t="shared" ca="1" si="35"/>
        <v>0.97471888000294138</v>
      </c>
      <c r="AU37" s="42">
        <f t="shared" ca="1" si="36"/>
        <v>0.66262151195810204</v>
      </c>
      <c r="AV37" s="42">
        <f t="shared" ca="1" si="37"/>
        <v>40.384784046556454</v>
      </c>
      <c r="AW37" s="42">
        <f t="shared" ca="1" si="38"/>
        <v>15.008179342189669</v>
      </c>
      <c r="AX37" s="42">
        <f t="shared" ca="1" si="39"/>
        <v>13719.563992366951</v>
      </c>
      <c r="AY37" s="42">
        <f ca="1">+'fd q3'!L37:L101</f>
        <v>2.8651354390844794E-2</v>
      </c>
      <c r="AZ37" s="42">
        <f t="shared" ca="1" si="40"/>
        <v>0.2804498892121976</v>
      </c>
      <c r="BA37" s="42">
        <f t="shared" ca="1" si="41"/>
        <v>5.4255784378755817E-5</v>
      </c>
      <c r="BB37" s="42">
        <f t="shared" ca="1" si="42"/>
        <v>0.28050414499657633</v>
      </c>
      <c r="BC37" s="42">
        <f t="shared" ca="1" si="43"/>
        <v>28.050414499657634</v>
      </c>
      <c r="BD37" s="42">
        <f t="shared" ca="1" si="44"/>
        <v>867.6312822875766</v>
      </c>
      <c r="BE37" s="34">
        <f t="shared" ca="1" si="46"/>
        <v>0</v>
      </c>
    </row>
    <row r="38" spans="5:57" x14ac:dyDescent="0.25">
      <c r="E38" s="19">
        <v>36</v>
      </c>
      <c r="F38" s="19">
        <v>3600</v>
      </c>
      <c r="G38">
        <f t="shared" ca="1" si="45"/>
        <v>867.6312822875766</v>
      </c>
      <c r="H38" s="4">
        <f t="shared" ca="1" si="1"/>
        <v>896.059663470906</v>
      </c>
      <c r="I38" s="4">
        <f t="shared" ca="1" si="2"/>
        <v>881.84547287924124</v>
      </c>
      <c r="J38" s="4">
        <v>555</v>
      </c>
      <c r="K38" s="42">
        <f t="shared" si="3"/>
        <v>614.15384615384619</v>
      </c>
      <c r="L38" s="42">
        <f t="shared" si="4"/>
        <v>584.57692307692309</v>
      </c>
      <c r="M38" s="42">
        <f ca="1">+'Rs, Den q3'!I38:I102</f>
        <v>142.23429750025315</v>
      </c>
      <c r="N38" s="42">
        <f ca="1">'Rs, Den q3'!J38:J102</f>
        <v>0.73734504474222895</v>
      </c>
      <c r="O38" s="42">
        <f t="shared" ca="1" si="5"/>
        <v>881.84577405905975</v>
      </c>
      <c r="P38" s="42">
        <f t="shared" ca="1" si="6"/>
        <v>0.64038561244841163</v>
      </c>
      <c r="Q38" s="42">
        <f t="shared" ca="1" si="7"/>
        <v>671.22726921306639</v>
      </c>
      <c r="R38" s="42">
        <f t="shared" ca="1" si="8"/>
        <v>370.99915238784723</v>
      </c>
      <c r="S38" s="42">
        <f t="shared" ca="1" si="9"/>
        <v>1.3137807614894721</v>
      </c>
      <c r="T38" s="42">
        <f t="shared" ca="1" si="10"/>
        <v>1.5756826378562692</v>
      </c>
      <c r="U38" s="42">
        <f t="shared" ca="1" si="11"/>
        <v>0.89304300726205932</v>
      </c>
      <c r="V38" s="42">
        <f t="shared" ca="1" si="12"/>
        <v>1.6735378634083673E-2</v>
      </c>
      <c r="W38" s="23">
        <f t="shared" ca="1" si="13"/>
        <v>2.9234749843912033</v>
      </c>
      <c r="X38" s="42">
        <f ca="1">+'Visco q3'!G38:G102</f>
        <v>1.3224009996408392E-2</v>
      </c>
      <c r="Y38" s="42">
        <f t="shared" ca="1" si="14"/>
        <v>1.0814525813357678</v>
      </c>
      <c r="Z38" s="42">
        <f t="shared" ca="1" si="15"/>
        <v>59.578827663244518</v>
      </c>
      <c r="AA38" s="43">
        <f t="shared" si="16"/>
        <v>24</v>
      </c>
      <c r="AB38" s="42">
        <f t="shared" ca="1" si="17"/>
        <v>3.5140950487270464E-2</v>
      </c>
      <c r="AC38" s="42">
        <f t="shared" ca="1" si="18"/>
        <v>1.9940639701758748E-2</v>
      </c>
      <c r="AD38" s="42">
        <f t="shared" ca="1" si="19"/>
        <v>0.71588556470609499</v>
      </c>
      <c r="AE38" s="42">
        <f t="shared" ca="1" si="20"/>
        <v>0.40622737619648119</v>
      </c>
      <c r="AF38" s="42">
        <f t="shared" ca="1" si="21"/>
        <v>1.1221129409025763</v>
      </c>
      <c r="AG38" s="42">
        <f t="shared" ca="1" si="22"/>
        <v>0.63797995603746405</v>
      </c>
      <c r="AH38" s="42">
        <f t="shared" ca="1" si="23"/>
        <v>16.111913033069641</v>
      </c>
      <c r="AI38" s="42">
        <f t="shared" si="24"/>
        <v>0.13</v>
      </c>
      <c r="AJ38" s="42">
        <f t="shared" ca="1" si="25"/>
        <v>0.36202004396253595</v>
      </c>
      <c r="AK38" s="42">
        <f t="shared" ca="1" si="26"/>
        <v>0.23202004396253595</v>
      </c>
      <c r="AL38" s="42">
        <f t="shared" ca="1" si="27"/>
        <v>1.923904848287034</v>
      </c>
      <c r="AM38" s="42">
        <f t="shared" ca="1" si="28"/>
        <v>1.0917147336141517</v>
      </c>
      <c r="AN38" s="42">
        <f t="shared" ca="1" si="29"/>
        <v>41.903657167031859</v>
      </c>
      <c r="AO38" s="42">
        <f t="shared" ca="1" si="30"/>
        <v>0.16892588113821327</v>
      </c>
      <c r="AP38" s="42">
        <f t="shared" ca="1" si="31"/>
        <v>8.5715489375874834E-3</v>
      </c>
      <c r="AQ38" s="42">
        <f t="shared" ca="1" si="32"/>
        <v>5.6348934968706709E-4</v>
      </c>
      <c r="AR38" s="42">
        <f t="shared" ca="1" si="33"/>
        <v>0.68822184676698572</v>
      </c>
      <c r="AS38" s="42">
        <f t="shared" ca="1" si="34"/>
        <v>3.0850319420947365E-4</v>
      </c>
      <c r="AT38" s="42">
        <f t="shared" ca="1" si="35"/>
        <v>0.97471888000235551</v>
      </c>
      <c r="AU38" s="42">
        <f t="shared" ca="1" si="36"/>
        <v>0.67082282767386903</v>
      </c>
      <c r="AV38" s="42">
        <f t="shared" ca="1" si="37"/>
        <v>40.929178871279895</v>
      </c>
      <c r="AW38" s="42">
        <f t="shared" ca="1" si="38"/>
        <v>15.316306301579399</v>
      </c>
      <c r="AX38" s="42">
        <f t="shared" ca="1" si="39"/>
        <v>13385.658649107523</v>
      </c>
      <c r="AY38" s="42">
        <f ca="1">+'fd q3'!L38:L102</f>
        <v>2.8828970629205166E-2</v>
      </c>
      <c r="AZ38" s="42">
        <f t="shared" ca="1" si="40"/>
        <v>0.28423040882833261</v>
      </c>
      <c r="BA38" s="42">
        <f t="shared" ca="1" si="41"/>
        <v>5.3403004961186129E-5</v>
      </c>
      <c r="BB38" s="42">
        <f t="shared" ca="1" si="42"/>
        <v>0.28428381183329382</v>
      </c>
      <c r="BC38" s="42">
        <f t="shared" ca="1" si="43"/>
        <v>28.428381183329382</v>
      </c>
      <c r="BD38" s="42">
        <f t="shared" ca="1" si="44"/>
        <v>896.059663470906</v>
      </c>
      <c r="BE38" s="34">
        <f t="shared" ca="1" si="46"/>
        <v>0</v>
      </c>
    </row>
    <row r="39" spans="5:57" x14ac:dyDescent="0.25">
      <c r="E39" s="4">
        <v>37</v>
      </c>
      <c r="F39" s="4">
        <v>3700</v>
      </c>
      <c r="G39">
        <f t="shared" ca="1" si="45"/>
        <v>896.059663470906</v>
      </c>
      <c r="H39" s="4">
        <f t="shared" ca="1" si="1"/>
        <v>924.86315646221931</v>
      </c>
      <c r="I39" s="4">
        <f t="shared" ca="1" si="2"/>
        <v>910.46140996656266</v>
      </c>
      <c r="J39" s="4">
        <v>556</v>
      </c>
      <c r="K39" s="42">
        <f t="shared" si="3"/>
        <v>616.76923076923072</v>
      </c>
      <c r="L39" s="42">
        <f t="shared" si="4"/>
        <v>586.38461538461536</v>
      </c>
      <c r="M39" s="42">
        <f ca="1">+'Rs, Den q3'!I39:I103</f>
        <v>146.90123420003428</v>
      </c>
      <c r="N39" s="42">
        <f ca="1">'Rs, Den q3'!J39:J103</f>
        <v>0.736929815250014</v>
      </c>
      <c r="O39" s="42">
        <f t="shared" ca="1" si="5"/>
        <v>910.46175072120741</v>
      </c>
      <c r="P39" s="42">
        <f t="shared" ca="1" si="6"/>
        <v>0.63844003669276406</v>
      </c>
      <c r="Q39" s="42">
        <f t="shared" ca="1" si="7"/>
        <v>671.29138753343182</v>
      </c>
      <c r="R39" s="42">
        <f t="shared" ca="1" si="8"/>
        <v>370.39794091949511</v>
      </c>
      <c r="S39" s="42">
        <f t="shared" ca="1" si="9"/>
        <v>1.3562834662782257</v>
      </c>
      <c r="T39" s="42">
        <f t="shared" ca="1" si="10"/>
        <v>1.583120613275937</v>
      </c>
      <c r="U39" s="42">
        <f t="shared" ca="1" si="11"/>
        <v>0.89230123114705084</v>
      </c>
      <c r="V39" s="42">
        <f t="shared" ca="1" si="12"/>
        <v>1.6246002206712868E-2</v>
      </c>
      <c r="W39" s="23">
        <f t="shared" ca="1" si="13"/>
        <v>3.0023890297868192</v>
      </c>
      <c r="X39" s="42">
        <f ca="1">+'Visco q3'!G39:G103</f>
        <v>1.3313858189810049E-2</v>
      </c>
      <c r="Y39" s="42">
        <f t="shared" ca="1" si="14"/>
        <v>1.0843281323910643</v>
      </c>
      <c r="Z39" s="42">
        <f t="shared" ca="1" si="15"/>
        <v>59.658988925227753</v>
      </c>
      <c r="AA39" s="43">
        <f t="shared" si="16"/>
        <v>24</v>
      </c>
      <c r="AB39" s="42">
        <f t="shared" ca="1" si="17"/>
        <v>3.5234389255647147E-2</v>
      </c>
      <c r="AC39" s="42">
        <f t="shared" ca="1" si="18"/>
        <v>1.8918767206252025E-2</v>
      </c>
      <c r="AD39" s="42">
        <f t="shared" ca="1" si="19"/>
        <v>0.7177890836643831</v>
      </c>
      <c r="AE39" s="42">
        <f t="shared" ca="1" si="20"/>
        <v>0.3854099606638976</v>
      </c>
      <c r="AF39" s="42">
        <f t="shared" ca="1" si="21"/>
        <v>1.1031990443282806</v>
      </c>
      <c r="AG39" s="42">
        <f t="shared" ca="1" si="22"/>
        <v>0.65064331532432829</v>
      </c>
      <c r="AH39" s="42">
        <f t="shared" ca="1" si="23"/>
        <v>15.7474640796076</v>
      </c>
      <c r="AI39" s="42">
        <f t="shared" si="24"/>
        <v>0.13</v>
      </c>
      <c r="AJ39" s="42">
        <f t="shared" ca="1" si="25"/>
        <v>0.34935668467567177</v>
      </c>
      <c r="AK39" s="42">
        <f t="shared" ca="1" si="26"/>
        <v>0.21935668467567176</v>
      </c>
      <c r="AL39" s="42">
        <f t="shared" ca="1" si="27"/>
        <v>1.9407381251257567</v>
      </c>
      <c r="AM39" s="42">
        <f t="shared" ca="1" si="28"/>
        <v>1.0420607132183379</v>
      </c>
      <c r="AN39" s="42">
        <f t="shared" ca="1" si="29"/>
        <v>42.158197345564716</v>
      </c>
      <c r="AO39" s="42">
        <f t="shared" ca="1" si="30"/>
        <v>0.17179185572688901</v>
      </c>
      <c r="AP39" s="42">
        <f t="shared" ca="1" si="31"/>
        <v>8.6356608501792203E-3</v>
      </c>
      <c r="AQ39" s="42">
        <f t="shared" ca="1" si="32"/>
        <v>5.8652484792542426E-4</v>
      </c>
      <c r="AR39" s="42">
        <f t="shared" ca="1" si="33"/>
        <v>0.69656101771984791</v>
      </c>
      <c r="AS39" s="42">
        <f t="shared" ca="1" si="34"/>
        <v>2.9116939927399102E-4</v>
      </c>
      <c r="AT39" s="42">
        <f t="shared" ca="1" si="35"/>
        <v>0.97471888000188567</v>
      </c>
      <c r="AU39" s="42">
        <f t="shared" ca="1" si="36"/>
        <v>0.6789511750448638</v>
      </c>
      <c r="AV39" s="42">
        <f t="shared" ca="1" si="37"/>
        <v>41.469454102843144</v>
      </c>
      <c r="AW39" s="42">
        <f t="shared" ca="1" si="38"/>
        <v>15.620090853141313</v>
      </c>
      <c r="AX39" s="42">
        <f t="shared" ca="1" si="39"/>
        <v>13074.431851328876</v>
      </c>
      <c r="AY39" s="42">
        <f ca="1">+'fd q3'!L39:L103</f>
        <v>2.9000121474116212E-2</v>
      </c>
      <c r="AZ39" s="42">
        <f t="shared" ca="1" si="40"/>
        <v>0.28798232015863295</v>
      </c>
      <c r="BA39" s="42">
        <f t="shared" ca="1" si="41"/>
        <v>5.2609754500272688E-5</v>
      </c>
      <c r="BB39" s="42">
        <f t="shared" ca="1" si="42"/>
        <v>0.28803492991313323</v>
      </c>
      <c r="BC39" s="42">
        <f t="shared" ca="1" si="43"/>
        <v>28.803492991313323</v>
      </c>
      <c r="BD39" s="42">
        <f t="shared" ca="1" si="44"/>
        <v>924.86315646221931</v>
      </c>
      <c r="BE39" s="34">
        <f t="shared" ca="1" si="46"/>
        <v>0</v>
      </c>
    </row>
    <row r="40" spans="5:57" x14ac:dyDescent="0.25">
      <c r="E40" s="19">
        <v>38</v>
      </c>
      <c r="F40" s="19">
        <v>3800</v>
      </c>
      <c r="G40">
        <f t="shared" ca="1" si="45"/>
        <v>924.86315646221931</v>
      </c>
      <c r="H40" s="4">
        <f t="shared" ca="1" si="1"/>
        <v>954.03892149342437</v>
      </c>
      <c r="I40" s="4">
        <f t="shared" ca="1" si="2"/>
        <v>939.45103897782178</v>
      </c>
      <c r="J40" s="4">
        <v>557</v>
      </c>
      <c r="K40" s="42">
        <f t="shared" si="3"/>
        <v>619.38461538461536</v>
      </c>
      <c r="L40" s="42">
        <f t="shared" si="4"/>
        <v>588.19230769230762</v>
      </c>
      <c r="M40" s="42">
        <f ca="1">+'Rs, Den q3'!I40:I104</f>
        <v>151.62018102612222</v>
      </c>
      <c r="N40" s="42">
        <f ca="1">'Rs, Den q3'!J40:J104</f>
        <v>0.73650995828163524</v>
      </c>
      <c r="O40" s="42">
        <f t="shared" ca="1" si="5"/>
        <v>939.4514234870644</v>
      </c>
      <c r="P40" s="42">
        <f t="shared" ca="1" si="6"/>
        <v>0.63639887029981401</v>
      </c>
      <c r="Q40" s="42">
        <f t="shared" ca="1" si="7"/>
        <v>671.35835097503923</v>
      </c>
      <c r="R40" s="42">
        <f t="shared" ca="1" si="8"/>
        <v>369.76708882095357</v>
      </c>
      <c r="S40" s="42">
        <f t="shared" ca="1" si="9"/>
        <v>1.3993287453912227</v>
      </c>
      <c r="T40" s="42">
        <f t="shared" ca="1" si="10"/>
        <v>1.5907102754001956</v>
      </c>
      <c r="U40" s="42">
        <f t="shared" ca="1" si="11"/>
        <v>0.89168003537305796</v>
      </c>
      <c r="V40" s="42">
        <f t="shared" ca="1" si="12"/>
        <v>1.5782224742753367E-2</v>
      </c>
      <c r="W40" s="23">
        <f t="shared" ca="1" si="13"/>
        <v>3.0807363653359929</v>
      </c>
      <c r="X40" s="42">
        <f ca="1">+'Visco q3'!G40:G104</f>
        <v>1.3404429366664011E-2</v>
      </c>
      <c r="Y40" s="42">
        <f t="shared" ca="1" si="14"/>
        <v>1.0872362955054928</v>
      </c>
      <c r="Z40" s="42">
        <f t="shared" ca="1" si="15"/>
        <v>59.739304390609973</v>
      </c>
      <c r="AA40" s="43">
        <f t="shared" si="16"/>
        <v>24</v>
      </c>
      <c r="AB40" s="42">
        <f t="shared" ca="1" si="17"/>
        <v>3.5328887727218414E-2</v>
      </c>
      <c r="AC40" s="42">
        <f t="shared" ca="1" si="18"/>
        <v>1.794769749539073E-2</v>
      </c>
      <c r="AD40" s="42">
        <f t="shared" ca="1" si="19"/>
        <v>0.71971419071887688</v>
      </c>
      <c r="AE40" s="42">
        <f t="shared" ca="1" si="20"/>
        <v>0.36562749096147035</v>
      </c>
      <c r="AF40" s="42">
        <f t="shared" ca="1" si="21"/>
        <v>1.0853416816803472</v>
      </c>
      <c r="AG40" s="42">
        <f t="shared" ca="1" si="22"/>
        <v>0.66312222488737493</v>
      </c>
      <c r="AH40" s="42">
        <f t="shared" ca="1" si="23"/>
        <v>15.38710811631681</v>
      </c>
      <c r="AI40" s="42">
        <f t="shared" si="24"/>
        <v>0.13</v>
      </c>
      <c r="AJ40" s="42">
        <f t="shared" ca="1" si="25"/>
        <v>0.33687777511262512</v>
      </c>
      <c r="AK40" s="42">
        <f t="shared" ca="1" si="26"/>
        <v>0.20687777511262512</v>
      </c>
      <c r="AL40" s="42">
        <f t="shared" ca="1" si="27"/>
        <v>1.9578960379680699</v>
      </c>
      <c r="AM40" s="42">
        <f t="shared" ca="1" si="28"/>
        <v>0.99464568735353287</v>
      </c>
      <c r="AN40" s="42">
        <f t="shared" ca="1" si="29"/>
        <v>42.417152037758143</v>
      </c>
      <c r="AO40" s="42">
        <f t="shared" ca="1" si="30"/>
        <v>0.17474176526848467</v>
      </c>
      <c r="AP40" s="42">
        <f t="shared" ca="1" si="31"/>
        <v>8.7004323626141411E-3</v>
      </c>
      <c r="AQ40" s="42">
        <f t="shared" ca="1" si="32"/>
        <v>6.1049949101220206E-4</v>
      </c>
      <c r="AR40" s="42">
        <f t="shared" ca="1" si="33"/>
        <v>0.70482692397995439</v>
      </c>
      <c r="AS40" s="42">
        <f t="shared" ca="1" si="34"/>
        <v>2.7476996173272033E-4</v>
      </c>
      <c r="AT40" s="42">
        <f t="shared" ca="1" si="35"/>
        <v>0.97471888000150875</v>
      </c>
      <c r="AU40" s="42">
        <f t="shared" ca="1" si="36"/>
        <v>0.68700810993664974</v>
      </c>
      <c r="AV40" s="42">
        <f t="shared" ca="1" si="37"/>
        <v>42.005632096096569</v>
      </c>
      <c r="AW40" s="42">
        <f t="shared" ca="1" si="38"/>
        <v>15.919449051638695</v>
      </c>
      <c r="AX40" s="42">
        <f t="shared" ca="1" si="39"/>
        <v>12784.099993957021</v>
      </c>
      <c r="AY40" s="42">
        <f ca="1">+'fd q3'!L40:L104</f>
        <v>2.916493446136386E-2</v>
      </c>
      <c r="AZ40" s="42">
        <f t="shared" ca="1" si="40"/>
        <v>0.29170577844511508</v>
      </c>
      <c r="BA40" s="42">
        <f t="shared" ca="1" si="41"/>
        <v>5.187186693533696E-5</v>
      </c>
      <c r="BB40" s="42">
        <f t="shared" ca="1" si="42"/>
        <v>0.29175765031205042</v>
      </c>
      <c r="BC40" s="42">
        <f t="shared" ca="1" si="43"/>
        <v>29.175765031205042</v>
      </c>
      <c r="BD40" s="42">
        <f t="shared" ca="1" si="44"/>
        <v>954.03892149342437</v>
      </c>
      <c r="BE40" s="34">
        <f t="shared" ca="1" si="46"/>
        <v>0</v>
      </c>
    </row>
    <row r="41" spans="5:57" x14ac:dyDescent="0.25">
      <c r="E41" s="4">
        <v>39</v>
      </c>
      <c r="F41" s="4">
        <v>3900</v>
      </c>
      <c r="G41">
        <f t="shared" ca="1" si="45"/>
        <v>954.03892149342437</v>
      </c>
      <c r="H41" s="4">
        <f t="shared" ca="1" si="1"/>
        <v>983.58413919486838</v>
      </c>
      <c r="I41" s="4">
        <f t="shared" ca="1" si="2"/>
        <v>968.81153034414638</v>
      </c>
      <c r="J41" s="4">
        <v>558</v>
      </c>
      <c r="K41" s="42">
        <f t="shared" si="3"/>
        <v>622</v>
      </c>
      <c r="L41" s="42">
        <f t="shared" si="4"/>
        <v>590</v>
      </c>
      <c r="M41" s="42">
        <f ca="1">+'Rs, Den q3'!I41:I105</f>
        <v>156.38982233826414</v>
      </c>
      <c r="N41" s="42">
        <f ca="1">'Rs, Den q3'!J41:J105</f>
        <v>0.73608559089302661</v>
      </c>
      <c r="O41" s="42">
        <f t="shared" ca="1" si="5"/>
        <v>968.81196311346855</v>
      </c>
      <c r="P41" s="42">
        <f t="shared" ca="1" si="6"/>
        <v>0.63425468098308024</v>
      </c>
      <c r="Q41" s="42">
        <f t="shared" ca="1" si="7"/>
        <v>671.42835770166062</v>
      </c>
      <c r="R41" s="42">
        <f t="shared" ca="1" si="8"/>
        <v>369.10428381513924</v>
      </c>
      <c r="S41" s="42">
        <f t="shared" ca="1" si="9"/>
        <v>1.4429112491769727</v>
      </c>
      <c r="T41" s="42">
        <f t="shared" ca="1" si="10"/>
        <v>1.5984642440386667</v>
      </c>
      <c r="U41" s="42">
        <f t="shared" ca="1" si="11"/>
        <v>0.89118329830302767</v>
      </c>
      <c r="V41" s="42">
        <f t="shared" ca="1" si="12"/>
        <v>1.5342415590360849E-2</v>
      </c>
      <c r="W41" s="23">
        <f t="shared" ca="1" si="13"/>
        <v>3.1583721182439719</v>
      </c>
      <c r="X41" s="42">
        <f ca="1">+'Visco q3'!G41:G105</f>
        <v>1.3495676422405395E-2</v>
      </c>
      <c r="Y41" s="42">
        <f t="shared" ca="1" si="14"/>
        <v>1.0901765383538362</v>
      </c>
      <c r="Z41" s="42">
        <f t="shared" ca="1" si="15"/>
        <v>59.819719060511062</v>
      </c>
      <c r="AA41" s="43">
        <f t="shared" si="16"/>
        <v>24</v>
      </c>
      <c r="AB41" s="42">
        <f t="shared" ca="1" si="17"/>
        <v>3.5424428604495309E-2</v>
      </c>
      <c r="AC41" s="42">
        <f t="shared" ca="1" si="18"/>
        <v>1.7024059554722078E-2</v>
      </c>
      <c r="AD41" s="42">
        <f t="shared" ca="1" si="19"/>
        <v>0.72166053348802484</v>
      </c>
      <c r="AE41" s="42">
        <f t="shared" ca="1" si="20"/>
        <v>0.34681129334669403</v>
      </c>
      <c r="AF41" s="42">
        <f t="shared" ca="1" si="21"/>
        <v>1.0684718268347189</v>
      </c>
      <c r="AG41" s="42">
        <f t="shared" ca="1" si="22"/>
        <v>0.67541372206874106</v>
      </c>
      <c r="AH41" s="42">
        <f t="shared" ca="1" si="23"/>
        <v>15.030972693762299</v>
      </c>
      <c r="AI41" s="42">
        <f t="shared" si="24"/>
        <v>0.13</v>
      </c>
      <c r="AJ41" s="42">
        <f t="shared" ca="1" si="25"/>
        <v>0.32458627793125894</v>
      </c>
      <c r="AK41" s="42">
        <f t="shared" ca="1" si="26"/>
        <v>0.19458627793125893</v>
      </c>
      <c r="AL41" s="42">
        <f t="shared" ca="1" si="27"/>
        <v>1.975381802043535</v>
      </c>
      <c r="AM41" s="42">
        <f t="shared" ca="1" si="28"/>
        <v>0.94931714542985979</v>
      </c>
      <c r="AN41" s="42">
        <f t="shared" ca="1" si="29"/>
        <v>42.680552985135925</v>
      </c>
      <c r="AO41" s="42">
        <f t="shared" ca="1" si="30"/>
        <v>0.17777803697076039</v>
      </c>
      <c r="AP41" s="42">
        <f t="shared" ca="1" si="31"/>
        <v>8.7658339074427761E-3</v>
      </c>
      <c r="AQ41" s="42">
        <f t="shared" ca="1" si="32"/>
        <v>6.3546982506962812E-4</v>
      </c>
      <c r="AR41" s="42">
        <f t="shared" ca="1" si="33"/>
        <v>0.71302129159454164</v>
      </c>
      <c r="AS41" s="42">
        <f t="shared" ca="1" si="34"/>
        <v>2.5924289025151896E-4</v>
      </c>
      <c r="AT41" s="42">
        <f t="shared" ca="1" si="35"/>
        <v>0.97471888000120643</v>
      </c>
      <c r="AU41" s="42">
        <f t="shared" ca="1" si="36"/>
        <v>0.69499531476004528</v>
      </c>
      <c r="AV41" s="42">
        <f t="shared" ca="1" si="37"/>
        <v>42.537742771113017</v>
      </c>
      <c r="AW41" s="42">
        <f t="shared" ca="1" si="38"/>
        <v>16.214309841027898</v>
      </c>
      <c r="AX41" s="42">
        <f t="shared" ca="1" si="39"/>
        <v>12513.051563425117</v>
      </c>
      <c r="AY41" s="42">
        <f ca="1">+'fd q3'!L41:L105</f>
        <v>2.932353900471878E-2</v>
      </c>
      <c r="AZ41" s="42">
        <f t="shared" ca="1" si="40"/>
        <v>0.29540099146606263</v>
      </c>
      <c r="BA41" s="42">
        <f t="shared" ca="1" si="41"/>
        <v>5.1185548378069691E-5</v>
      </c>
      <c r="BB41" s="42">
        <f t="shared" ca="1" si="42"/>
        <v>0.29545217701444071</v>
      </c>
      <c r="BC41" s="42">
        <f t="shared" ca="1" si="43"/>
        <v>29.54521770144407</v>
      </c>
      <c r="BD41" s="42">
        <f t="shared" ca="1" si="44"/>
        <v>983.58413919486838</v>
      </c>
      <c r="BE41" s="34">
        <f t="shared" ca="1" si="46"/>
        <v>0</v>
      </c>
    </row>
    <row r="42" spans="5:57" x14ac:dyDescent="0.25">
      <c r="E42" s="19">
        <v>40</v>
      </c>
      <c r="F42" s="19">
        <v>4000</v>
      </c>
      <c r="G42">
        <f t="shared" ca="1" si="45"/>
        <v>983.58413919486838</v>
      </c>
      <c r="H42" s="4">
        <f t="shared" ca="1" si="1"/>
        <v>1013.4960167052735</v>
      </c>
      <c r="I42" s="4">
        <f t="shared" ca="1" si="2"/>
        <v>998.54007795007101</v>
      </c>
      <c r="J42" s="4">
        <v>559</v>
      </c>
      <c r="K42" s="42">
        <f t="shared" si="3"/>
        <v>624.61538461538464</v>
      </c>
      <c r="L42" s="42">
        <f t="shared" si="4"/>
        <v>591.80769230769238</v>
      </c>
      <c r="M42" s="42">
        <f ca="1">+'Rs, Den q3'!I42:I106</f>
        <v>161.20884767527068</v>
      </c>
      <c r="N42" s="42">
        <f ca="1">'Rs, Den q3'!J42:J106</f>
        <v>0.73565682967932722</v>
      </c>
      <c r="O42" s="42">
        <f t="shared" ca="1" si="5"/>
        <v>998.54056382522936</v>
      </c>
      <c r="P42" s="42">
        <f t="shared" ca="1" si="6"/>
        <v>0.63199915436923992</v>
      </c>
      <c r="Q42" s="42">
        <f t="shared" ca="1" si="7"/>
        <v>671.50162739840971</v>
      </c>
      <c r="R42" s="42">
        <f t="shared" ca="1" si="8"/>
        <v>368.40693853096002</v>
      </c>
      <c r="S42" s="42">
        <f t="shared" ca="1" si="9"/>
        <v>1.4870255517007491</v>
      </c>
      <c r="T42" s="42">
        <f t="shared" ca="1" si="10"/>
        <v>1.6063967054137291</v>
      </c>
      <c r="U42" s="42">
        <f t="shared" ca="1" si="11"/>
        <v>0.89081509024634609</v>
      </c>
      <c r="V42" s="42">
        <f t="shared" ca="1" si="12"/>
        <v>1.4925079790821865E-2</v>
      </c>
      <c r="W42" s="23">
        <f t="shared" ca="1" si="13"/>
        <v>3.2351408548919438</v>
      </c>
      <c r="X42" s="42">
        <f ca="1">+'Visco q3'!G42:G106</f>
        <v>1.3587548338874458E-2</v>
      </c>
      <c r="Y42" s="42">
        <f t="shared" ca="1" si="14"/>
        <v>1.0931483232654275</v>
      </c>
      <c r="Z42" s="42">
        <f t="shared" ca="1" si="15"/>
        <v>59.90017943216359</v>
      </c>
      <c r="AA42" s="43">
        <f t="shared" si="16"/>
        <v>24</v>
      </c>
      <c r="AB42" s="42">
        <f t="shared" ca="1" si="17"/>
        <v>3.5520994416292681E-2</v>
      </c>
      <c r="AC42" s="42">
        <f t="shared" ca="1" si="18"/>
        <v>1.6144751811568013E-2</v>
      </c>
      <c r="AD42" s="42">
        <f t="shared" ca="1" si="19"/>
        <v>0.72362775605176577</v>
      </c>
      <c r="AE42" s="42">
        <f t="shared" ca="1" si="20"/>
        <v>0.3288981830998236</v>
      </c>
      <c r="AF42" s="42">
        <f t="shared" ca="1" si="21"/>
        <v>1.0525259391515893</v>
      </c>
      <c r="AG42" s="42">
        <f t="shared" ca="1" si="22"/>
        <v>0.68751536578287198</v>
      </c>
      <c r="AH42" s="42">
        <f t="shared" ca="1" si="23"/>
        <v>14.679176775435993</v>
      </c>
      <c r="AI42" s="42">
        <f t="shared" si="24"/>
        <v>0.13</v>
      </c>
      <c r="AJ42" s="42">
        <f t="shared" ca="1" si="25"/>
        <v>0.31248463421712808</v>
      </c>
      <c r="AK42" s="42">
        <f t="shared" ca="1" si="26"/>
        <v>0.18248463421712807</v>
      </c>
      <c r="AL42" s="42">
        <f t="shared" ca="1" si="27"/>
        <v>1.9931986991924384</v>
      </c>
      <c r="AM42" s="42">
        <f t="shared" ca="1" si="28"/>
        <v>0.90593461242858742</v>
      </c>
      <c r="AN42" s="42">
        <f t="shared" ca="1" si="29"/>
        <v>42.948432960779208</v>
      </c>
      <c r="AO42" s="42">
        <f t="shared" ca="1" si="30"/>
        <v>0.18090318235094768</v>
      </c>
      <c r="AP42" s="42">
        <f t="shared" ca="1" si="31"/>
        <v>8.8318341997633762E-3</v>
      </c>
      <c r="AQ42" s="42">
        <f t="shared" ca="1" si="32"/>
        <v>6.61497650794891E-4</v>
      </c>
      <c r="AR42" s="42">
        <f t="shared" ca="1" si="33"/>
        <v>0.72114599643568789</v>
      </c>
      <c r="AS42" s="42">
        <f t="shared" ca="1" si="34"/>
        <v>2.4453115725141554E-4</v>
      </c>
      <c r="AT42" s="42">
        <f t="shared" ca="1" si="35"/>
        <v>0.97471888000096352</v>
      </c>
      <c r="AU42" s="42">
        <f t="shared" ca="1" si="36"/>
        <v>0.7029146179629725</v>
      </c>
      <c r="AV42" s="42">
        <f t="shared" ca="1" si="37"/>
        <v>43.065824798291935</v>
      </c>
      <c r="AW42" s="42">
        <f t="shared" ca="1" si="38"/>
        <v>16.504614678861508</v>
      </c>
      <c r="AX42" s="42">
        <f t="shared" ca="1" si="39"/>
        <v>12259.827886348214</v>
      </c>
      <c r="AY42" s="42">
        <f ca="1">+'fd q3'!L42:L106</f>
        <v>2.9476065965387533E-2</v>
      </c>
      <c r="AZ42" s="42">
        <f t="shared" ca="1" si="40"/>
        <v>0.29906822776591624</v>
      </c>
      <c r="BA42" s="42">
        <f t="shared" ca="1" si="41"/>
        <v>5.054733813498124E-5</v>
      </c>
      <c r="BB42" s="42">
        <f t="shared" ca="1" si="42"/>
        <v>0.29911877510405122</v>
      </c>
      <c r="BC42" s="42">
        <f t="shared" ca="1" si="43"/>
        <v>29.911877510405123</v>
      </c>
      <c r="BD42" s="42">
        <f t="shared" ca="1" si="44"/>
        <v>1013.4960167052735</v>
      </c>
      <c r="BE42" s="34">
        <f t="shared" ca="1" si="46"/>
        <v>0</v>
      </c>
    </row>
    <row r="43" spans="5:57" x14ac:dyDescent="0.25">
      <c r="E43" s="4">
        <v>41</v>
      </c>
      <c r="F43" s="4">
        <v>4100</v>
      </c>
      <c r="G43">
        <f t="shared" ca="1" si="45"/>
        <v>1013.4960167052735</v>
      </c>
      <c r="H43" s="4">
        <f t="shared" ca="1" si="1"/>
        <v>1043.7717946423029</v>
      </c>
      <c r="I43" s="4">
        <f t="shared" ca="1" si="2"/>
        <v>1028.6339056737881</v>
      </c>
      <c r="J43" s="4">
        <v>560</v>
      </c>
      <c r="K43" s="42">
        <f t="shared" si="3"/>
        <v>627.23076923076928</v>
      </c>
      <c r="L43" s="42">
        <f t="shared" si="4"/>
        <v>593.61538461538464</v>
      </c>
      <c r="M43" s="42">
        <f ca="1">+'Rs, Den q3'!I43:I107</f>
        <v>166.07595363936042</v>
      </c>
      <c r="N43" s="42">
        <f ca="1">'Rs, Den q3'!J43:J107</f>
        <v>0.73522379060722665</v>
      </c>
      <c r="O43" s="42">
        <f t="shared" ca="1" si="5"/>
        <v>1028.6344498551919</v>
      </c>
      <c r="P43" s="42">
        <f t="shared" ca="1" si="6"/>
        <v>0.6296229615764346</v>
      </c>
      <c r="Q43" s="42">
        <f t="shared" ca="1" si="7"/>
        <v>671.57840415823603</v>
      </c>
      <c r="R43" s="42">
        <f t="shared" ca="1" si="8"/>
        <v>367.67214909053774</v>
      </c>
      <c r="S43" s="42">
        <f t="shared" ca="1" si="9"/>
        <v>1.531666145463819</v>
      </c>
      <c r="T43" s="42">
        <f t="shared" ca="1" si="10"/>
        <v>1.6145236621368602</v>
      </c>
      <c r="U43" s="42">
        <f t="shared" ca="1" si="11"/>
        <v>0.89057971366035149</v>
      </c>
      <c r="V43" s="42">
        <f t="shared" ca="1" si="12"/>
        <v>1.4528845379266202E-2</v>
      </c>
      <c r="W43" s="23">
        <f t="shared" ca="1" si="13"/>
        <v>3.3108752284669931</v>
      </c>
      <c r="X43" s="42">
        <f ca="1">+'Visco q3'!G43:G107</f>
        <v>1.3679989980866485E-2</v>
      </c>
      <c r="Y43" s="42">
        <f t="shared" ca="1" si="14"/>
        <v>1.096151108242198</v>
      </c>
      <c r="Z43" s="42">
        <f t="shared" ca="1" si="15"/>
        <v>59.98063354220789</v>
      </c>
      <c r="AA43" s="43">
        <f t="shared" si="16"/>
        <v>24</v>
      </c>
      <c r="AB43" s="42">
        <f t="shared" ca="1" si="17"/>
        <v>3.5618567550809846E-2</v>
      </c>
      <c r="AC43" s="42">
        <f t="shared" ca="1" si="18"/>
        <v>1.5306916031501694E-2</v>
      </c>
      <c r="AD43" s="42">
        <f t="shared" ca="1" si="19"/>
        <v>0.72561549962544258</v>
      </c>
      <c r="AE43" s="42">
        <f t="shared" ca="1" si="20"/>
        <v>0.31182993274726073</v>
      </c>
      <c r="AF43" s="42">
        <f t="shared" ca="1" si="21"/>
        <v>1.0374454323727034</v>
      </c>
      <c r="AG43" s="42">
        <f t="shared" ca="1" si="22"/>
        <v>0.69942521985557737</v>
      </c>
      <c r="AH43" s="42">
        <f t="shared" ca="1" si="23"/>
        <v>14.331830817633735</v>
      </c>
      <c r="AI43" s="42">
        <f t="shared" si="24"/>
        <v>0.13</v>
      </c>
      <c r="AJ43" s="42">
        <f t="shared" ca="1" si="25"/>
        <v>0.30057478014442257</v>
      </c>
      <c r="AK43" s="42">
        <f t="shared" ca="1" si="26"/>
        <v>0.17057478014442257</v>
      </c>
      <c r="AL43" s="42">
        <f t="shared" ca="1" si="27"/>
        <v>2.011350082476048</v>
      </c>
      <c r="AM43" s="42">
        <f t="shared" ca="1" si="28"/>
        <v>0.8643684723844226</v>
      </c>
      <c r="AN43" s="42">
        <f t="shared" ca="1" si="29"/>
        <v>43.220825833222165</v>
      </c>
      <c r="AO43" s="42">
        <f t="shared" ca="1" si="30"/>
        <v>0.18411980075760773</v>
      </c>
      <c r="AP43" s="42">
        <f t="shared" ca="1" si="31"/>
        <v>8.8984002134783417E-3</v>
      </c>
      <c r="AQ43" s="42">
        <f t="shared" ca="1" si="32"/>
        <v>6.8865073258696837E-4</v>
      </c>
      <c r="AR43" s="42">
        <f t="shared" ca="1" si="33"/>
        <v>0.72920308547700707</v>
      </c>
      <c r="AS43" s="42">
        <f t="shared" ca="1" si="34"/>
        <v>2.3058222054225347E-4</v>
      </c>
      <c r="AT43" s="42">
        <f t="shared" ca="1" si="35"/>
        <v>0.97471888000076878</v>
      </c>
      <c r="AU43" s="42">
        <f t="shared" ca="1" si="36"/>
        <v>0.71076801476925322</v>
      </c>
      <c r="AV43" s="42">
        <f t="shared" ca="1" si="37"/>
        <v>43.589926842577995</v>
      </c>
      <c r="AW43" s="42">
        <f t="shared" ca="1" si="38"/>
        <v>16.790317136514734</v>
      </c>
      <c r="AX43" s="42">
        <f t="shared" ca="1" si="39"/>
        <v>12023.106381611262</v>
      </c>
      <c r="AY43" s="42">
        <f ca="1">+'fd q3'!L43:L107</f>
        <v>2.9622647207455027E-2</v>
      </c>
      <c r="AZ43" s="42">
        <f t="shared" ca="1" si="40"/>
        <v>0.30270782529568052</v>
      </c>
      <c r="BA43" s="42">
        <f t="shared" ca="1" si="41"/>
        <v>4.9954074612188108E-5</v>
      </c>
      <c r="BB43" s="42">
        <f t="shared" ca="1" si="42"/>
        <v>0.30275777937029269</v>
      </c>
      <c r="BC43" s="42">
        <f t="shared" ca="1" si="43"/>
        <v>30.275777937029268</v>
      </c>
      <c r="BD43" s="42">
        <f t="shared" ca="1" si="44"/>
        <v>1043.7717946423029</v>
      </c>
      <c r="BE43" s="34">
        <f t="shared" ca="1" si="46"/>
        <v>0</v>
      </c>
    </row>
    <row r="44" spans="5:57" x14ac:dyDescent="0.25">
      <c r="E44" s="19">
        <v>42</v>
      </c>
      <c r="F44" s="19">
        <v>4200</v>
      </c>
      <c r="G44">
        <f t="shared" ca="1" si="45"/>
        <v>1043.7717946423029</v>
      </c>
      <c r="H44" s="4">
        <f t="shared" ca="1" si="1"/>
        <v>1074.4087549871638</v>
      </c>
      <c r="I44" s="4">
        <f t="shared" ca="1" si="2"/>
        <v>1059.0902748147332</v>
      </c>
      <c r="J44" s="4">
        <v>561</v>
      </c>
      <c r="K44" s="42">
        <f t="shared" si="3"/>
        <v>629.84615384615381</v>
      </c>
      <c r="L44" s="42">
        <f t="shared" si="4"/>
        <v>595.42307692307691</v>
      </c>
      <c r="M44" s="42">
        <f ca="1">+'Rs, Den q3'!I44:I108</f>
        <v>170.98984591136582</v>
      </c>
      <c r="N44" s="42">
        <f ca="1">'Rs, Den q3'!J44:J108</f>
        <v>0.73478658883566639</v>
      </c>
      <c r="O44" s="42">
        <f t="shared" ca="1" si="5"/>
        <v>1059.0908828715851</v>
      </c>
      <c r="P44" s="42">
        <f t="shared" ca="1" si="6"/>
        <v>0.62711560215572271</v>
      </c>
      <c r="Q44" s="42">
        <f t="shared" ca="1" si="7"/>
        <v>671.65895983981829</v>
      </c>
      <c r="R44" s="42">
        <f t="shared" ca="1" si="8"/>
        <v>366.89664596977065</v>
      </c>
      <c r="S44" s="42">
        <f t="shared" ca="1" si="9"/>
        <v>1.5768274349638873</v>
      </c>
      <c r="T44" s="42">
        <f t="shared" ca="1" si="10"/>
        <v>1.6228632326394583</v>
      </c>
      <c r="U44" s="42">
        <f t="shared" ca="1" si="11"/>
        <v>0.89048174992205809</v>
      </c>
      <c r="V44" s="42">
        <f t="shared" ca="1" si="12"/>
        <v>1.4152452204531535E-2</v>
      </c>
      <c r="W44" s="23">
        <f t="shared" ca="1" si="13"/>
        <v>3.3853943692780093</v>
      </c>
      <c r="X44" s="42">
        <f ca="1">+'Visco q3'!G44:G108</f>
        <v>1.3772941879076036E-2</v>
      </c>
      <c r="Y44" s="42">
        <f t="shared" ca="1" si="14"/>
        <v>1.0991843480399452</v>
      </c>
      <c r="Z44" s="42">
        <f t="shared" ca="1" si="15"/>
        <v>60.061031009808666</v>
      </c>
      <c r="AA44" s="43">
        <f t="shared" si="16"/>
        <v>24</v>
      </c>
      <c r="AB44" s="42">
        <f t="shared" ca="1" si="17"/>
        <v>3.5717130290765578E-2</v>
      </c>
      <c r="AC44" s="42">
        <f t="shared" ca="1" si="18"/>
        <v>1.4507914144923303E-2</v>
      </c>
      <c r="AD44" s="42">
        <f t="shared" ca="1" si="19"/>
        <v>0.72762340327556574</v>
      </c>
      <c r="AE44" s="42">
        <f t="shared" ca="1" si="20"/>
        <v>0.29555279997643236</v>
      </c>
      <c r="AF44" s="42">
        <f t="shared" ca="1" si="21"/>
        <v>1.0231762032519982</v>
      </c>
      <c r="AG44" s="42">
        <f t="shared" ca="1" si="22"/>
        <v>0.71114183555377242</v>
      </c>
      <c r="AH44" s="42">
        <f t="shared" ca="1" si="23"/>
        <v>13.98903685921278</v>
      </c>
      <c r="AI44" s="42">
        <f t="shared" si="24"/>
        <v>0.13</v>
      </c>
      <c r="AJ44" s="42">
        <f t="shared" ca="1" si="25"/>
        <v>0.28885816444622747</v>
      </c>
      <c r="AK44" s="42">
        <f t="shared" ca="1" si="26"/>
        <v>0.15885816444622747</v>
      </c>
      <c r="AL44" s="42">
        <f t="shared" ca="1" si="27"/>
        <v>2.0298393814538915</v>
      </c>
      <c r="AM44" s="42">
        <f t="shared" ca="1" si="28"/>
        <v>0.82449892346841336</v>
      </c>
      <c r="AN44" s="42">
        <f t="shared" ca="1" si="29"/>
        <v>43.497766639752726</v>
      </c>
      <c r="AO44" s="42">
        <f t="shared" ca="1" si="30"/>
        <v>0.18743058315830399</v>
      </c>
      <c r="AP44" s="42">
        <f t="shared" ca="1" si="31"/>
        <v>8.9654971628037247E-3</v>
      </c>
      <c r="AQ44" s="42">
        <f t="shared" ca="1" si="32"/>
        <v>7.1700362880597161E-4</v>
      </c>
      <c r="AR44" s="42">
        <f t="shared" ca="1" si="33"/>
        <v>0.73719479968199242</v>
      </c>
      <c r="AS44" s="42">
        <f t="shared" ca="1" si="34"/>
        <v>2.1734759866400986E-4</v>
      </c>
      <c r="AT44" s="42">
        <f t="shared" ca="1" si="35"/>
        <v>0.97471888000061235</v>
      </c>
      <c r="AU44" s="42">
        <f t="shared" ca="1" si="36"/>
        <v>0.71855768948830745</v>
      </c>
      <c r="AV44" s="42">
        <f t="shared" ca="1" si="37"/>
        <v>44.110108883976572</v>
      </c>
      <c r="AW44" s="42">
        <f t="shared" ca="1" si="38"/>
        <v>17.071382480000754</v>
      </c>
      <c r="AX44" s="42">
        <f t="shared" ca="1" si="39"/>
        <v>11801.685958349666</v>
      </c>
      <c r="AY44" s="42">
        <f ca="1">+'fd q3'!L44:L108</f>
        <v>2.9763415140907523E-2</v>
      </c>
      <c r="AZ44" s="42">
        <f t="shared" ca="1" si="40"/>
        <v>0.30632020058317067</v>
      </c>
      <c r="BA44" s="42">
        <f t="shared" ca="1" si="41"/>
        <v>4.9402865437891882E-5</v>
      </c>
      <c r="BB44" s="42">
        <f t="shared" ca="1" si="42"/>
        <v>0.30636960344860853</v>
      </c>
      <c r="BC44" s="42">
        <f t="shared" ca="1" si="43"/>
        <v>30.636960344860853</v>
      </c>
      <c r="BD44" s="42">
        <f t="shared" ca="1" si="44"/>
        <v>1074.4087549871638</v>
      </c>
      <c r="BE44" s="34">
        <f t="shared" ca="1" si="46"/>
        <v>0</v>
      </c>
    </row>
    <row r="45" spans="5:57" x14ac:dyDescent="0.25">
      <c r="E45" s="4">
        <v>43</v>
      </c>
      <c r="F45" s="4">
        <v>4300</v>
      </c>
      <c r="G45">
        <f t="shared" ca="1" si="45"/>
        <v>1074.4087549871638</v>
      </c>
      <c r="H45" s="4">
        <f t="shared" ca="1" si="1"/>
        <v>1105.4042299510481</v>
      </c>
      <c r="I45" s="4">
        <f t="shared" ca="1" si="2"/>
        <v>1089.9064924691061</v>
      </c>
      <c r="J45" s="4">
        <v>562</v>
      </c>
      <c r="K45" s="42">
        <f t="shared" si="3"/>
        <v>632.46153846153845</v>
      </c>
      <c r="L45" s="42">
        <f t="shared" si="4"/>
        <v>597.23076923076928</v>
      </c>
      <c r="M45" s="42">
        <f ca="1">+'Rs, Den q3'!I45:I109</f>
        <v>175.94924140671253</v>
      </c>
      <c r="N45" s="42">
        <f ca="1">'Rs, Den q3'!J45:J109</f>
        <v>0.73434533852401718</v>
      </c>
      <c r="O45" s="42">
        <f t="shared" ca="1" si="5"/>
        <v>1089.9071703532361</v>
      </c>
      <c r="P45" s="42">
        <f t="shared" ca="1" si="6"/>
        <v>0.62446521687200551</v>
      </c>
      <c r="Q45" s="42">
        <f t="shared" ca="1" si="7"/>
        <v>671.74359798746752</v>
      </c>
      <c r="R45" s="42">
        <f t="shared" ca="1" si="8"/>
        <v>366.07673539486427</v>
      </c>
      <c r="S45" s="42">
        <f t="shared" ca="1" si="9"/>
        <v>1.6225037287060831</v>
      </c>
      <c r="T45" s="42">
        <f t="shared" ca="1" si="10"/>
        <v>1.6314360118694062</v>
      </c>
      <c r="U45" s="42">
        <f t="shared" ca="1" si="11"/>
        <v>0.89052611395214465</v>
      </c>
      <c r="V45" s="42">
        <f t="shared" ca="1" si="12"/>
        <v>1.3794742089627186E-2</v>
      </c>
      <c r="W45" s="23">
        <f t="shared" ca="1" si="13"/>
        <v>3.4585019610403309</v>
      </c>
      <c r="X45" s="42">
        <f ca="1">+'Visco q3'!G45:G109</f>
        <v>1.3866339999345854E-2</v>
      </c>
      <c r="Y45" s="42">
        <f t="shared" ca="1" si="14"/>
        <v>1.1022474953175043</v>
      </c>
      <c r="Z45" s="42">
        <f t="shared" ca="1" si="15"/>
        <v>60.141323079721737</v>
      </c>
      <c r="AA45" s="43">
        <f t="shared" si="16"/>
        <v>24</v>
      </c>
      <c r="AB45" s="42">
        <f t="shared" ca="1" si="17"/>
        <v>3.5816664850739505E-2</v>
      </c>
      <c r="AC45" s="42">
        <f t="shared" ca="1" si="18"/>
        <v>1.3745307624946529E-2</v>
      </c>
      <c r="AD45" s="42">
        <f t="shared" ca="1" si="19"/>
        <v>0.72965110468052685</v>
      </c>
      <c r="AE45" s="42">
        <f t="shared" ca="1" si="20"/>
        <v>0.28001710752554421</v>
      </c>
      <c r="AF45" s="42">
        <f t="shared" ca="1" si="21"/>
        <v>1.0096682122060709</v>
      </c>
      <c r="AG45" s="42">
        <f t="shared" ca="1" si="22"/>
        <v>0.72266423351714537</v>
      </c>
      <c r="AH45" s="42">
        <f t="shared" ca="1" si="23"/>
        <v>13.650888620944698</v>
      </c>
      <c r="AI45" s="42">
        <f t="shared" si="24"/>
        <v>0.13</v>
      </c>
      <c r="AJ45" s="42">
        <f t="shared" ca="1" si="25"/>
        <v>0.27733576648285463</v>
      </c>
      <c r="AK45" s="42">
        <f t="shared" ca="1" si="26"/>
        <v>0.14733576648285462</v>
      </c>
      <c r="AL45" s="42">
        <f t="shared" ca="1" si="27"/>
        <v>2.0486701081986696</v>
      </c>
      <c r="AM45" s="42">
        <f t="shared" ca="1" si="28"/>
        <v>0.78621504756442417</v>
      </c>
      <c r="AN45" s="42">
        <f t="shared" ca="1" si="29"/>
        <v>43.779291670043492</v>
      </c>
      <c r="AO45" s="42">
        <f t="shared" ca="1" si="30"/>
        <v>0.19083831622120678</v>
      </c>
      <c r="AP45" s="42">
        <f t="shared" ca="1" si="31"/>
        <v>9.0330884894751703E-3</v>
      </c>
      <c r="AQ45" s="42">
        <f t="shared" ca="1" si="32"/>
        <v>7.4663866817044171E-4</v>
      </c>
      <c r="AR45" s="42">
        <f t="shared" ca="1" si="33"/>
        <v>0.74512359890344537</v>
      </c>
      <c r="AS45" s="42">
        <f t="shared" ca="1" si="34"/>
        <v>2.0478249301247425E-4</v>
      </c>
      <c r="AT45" s="42">
        <f t="shared" ca="1" si="35"/>
        <v>0.97471888000048701</v>
      </c>
      <c r="AU45" s="42">
        <f t="shared" ca="1" si="36"/>
        <v>0.72628603978509843</v>
      </c>
      <c r="AV45" s="42">
        <f t="shared" ca="1" si="37"/>
        <v>44.626443635174589</v>
      </c>
      <c r="AW45" s="42">
        <f t="shared" ca="1" si="38"/>
        <v>17.347787236443523</v>
      </c>
      <c r="AX45" s="42">
        <f t="shared" ca="1" si="39"/>
        <v>11594.474259593382</v>
      </c>
      <c r="AY45" s="42">
        <f ca="1">+'fd q3'!L45:L109</f>
        <v>2.9898502253305502E-2</v>
      </c>
      <c r="AZ45" s="42">
        <f t="shared" ca="1" si="40"/>
        <v>0.30990585857760133</v>
      </c>
      <c r="BA45" s="42">
        <f t="shared" ca="1" si="41"/>
        <v>4.8891061242164514E-5</v>
      </c>
      <c r="BB45" s="42">
        <f t="shared" ca="1" si="42"/>
        <v>0.30995474963884351</v>
      </c>
      <c r="BC45" s="42">
        <f t="shared" ca="1" si="43"/>
        <v>30.995474963884352</v>
      </c>
      <c r="BD45" s="42">
        <f t="shared" ca="1" si="44"/>
        <v>1105.4042299510481</v>
      </c>
      <c r="BE45" s="34">
        <f t="shared" ca="1" si="46"/>
        <v>0</v>
      </c>
    </row>
    <row r="46" spans="5:57" x14ac:dyDescent="0.25">
      <c r="E46" s="19">
        <v>44</v>
      </c>
      <c r="F46" s="19">
        <v>4400</v>
      </c>
      <c r="G46">
        <f t="shared" ca="1" si="45"/>
        <v>1105.4042299510481</v>
      </c>
      <c r="H46" s="4">
        <f t="shared" ca="1" si="1"/>
        <v>1136.7556119087876</v>
      </c>
      <c r="I46" s="4">
        <f t="shared" ca="1" si="2"/>
        <v>1121.079920929918</v>
      </c>
      <c r="J46" s="4">
        <v>563</v>
      </c>
      <c r="K46" s="42">
        <f t="shared" si="3"/>
        <v>635.07692307692309</v>
      </c>
      <c r="L46" s="42">
        <f t="shared" si="4"/>
        <v>599.03846153846155</v>
      </c>
      <c r="M46" s="42">
        <f ca="1">+'Rs, Den q3'!I46:I110</f>
        <v>180.95287058472113</v>
      </c>
      <c r="N46" s="42">
        <f ca="1">'Rs, Den q3'!J46:J110</f>
        <v>0.73390015262661379</v>
      </c>
      <c r="O46" s="42">
        <f t="shared" ca="1" si="5"/>
        <v>1121.0806749892613</v>
      </c>
      <c r="P46" s="42">
        <f t="shared" ca="1" si="6"/>
        <v>0.62165836333681579</v>
      </c>
      <c r="Q46" s="42">
        <f t="shared" ca="1" si="7"/>
        <v>671.83265842355445</v>
      </c>
      <c r="R46" s="42">
        <f t="shared" ca="1" si="8"/>
        <v>365.20822907563252</v>
      </c>
      <c r="S46" s="42">
        <f t="shared" ca="1" si="9"/>
        <v>1.6686892291906674</v>
      </c>
      <c r="T46" s="42">
        <f t="shared" ca="1" si="10"/>
        <v>1.6402655084050808</v>
      </c>
      <c r="U46" s="42">
        <f t="shared" ca="1" si="11"/>
        <v>0.89071811826072977</v>
      </c>
      <c r="V46" s="42">
        <f t="shared" ca="1" si="12"/>
        <v>1.3454650183218356E-2</v>
      </c>
      <c r="W46" s="23">
        <f t="shared" ca="1" si="13"/>
        <v>3.5299839321108224</v>
      </c>
      <c r="X46" s="42">
        <f ca="1">+'Visco q3'!G46:G110</f>
        <v>1.396011549922911E-2</v>
      </c>
      <c r="Y46" s="42">
        <f t="shared" ca="1" si="14"/>
        <v>1.1053400018596373</v>
      </c>
      <c r="Z46" s="42">
        <f t="shared" ca="1" si="15"/>
        <v>60.221462665502187</v>
      </c>
      <c r="AA46" s="43">
        <f t="shared" si="16"/>
        <v>24</v>
      </c>
      <c r="AB46" s="42">
        <f t="shared" ca="1" si="17"/>
        <v>3.5917153416908931E-2</v>
      </c>
      <c r="AC46" s="42">
        <f t="shared" ca="1" si="18"/>
        <v>1.3016839090956021E-2</v>
      </c>
      <c r="AD46" s="42">
        <f t="shared" ca="1" si="19"/>
        <v>0.73169824094010993</v>
      </c>
      <c r="AE46" s="42">
        <f t="shared" ca="1" si="20"/>
        <v>0.26517686841433052</v>
      </c>
      <c r="AF46" s="42">
        <f t="shared" ca="1" si="21"/>
        <v>0.99687510935444046</v>
      </c>
      <c r="AG46" s="42">
        <f t="shared" ca="1" si="22"/>
        <v>0.73399188531645188</v>
      </c>
      <c r="AH46" s="42">
        <f t="shared" ca="1" si="23"/>
        <v>13.317471614051296</v>
      </c>
      <c r="AI46" s="42">
        <f t="shared" si="24"/>
        <v>0.13</v>
      </c>
      <c r="AJ46" s="42">
        <f t="shared" ca="1" si="25"/>
        <v>0.26600811468354807</v>
      </c>
      <c r="AK46" s="42">
        <f t="shared" ca="1" si="26"/>
        <v>0.13600811468354806</v>
      </c>
      <c r="AL46" s="42">
        <f t="shared" ca="1" si="27"/>
        <v>2.0678458641322339</v>
      </c>
      <c r="AM46" s="42">
        <f t="shared" ca="1" si="28"/>
        <v>0.74941397960664691</v>
      </c>
      <c r="AN46" s="42">
        <f t="shared" ca="1" si="29"/>
        <v>44.06543856122174</v>
      </c>
      <c r="AO46" s="42">
        <f t="shared" ca="1" si="30"/>
        <v>0.19434588672322101</v>
      </c>
      <c r="AP46" s="42">
        <f t="shared" ca="1" si="31"/>
        <v>9.1011358561137404E-3</v>
      </c>
      <c r="AQ46" s="42">
        <f t="shared" ca="1" si="32"/>
        <v>7.776471034508293E-4</v>
      </c>
      <c r="AR46" s="42">
        <f t="shared" ca="1" si="33"/>
        <v>0.75299218927799116</v>
      </c>
      <c r="AS46" s="42">
        <f t="shared" ca="1" si="34"/>
        <v>1.9284545080325584E-4</v>
      </c>
      <c r="AT46" s="42">
        <f t="shared" ca="1" si="35"/>
        <v>0.97471888000038642</v>
      </c>
      <c r="AU46" s="42">
        <f t="shared" ca="1" si="36"/>
        <v>0.73395570338208249</v>
      </c>
      <c r="AV46" s="42">
        <f t="shared" ca="1" si="37"/>
        <v>45.139018081647457</v>
      </c>
      <c r="AW46" s="42">
        <f t="shared" ca="1" si="38"/>
        <v>17.619518751599561</v>
      </c>
      <c r="AX46" s="42">
        <f t="shared" ca="1" si="39"/>
        <v>11400.476498881806</v>
      </c>
      <c r="AY46" s="42">
        <f ca="1">+'fd q3'!L46:L110</f>
        <v>3.0028040630560294E-2</v>
      </c>
      <c r="AZ46" s="42">
        <f t="shared" ca="1" si="40"/>
        <v>0.31346540334477402</v>
      </c>
      <c r="BA46" s="42">
        <f t="shared" ca="1" si="41"/>
        <v>4.8416232620919284E-5</v>
      </c>
      <c r="BB46" s="42">
        <f t="shared" ca="1" si="42"/>
        <v>0.31351381957739494</v>
      </c>
      <c r="BC46" s="42">
        <f t="shared" ca="1" si="43"/>
        <v>31.351381957739495</v>
      </c>
      <c r="BD46" s="42">
        <f t="shared" ca="1" si="44"/>
        <v>1136.7556119087876</v>
      </c>
      <c r="BE46" s="34">
        <f t="shared" ca="1" si="46"/>
        <v>0</v>
      </c>
    </row>
    <row r="47" spans="5:57" x14ac:dyDescent="0.25">
      <c r="E47" s="4">
        <v>45</v>
      </c>
      <c r="F47" s="4">
        <v>4500</v>
      </c>
      <c r="G47">
        <f t="shared" ca="1" si="45"/>
        <v>1136.7556119087876</v>
      </c>
      <c r="H47" s="4">
        <f t="shared" ca="1" si="1"/>
        <v>1168.4603645067136</v>
      </c>
      <c r="I47" s="4">
        <f t="shared" ca="1" si="2"/>
        <v>1152.6079882077506</v>
      </c>
      <c r="J47" s="4">
        <v>564</v>
      </c>
      <c r="K47" s="42">
        <f t="shared" si="3"/>
        <v>637.69230769230762</v>
      </c>
      <c r="L47" s="42">
        <f t="shared" si="4"/>
        <v>600.84615384615381</v>
      </c>
      <c r="M47" s="42">
        <f ca="1">+'Rs, Den q3'!I47:I111</f>
        <v>185.99947992705654</v>
      </c>
      <c r="N47" s="42">
        <f ca="1">'Rs, Den q3'!J47:J111</f>
        <v>0.73345114267224198</v>
      </c>
      <c r="O47" s="42">
        <f t="shared" ca="1" si="5"/>
        <v>1152.6088251993951</v>
      </c>
      <c r="P47" s="42">
        <f t="shared" ca="1" si="6"/>
        <v>0.61867974558972016</v>
      </c>
      <c r="Q47" s="42">
        <f t="shared" ca="1" si="7"/>
        <v>671.9265226487347</v>
      </c>
      <c r="R47" s="42">
        <f t="shared" ca="1" si="8"/>
        <v>364.28635947162206</v>
      </c>
      <c r="S47" s="42">
        <f t="shared" ca="1" si="9"/>
        <v>1.7153780202992572</v>
      </c>
      <c r="T47" s="42">
        <f t="shared" ca="1" si="10"/>
        <v>1.6493786775811456</v>
      </c>
      <c r="U47" s="42">
        <f t="shared" ca="1" si="11"/>
        <v>0.89106354834512436</v>
      </c>
      <c r="V47" s="42">
        <f t="shared" ca="1" si="12"/>
        <v>1.3131197377863802E-2</v>
      </c>
      <c r="W47" s="23">
        <f t="shared" ca="1" si="13"/>
        <v>3.5996056721176246</v>
      </c>
      <c r="X47" s="42">
        <f ca="1">+'Visco q3'!G47:G111</f>
        <v>1.4054194474669815E-2</v>
      </c>
      <c r="Y47" s="42">
        <f t="shared" ca="1" si="14"/>
        <v>1.1084613198808775</v>
      </c>
      <c r="Z47" s="42">
        <f t="shared" ca="1" si="15"/>
        <v>60.301404393120293</v>
      </c>
      <c r="AA47" s="43">
        <f t="shared" si="16"/>
        <v>24</v>
      </c>
      <c r="AB47" s="42">
        <f t="shared" ca="1" si="17"/>
        <v>3.6018578189416242E-2</v>
      </c>
      <c r="AC47" s="42">
        <f t="shared" ca="1" si="18"/>
        <v>1.2320415856791257E-2</v>
      </c>
      <c r="AD47" s="42">
        <f t="shared" ca="1" si="19"/>
        <v>0.73376444943859342</v>
      </c>
      <c r="AE47" s="42">
        <f t="shared" ca="1" si="20"/>
        <v>0.25098945079040808</v>
      </c>
      <c r="AF47" s="42">
        <f t="shared" ca="1" si="21"/>
        <v>0.98475390022900156</v>
      </c>
      <c r="AG47" s="42">
        <f t="shared" ca="1" si="22"/>
        <v>0.7451246948785466</v>
      </c>
      <c r="AH47" s="42">
        <f t="shared" ca="1" si="23"/>
        <v>12.988863257378705</v>
      </c>
      <c r="AI47" s="42">
        <f t="shared" si="24"/>
        <v>0.13</v>
      </c>
      <c r="AJ47" s="42">
        <f t="shared" ca="1" si="25"/>
        <v>0.2548753051214534</v>
      </c>
      <c r="AK47" s="42">
        <f t="shared" ca="1" si="26"/>
        <v>0.12487530512145339</v>
      </c>
      <c r="AL47" s="42">
        <f t="shared" ca="1" si="27"/>
        <v>2.0873703477817624</v>
      </c>
      <c r="AM47" s="42">
        <f t="shared" ca="1" si="28"/>
        <v>0.7140001639310436</v>
      </c>
      <c r="AN47" s="42">
        <f t="shared" ca="1" si="29"/>
        <v>44.356246405711076</v>
      </c>
      <c r="AO47" s="42">
        <f t="shared" ca="1" si="30"/>
        <v>0.19795628632261827</v>
      </c>
      <c r="AP47" s="42">
        <f t="shared" ca="1" si="31"/>
        <v>9.1695991462358451E-3</v>
      </c>
      <c r="AQ47" s="42">
        <f t="shared" ca="1" si="32"/>
        <v>8.101304815519531E-4</v>
      </c>
      <c r="AR47" s="42">
        <f t="shared" ca="1" si="33"/>
        <v>0.76080355370676467</v>
      </c>
      <c r="AS47" s="42">
        <f t="shared" ca="1" si="34"/>
        <v>1.8149806374964778E-4</v>
      </c>
      <c r="AT47" s="42">
        <f t="shared" ca="1" si="35"/>
        <v>0.97471888000030604</v>
      </c>
      <c r="AU47" s="42">
        <f t="shared" ca="1" si="36"/>
        <v>0.74156958776931037</v>
      </c>
      <c r="AV47" s="42">
        <f t="shared" ca="1" si="37"/>
        <v>45.647935175429986</v>
      </c>
      <c r="AW47" s="42">
        <f t="shared" ca="1" si="38"/>
        <v>17.886574744190089</v>
      </c>
      <c r="AX47" s="42">
        <f t="shared" ca="1" si="39"/>
        <v>11218.785676796697</v>
      </c>
      <c r="AY47" s="42">
        <f ca="1">+'fd q3'!L47:L111</f>
        <v>3.0152161466539349E-2</v>
      </c>
      <c r="AZ47" s="42">
        <f t="shared" ca="1" si="40"/>
        <v>0.31699954982937489</v>
      </c>
      <c r="BA47" s="42">
        <f t="shared" ca="1" si="41"/>
        <v>4.7976149884469998E-5</v>
      </c>
      <c r="BB47" s="42">
        <f t="shared" ca="1" si="42"/>
        <v>0.31704752597925934</v>
      </c>
      <c r="BC47" s="42">
        <f t="shared" ca="1" si="43"/>
        <v>31.704752597925932</v>
      </c>
      <c r="BD47" s="42">
        <f t="shared" ca="1" si="44"/>
        <v>1168.4603645067136</v>
      </c>
      <c r="BE47" s="34">
        <f t="shared" ca="1" si="46"/>
        <v>0</v>
      </c>
    </row>
    <row r="48" spans="5:57" x14ac:dyDescent="0.25">
      <c r="E48" s="19">
        <v>46</v>
      </c>
      <c r="F48" s="19">
        <v>4600</v>
      </c>
      <c r="G48">
        <f t="shared" ca="1" si="45"/>
        <v>1168.4603645067136</v>
      </c>
      <c r="H48" s="4">
        <f t="shared" ca="1" si="1"/>
        <v>1200.5160350784699</v>
      </c>
      <c r="I48" s="4">
        <f t="shared" ca="1" si="2"/>
        <v>1184.4881997925918</v>
      </c>
      <c r="J48" s="4">
        <v>565</v>
      </c>
      <c r="K48" s="42">
        <f t="shared" si="3"/>
        <v>640.30769230769238</v>
      </c>
      <c r="L48" s="42">
        <f t="shared" si="4"/>
        <v>602.65384615384619</v>
      </c>
      <c r="M48" s="42">
        <f ca="1">+'Rs, Den q3'!I48:I112</f>
        <v>191.08783460528113</v>
      </c>
      <c r="N48" s="42">
        <f ca="1">'Rs, Den q3'!J48:J112</f>
        <v>0.73299841852679815</v>
      </c>
      <c r="O48" s="42">
        <f t="shared" ca="1" si="5"/>
        <v>1184.4891268953586</v>
      </c>
      <c r="P48" s="42">
        <f t="shared" ca="1" si="6"/>
        <v>0.61551188619734343</v>
      </c>
      <c r="Q48" s="42">
        <f t="shared" ca="1" si="7"/>
        <v>672.02562021607719</v>
      </c>
      <c r="R48" s="42">
        <f t="shared" ca="1" si="8"/>
        <v>363.30567698850894</v>
      </c>
      <c r="S48" s="42">
        <f t="shared" ca="1" si="9"/>
        <v>1.7625640513701575</v>
      </c>
      <c r="T48" s="42">
        <f t="shared" ca="1" si="10"/>
        <v>1.6588065761849013</v>
      </c>
      <c r="U48" s="42">
        <f t="shared" ca="1" si="11"/>
        <v>0.8915687518238169</v>
      </c>
      <c r="V48" s="42">
        <f t="shared" ca="1" si="12"/>
        <v>1.282348369324598E-2</v>
      </c>
      <c r="W48" s="23">
        <f t="shared" ca="1" si="13"/>
        <v>3.6671086602032146</v>
      </c>
      <c r="X48" s="42">
        <f ca="1">+'Visco q3'!G48:G112</f>
        <v>1.4148497702471841E-2</v>
      </c>
      <c r="Y48" s="42">
        <f t="shared" ca="1" si="14"/>
        <v>1.1116109034193893</v>
      </c>
      <c r="Z48" s="42">
        <f t="shared" ca="1" si="15"/>
        <v>60.381104645341388</v>
      </c>
      <c r="AA48" s="43">
        <f t="shared" si="16"/>
        <v>24</v>
      </c>
      <c r="AB48" s="42">
        <f t="shared" ca="1" si="17"/>
        <v>3.6120921427661296E-2</v>
      </c>
      <c r="AC48" s="42">
        <f t="shared" ca="1" si="18"/>
        <v>1.1654095179926015E-2</v>
      </c>
      <c r="AD48" s="42">
        <f t="shared" ca="1" si="19"/>
        <v>0.73584936876743878</v>
      </c>
      <c r="AE48" s="42">
        <f t="shared" ca="1" si="20"/>
        <v>0.23741527742802804</v>
      </c>
      <c r="AF48" s="42">
        <f t="shared" ca="1" si="21"/>
        <v>0.97326464619546682</v>
      </c>
      <c r="AG48" s="42">
        <f t="shared" ca="1" si="22"/>
        <v>0.75606298003724426</v>
      </c>
      <c r="AH48" s="42">
        <f t="shared" ca="1" si="23"/>
        <v>12.665133002524659</v>
      </c>
      <c r="AI48" s="42">
        <f t="shared" si="24"/>
        <v>0.13</v>
      </c>
      <c r="AJ48" s="42">
        <f t="shared" ca="1" si="25"/>
        <v>0.2439370199627558</v>
      </c>
      <c r="AK48" s="42">
        <f t="shared" ca="1" si="26"/>
        <v>0.11393701996275579</v>
      </c>
      <c r="AL48" s="42">
        <f t="shared" ca="1" si="27"/>
        <v>2.107247363574654</v>
      </c>
      <c r="AM48" s="42">
        <f t="shared" ca="1" si="28"/>
        <v>0.67988468655012457</v>
      </c>
      <c r="AN48" s="42">
        <f t="shared" ca="1" si="29"/>
        <v>44.651755873453368</v>
      </c>
      <c r="AO48" s="42">
        <f t="shared" ca="1" si="30"/>
        <v>0.20167261674068843</v>
      </c>
      <c r="AP48" s="42">
        <f t="shared" ca="1" si="31"/>
        <v>9.2384364714139695E-3</v>
      </c>
      <c r="AQ48" s="42">
        <f t="shared" ca="1" si="32"/>
        <v>8.4420227939336105E-4</v>
      </c>
      <c r="AR48" s="42">
        <f t="shared" ca="1" si="33"/>
        <v>0.76856098615001056</v>
      </c>
      <c r="AS48" s="42">
        <f t="shared" ca="1" si="34"/>
        <v>1.7070469802108403E-4</v>
      </c>
      <c r="AT48" s="42">
        <f t="shared" ca="1" si="35"/>
        <v>0.97471888000024176</v>
      </c>
      <c r="AU48" s="42">
        <f t="shared" ca="1" si="36"/>
        <v>0.74913090363201962</v>
      </c>
      <c r="AV48" s="42">
        <f t="shared" ca="1" si="37"/>
        <v>46.153315721132508</v>
      </c>
      <c r="AW48" s="42">
        <f t="shared" ca="1" si="38"/>
        <v>18.148962863260355</v>
      </c>
      <c r="AX48" s="42">
        <f t="shared" ca="1" si="39"/>
        <v>11048.57399760306</v>
      </c>
      <c r="AY48" s="42">
        <f ca="1">+'fd q3'!L48:L112</f>
        <v>3.0270994560358682E-2</v>
      </c>
      <c r="AZ48" s="42">
        <f t="shared" ca="1" si="40"/>
        <v>0.32050913695230909</v>
      </c>
      <c r="BA48" s="42">
        <f t="shared" ca="1" si="41"/>
        <v>4.7568765253513534E-5</v>
      </c>
      <c r="BB48" s="42">
        <f t="shared" ca="1" si="42"/>
        <v>0.32055670571756262</v>
      </c>
      <c r="BC48" s="42">
        <f t="shared" ca="1" si="43"/>
        <v>32.055670571756259</v>
      </c>
      <c r="BD48" s="42">
        <f t="shared" ca="1" si="44"/>
        <v>1200.5160350784699</v>
      </c>
      <c r="BE48" s="34">
        <f t="shared" ca="1" si="46"/>
        <v>0</v>
      </c>
    </row>
    <row r="49" spans="5:57" x14ac:dyDescent="0.25">
      <c r="E49" s="4">
        <v>47</v>
      </c>
      <c r="F49" s="4">
        <v>4700</v>
      </c>
      <c r="G49">
        <f t="shared" ca="1" si="45"/>
        <v>1200.5160350784699</v>
      </c>
      <c r="H49" s="4">
        <f t="shared" ca="1" si="1"/>
        <v>1232.9202685359139</v>
      </c>
      <c r="I49" s="4">
        <f t="shared" ca="1" si="2"/>
        <v>1216.718151807192</v>
      </c>
      <c r="J49" s="4">
        <v>566</v>
      </c>
      <c r="K49" s="42">
        <f t="shared" si="3"/>
        <v>642.92307692307691</v>
      </c>
      <c r="L49" s="42">
        <f t="shared" si="4"/>
        <v>604.46153846153845</v>
      </c>
      <c r="M49" s="42">
        <f ca="1">+'Rs, Den q3'!I49:I113</f>
        <v>196.21672136261586</v>
      </c>
      <c r="N49" s="42">
        <f ca="1">'Rs, Den q3'!J49:J113</f>
        <v>0.73254208813689248</v>
      </c>
      <c r="O49" s="42">
        <f t="shared" ca="1" si="5"/>
        <v>1216.7191766336778</v>
      </c>
      <c r="P49" s="42">
        <f t="shared" ca="1" si="6"/>
        <v>0.612134726073712</v>
      </c>
      <c r="Q49" s="42">
        <f t="shared" ca="1" si="7"/>
        <v>672.13043628365551</v>
      </c>
      <c r="R49" s="42">
        <f t="shared" ca="1" si="8"/>
        <v>362.25992443813971</v>
      </c>
      <c r="S49" s="42">
        <f t="shared" ca="1" si="9"/>
        <v>1.8102411170883312</v>
      </c>
      <c r="T49" s="42">
        <f t="shared" ca="1" si="10"/>
        <v>1.6685851723705023</v>
      </c>
      <c r="U49" s="42">
        <f t="shared" ca="1" si="11"/>
        <v>0.89224074426434219</v>
      </c>
      <c r="V49" s="42">
        <f t="shared" ca="1" si="12"/>
        <v>1.2530682543097556E-2</v>
      </c>
      <c r="W49" s="23">
        <f t="shared" ca="1" si="13"/>
        <v>3.732206359165402</v>
      </c>
      <c r="X49" s="42">
        <f ca="1">+'Visco q3'!G49:G113</f>
        <v>1.4242940388727927E-2</v>
      </c>
      <c r="Y49" s="42">
        <f t="shared" ca="1" si="14"/>
        <v>1.1147882098321695</v>
      </c>
      <c r="Z49" s="42">
        <f t="shared" ca="1" si="15"/>
        <v>60.46052160733614</v>
      </c>
      <c r="AA49" s="43">
        <f t="shared" si="16"/>
        <v>24</v>
      </c>
      <c r="AB49" s="42">
        <f t="shared" ca="1" si="17"/>
        <v>3.6224165498886761E-2</v>
      </c>
      <c r="AC49" s="42">
        <f t="shared" ca="1" si="18"/>
        <v>1.1016070999341345E-2</v>
      </c>
      <c r="AD49" s="42">
        <f t="shared" ca="1" si="19"/>
        <v>0.73795263971506364</v>
      </c>
      <c r="AE49" s="42">
        <f t="shared" ca="1" si="20"/>
        <v>0.22441755555424281</v>
      </c>
      <c r="AF49" s="42">
        <f t="shared" ca="1" si="21"/>
        <v>0.96237019526930645</v>
      </c>
      <c r="AG49" s="42">
        <f t="shared" ca="1" si="22"/>
        <v>0.76680745449370191</v>
      </c>
      <c r="AH49" s="42">
        <f t="shared" ca="1" si="23"/>
        <v>12.346342466082337</v>
      </c>
      <c r="AI49" s="42">
        <f t="shared" si="24"/>
        <v>0.13</v>
      </c>
      <c r="AJ49" s="42">
        <f t="shared" ca="1" si="25"/>
        <v>0.23319254550629817</v>
      </c>
      <c r="AK49" s="42">
        <f t="shared" ca="1" si="26"/>
        <v>0.10319254550629817</v>
      </c>
      <c r="AL49" s="42">
        <f t="shared" ca="1" si="27"/>
        <v>2.1274808318147054</v>
      </c>
      <c r="AM49" s="42">
        <f t="shared" ca="1" si="28"/>
        <v>0.64698467363530643</v>
      </c>
      <c r="AN49" s="42">
        <f t="shared" ca="1" si="29"/>
        <v>44.952009350461289</v>
      </c>
      <c r="AO49" s="42">
        <f t="shared" ca="1" si="30"/>
        <v>0.20549809540491662</v>
      </c>
      <c r="AP49" s="42">
        <f t="shared" ca="1" si="31"/>
        <v>9.3076041861196099E-3</v>
      </c>
      <c r="AQ49" s="42">
        <f t="shared" ca="1" si="32"/>
        <v>8.7998986852592638E-4</v>
      </c>
      <c r="AR49" s="42">
        <f t="shared" ca="1" si="33"/>
        <v>0.77626813063904843</v>
      </c>
      <c r="AS49" s="42">
        <f t="shared" ca="1" si="34"/>
        <v>1.6043225163040226E-4</v>
      </c>
      <c r="AT49" s="42">
        <f t="shared" ca="1" si="35"/>
        <v>0.97471888000019047</v>
      </c>
      <c r="AU49" s="42">
        <f t="shared" ca="1" si="36"/>
        <v>0.7566432028763348</v>
      </c>
      <c r="AV49" s="42">
        <f t="shared" ca="1" si="37"/>
        <v>46.655300502319733</v>
      </c>
      <c r="AW49" s="42">
        <f t="shared" ca="1" si="38"/>
        <v>18.40670025537359</v>
      </c>
      <c r="AX49" s="42">
        <f t="shared" ca="1" si="39"/>
        <v>10889.085334258116</v>
      </c>
      <c r="AY49" s="42">
        <f ca="1">+'fd q3'!L49:L113</f>
        <v>3.0384667799180587E-2</v>
      </c>
      <c r="AZ49" s="42">
        <f t="shared" ca="1" si="40"/>
        <v>0.32399514237722038</v>
      </c>
      <c r="BA49" s="42">
        <f t="shared" ca="1" si="41"/>
        <v>4.7192197218929425E-5</v>
      </c>
      <c r="BB49" s="42">
        <f t="shared" ca="1" si="42"/>
        <v>0.32404233457443932</v>
      </c>
      <c r="BC49" s="42">
        <f t="shared" ca="1" si="43"/>
        <v>32.404233457443929</v>
      </c>
      <c r="BD49" s="42">
        <f t="shared" ca="1" si="44"/>
        <v>1232.9202685359139</v>
      </c>
      <c r="BE49" s="34">
        <f t="shared" ca="1" si="46"/>
        <v>0</v>
      </c>
    </row>
    <row r="50" spans="5:57" x14ac:dyDescent="0.25">
      <c r="E50" s="19">
        <v>48</v>
      </c>
      <c r="F50" s="19">
        <v>4800</v>
      </c>
      <c r="G50">
        <f t="shared" ca="1" si="45"/>
        <v>1232.9202685359139</v>
      </c>
      <c r="H50" s="4">
        <f t="shared" ca="1" si="1"/>
        <v>1265.6708229442379</v>
      </c>
      <c r="I50" s="4">
        <f t="shared" ca="1" si="2"/>
        <v>1249.2955457400758</v>
      </c>
      <c r="J50" s="4">
        <v>567</v>
      </c>
      <c r="K50" s="42">
        <f t="shared" si="3"/>
        <v>645.53846153846155</v>
      </c>
      <c r="L50" s="42">
        <f t="shared" si="4"/>
        <v>606.26923076923072</v>
      </c>
      <c r="M50" s="42">
        <f ca="1">+'Rs, Den q3'!I50:I114</f>
        <v>201.38495164154799</v>
      </c>
      <c r="N50" s="42">
        <f ca="1">'Rs, Den q3'!J50:J114</f>
        <v>0.73208225725157716</v>
      </c>
      <c r="O50" s="42">
        <f t="shared" ca="1" si="5"/>
        <v>1249.296676348129</v>
      </c>
      <c r="P50" s="42">
        <f t="shared" ca="1" si="6"/>
        <v>0.60852513270245956</v>
      </c>
      <c r="Q50" s="42">
        <f t="shared" ca="1" si="7"/>
        <v>672.24152059814151</v>
      </c>
      <c r="R50" s="42">
        <f t="shared" ca="1" si="8"/>
        <v>361.1418826641675</v>
      </c>
      <c r="S50" s="42">
        <f t="shared" ca="1" si="9"/>
        <v>1.858402832107853</v>
      </c>
      <c r="T50" s="42">
        <f t="shared" ca="1" si="10"/>
        <v>1.6787563555263727</v>
      </c>
      <c r="U50" s="42">
        <f t="shared" ca="1" si="11"/>
        <v>0.89308733538865337</v>
      </c>
      <c r="V50" s="42">
        <f t="shared" ca="1" si="12"/>
        <v>1.2252035823657692E-2</v>
      </c>
      <c r="W50" s="23">
        <f t="shared" ca="1" si="13"/>
        <v>3.7945791872969323</v>
      </c>
      <c r="X50" s="42">
        <f ca="1">+'Visco q3'!G50:G114</f>
        <v>1.4337431940382872E-2</v>
      </c>
      <c r="Y50" s="42">
        <f t="shared" ca="1" si="14"/>
        <v>1.1179927014058342</v>
      </c>
      <c r="Z50" s="42">
        <f t="shared" ca="1" si="15"/>
        <v>60.539615314122415</v>
      </c>
      <c r="AA50" s="43">
        <f t="shared" si="16"/>
        <v>24</v>
      </c>
      <c r="AB50" s="42">
        <f t="shared" ca="1" si="17"/>
        <v>3.6328292930519437E-2</v>
      </c>
      <c r="AC50" s="42">
        <f t="shared" ca="1" si="18"/>
        <v>1.0404661975880407E-2</v>
      </c>
      <c r="AD50" s="42">
        <f t="shared" ca="1" si="19"/>
        <v>0.74007390633312953</v>
      </c>
      <c r="AE50" s="42">
        <f t="shared" ca="1" si="20"/>
        <v>0.21196203320901513</v>
      </c>
      <c r="AF50" s="42">
        <f t="shared" ca="1" si="21"/>
        <v>0.95203593954214472</v>
      </c>
      <c r="AG50" s="42">
        <f t="shared" ca="1" si="22"/>
        <v>0.77735921050317447</v>
      </c>
      <c r="AH50" s="42">
        <f t="shared" ca="1" si="23"/>
        <v>12.032545567995967</v>
      </c>
      <c r="AI50" s="42">
        <f t="shared" si="24"/>
        <v>0.13</v>
      </c>
      <c r="AJ50" s="42">
        <f t="shared" ca="1" si="25"/>
        <v>0.2226407894968255</v>
      </c>
      <c r="AK50" s="42">
        <f t="shared" ca="1" si="26"/>
        <v>9.2640789496825499E-2</v>
      </c>
      <c r="AL50" s="42">
        <f t="shared" ca="1" si="27"/>
        <v>2.1480748000122962</v>
      </c>
      <c r="AM50" s="42">
        <f t="shared" ca="1" si="28"/>
        <v>0.61522274761935181</v>
      </c>
      <c r="AN50" s="42">
        <f t="shared" ca="1" si="29"/>
        <v>45.257051096079195</v>
      </c>
      <c r="AO50" s="42">
        <f t="shared" ca="1" si="30"/>
        <v>0.20943606161604458</v>
      </c>
      <c r="AP50" s="42">
        <f t="shared" ca="1" si="31"/>
        <v>9.3770569108082482E-3</v>
      </c>
      <c r="AQ50" s="42">
        <f t="shared" ca="1" si="32"/>
        <v>9.1763688933268312E-4</v>
      </c>
      <c r="AR50" s="42">
        <f t="shared" ca="1" si="33"/>
        <v>0.7839290261369799</v>
      </c>
      <c r="AS50" s="42">
        <f t="shared" ca="1" si="34"/>
        <v>1.5064993588603554E-4</v>
      </c>
      <c r="AT50" s="42">
        <f t="shared" ca="1" si="35"/>
        <v>0.9747188800001495</v>
      </c>
      <c r="AU50" s="42">
        <f t="shared" ca="1" si="36"/>
        <v>0.76411042235584492</v>
      </c>
      <c r="AV50" s="42">
        <f t="shared" ca="1" si="37"/>
        <v>47.154052708763231</v>
      </c>
      <c r="AW50" s="42">
        <f t="shared" ca="1" si="38"/>
        <v>18.659813149242751</v>
      </c>
      <c r="AX50" s="42">
        <f t="shared" ca="1" si="39"/>
        <v>10739.628613955761</v>
      </c>
      <c r="AY50" s="42">
        <f ca="1">+'fd q3'!L50:L114</f>
        <v>3.0493306623071537E-2</v>
      </c>
      <c r="AZ50" s="42">
        <f t="shared" ca="1" si="40"/>
        <v>0.32745869936641131</v>
      </c>
      <c r="BA50" s="42">
        <f t="shared" ca="1" si="41"/>
        <v>4.6844716828356087E-5</v>
      </c>
      <c r="BB50" s="42">
        <f t="shared" ca="1" si="42"/>
        <v>0.32750554408323967</v>
      </c>
      <c r="BC50" s="42">
        <f t="shared" ca="1" si="43"/>
        <v>32.750554408323964</v>
      </c>
      <c r="BD50" s="42">
        <f t="shared" ca="1" si="44"/>
        <v>1265.6708229442379</v>
      </c>
      <c r="BE50" s="34">
        <f t="shared" ca="1" si="46"/>
        <v>0</v>
      </c>
    </row>
    <row r="51" spans="5:57" x14ac:dyDescent="0.25">
      <c r="E51" s="4">
        <v>49</v>
      </c>
      <c r="F51" s="4">
        <v>4900</v>
      </c>
      <c r="G51">
        <f t="shared" ca="1" si="45"/>
        <v>1265.6708229442379</v>
      </c>
      <c r="H51" s="4">
        <f t="shared" ca="1" si="1"/>
        <v>1298.7655870437482</v>
      </c>
      <c r="I51" s="4">
        <f t="shared" ca="1" si="2"/>
        <v>1282.2182049939929</v>
      </c>
      <c r="J51" s="4">
        <v>568</v>
      </c>
      <c r="K51" s="42">
        <f t="shared" si="3"/>
        <v>648.15384615384619</v>
      </c>
      <c r="L51" s="42">
        <f t="shared" si="4"/>
        <v>608.07692307692309</v>
      </c>
      <c r="M51" s="42">
        <f ca="1">+'Rs, Den q3'!I51:I115</f>
        <v>206.59136499719187</v>
      </c>
      <c r="N51" s="42">
        <f ca="1">'Rs, Den q3'!J51:J115</f>
        <v>0.73161902911865084</v>
      </c>
      <c r="O51" s="42">
        <f t="shared" ca="1" si="5"/>
        <v>1282.2194498975753</v>
      </c>
      <c r="P51" s="42">
        <f t="shared" ca="1" si="6"/>
        <v>0.60465629129996701</v>
      </c>
      <c r="Q51" s="42">
        <f t="shared" ca="1" si="7"/>
        <v>672.35949822167584</v>
      </c>
      <c r="R51" s="42">
        <f t="shared" ca="1" si="8"/>
        <v>359.94317928988141</v>
      </c>
      <c r="S51" s="42">
        <f t="shared" ca="1" si="9"/>
        <v>1.9070425990639426</v>
      </c>
      <c r="T51" s="42">
        <f t="shared" ca="1" si="10"/>
        <v>1.6893692062079786</v>
      </c>
      <c r="U51" s="42">
        <f t="shared" ca="1" si="11"/>
        <v>0.89411728026025328</v>
      </c>
      <c r="V51" s="42">
        <f t="shared" ca="1" si="12"/>
        <v>1.1986849779958385E-2</v>
      </c>
      <c r="W51" s="23">
        <f t="shared" ca="1" si="13"/>
        <v>3.8538683226476422</v>
      </c>
      <c r="X51" s="42">
        <f ca="1">+'Visco q3'!G51:G115</f>
        <v>1.4431875787974467E-2</v>
      </c>
      <c r="Y51" s="42">
        <f t="shared" ca="1" si="14"/>
        <v>1.1212238471009073</v>
      </c>
      <c r="Z51" s="42">
        <f t="shared" ca="1" si="15"/>
        <v>60.618347700607977</v>
      </c>
      <c r="AA51" s="43">
        <f t="shared" si="16"/>
        <v>24</v>
      </c>
      <c r="AB51" s="42">
        <f t="shared" ca="1" si="17"/>
        <v>3.6433286466849506E-2</v>
      </c>
      <c r="AC51" s="42">
        <f t="shared" ca="1" si="18"/>
        <v>9.8183006703647033E-3</v>
      </c>
      <c r="AD51" s="42">
        <f t="shared" ca="1" si="19"/>
        <v>0.74221281709120279</v>
      </c>
      <c r="AE51" s="42">
        <f t="shared" ca="1" si="20"/>
        <v>0.20001677878361279</v>
      </c>
      <c r="AF51" s="42">
        <f t="shared" ca="1" si="21"/>
        <v>0.94222959587481558</v>
      </c>
      <c r="AG51" s="42">
        <f t="shared" ca="1" si="22"/>
        <v>0.78771970265070412</v>
      </c>
      <c r="AH51" s="42">
        <f t="shared" ca="1" si="23"/>
        <v>11.723788674831429</v>
      </c>
      <c r="AI51" s="42">
        <f t="shared" si="24"/>
        <v>0.13</v>
      </c>
      <c r="AJ51" s="42">
        <f t="shared" ca="1" si="25"/>
        <v>0.21228029734929593</v>
      </c>
      <c r="AK51" s="42">
        <f t="shared" ca="1" si="26"/>
        <v>8.2280297349295928E-2</v>
      </c>
      <c r="AL51" s="42">
        <f t="shared" ca="1" si="27"/>
        <v>2.1690334557792426</v>
      </c>
      <c r="AM51" s="42">
        <f t="shared" ca="1" si="28"/>
        <v>0.5845265332376246</v>
      </c>
      <c r="AN51" s="42">
        <f t="shared" ca="1" si="29"/>
        <v>45.566927421869075</v>
      </c>
      <c r="AO51" s="42">
        <f t="shared" ca="1" si="30"/>
        <v>0.21348998331362465</v>
      </c>
      <c r="AP51" s="42">
        <f t="shared" ca="1" si="31"/>
        <v>9.4467475638400841E-3</v>
      </c>
      <c r="AQ51" s="42">
        <f t="shared" ca="1" si="32"/>
        <v>9.5730613960757301E-4</v>
      </c>
      <c r="AR51" s="42">
        <f t="shared" ca="1" si="33"/>
        <v>0.79154815867805306</v>
      </c>
      <c r="AS51" s="42">
        <f t="shared" ca="1" si="34"/>
        <v>1.4132907795221295E-4</v>
      </c>
      <c r="AT51" s="42">
        <f t="shared" ca="1" si="35"/>
        <v>0.97471888000011686</v>
      </c>
      <c r="AU51" s="42">
        <f t="shared" ca="1" si="36"/>
        <v>0.77153693469282669</v>
      </c>
      <c r="AV51" s="42">
        <f t="shared" ca="1" si="37"/>
        <v>47.649760741353333</v>
      </c>
      <c r="AW51" s="42">
        <f t="shared" ca="1" si="38"/>
        <v>18.908336466500479</v>
      </c>
      <c r="AX51" s="42">
        <f t="shared" ca="1" si="39"/>
        <v>10599.572016971997</v>
      </c>
      <c r="AY51" s="42">
        <f ca="1">+'fd q3'!L51:L115</f>
        <v>3.059703346691495E-2</v>
      </c>
      <c r="AZ51" s="42">
        <f t="shared" ca="1" si="40"/>
        <v>0.33090111625939816</v>
      </c>
      <c r="BA51" s="42">
        <f t="shared" ca="1" si="41"/>
        <v>4.6524735703734103E-5</v>
      </c>
      <c r="BB51" s="42">
        <f t="shared" ca="1" si="42"/>
        <v>0.33094764099510188</v>
      </c>
      <c r="BC51" s="42">
        <f t="shared" ca="1" si="43"/>
        <v>33.094764099510186</v>
      </c>
      <c r="BD51" s="42">
        <f t="shared" ca="1" si="44"/>
        <v>1298.7655870437482</v>
      </c>
      <c r="BE51" s="34">
        <f t="shared" ca="1" si="46"/>
        <v>0</v>
      </c>
    </row>
    <row r="52" spans="5:57" x14ac:dyDescent="0.25">
      <c r="E52" s="19">
        <v>50</v>
      </c>
      <c r="F52" s="19">
        <v>5000</v>
      </c>
      <c r="G52">
        <f t="shared" ca="1" si="45"/>
        <v>1298.7655870437482</v>
      </c>
      <c r="H52" s="4">
        <f t="shared" ca="1" si="1"/>
        <v>1332.2026000490494</v>
      </c>
      <c r="I52" s="4">
        <f t="shared" ca="1" si="2"/>
        <v>1315.4840935463988</v>
      </c>
      <c r="J52" s="4">
        <v>569</v>
      </c>
      <c r="K52" s="42">
        <f t="shared" si="3"/>
        <v>650.76923076923072</v>
      </c>
      <c r="L52" s="42">
        <f t="shared" si="4"/>
        <v>609.88461538461536</v>
      </c>
      <c r="M52" s="42">
        <f ca="1">+'Rs, Den q3'!I52:I116</f>
        <v>211.83483284691039</v>
      </c>
      <c r="N52" s="42">
        <f ca="1">'Rs, Den q3'!J52:J116</f>
        <v>0.73115250415104494</v>
      </c>
      <c r="O52" s="42">
        <f t="shared" ca="1" si="5"/>
        <v>1315.4854617257934</v>
      </c>
      <c r="P52" s="42">
        <f t="shared" ca="1" si="6"/>
        <v>0.60049694502838546</v>
      </c>
      <c r="Q52" s="42">
        <f t="shared" ca="1" si="7"/>
        <v>672.48508238835984</v>
      </c>
      <c r="R52" s="42">
        <f t="shared" ca="1" si="8"/>
        <v>358.65404987187003</v>
      </c>
      <c r="S52" s="42">
        <f t="shared" ca="1" si="9"/>
        <v>1.9561535683057834</v>
      </c>
      <c r="T52" s="42">
        <f t="shared" ca="1" si="10"/>
        <v>1.7004816078404748</v>
      </c>
      <c r="U52" s="42">
        <f t="shared" ca="1" si="11"/>
        <v>0.89534046122537148</v>
      </c>
      <c r="V52" s="42">
        <f t="shared" ca="1" si="12"/>
        <v>1.1734491624707178E-2</v>
      </c>
      <c r="W52" s="23">
        <f t="shared" ca="1" si="13"/>
        <v>3.9096680169400595</v>
      </c>
      <c r="X52" s="42">
        <f ca="1">+'Visco q3'!G52:G116</f>
        <v>1.4526169304459753E-2</v>
      </c>
      <c r="Y52" s="42">
        <f t="shared" ca="1" si="14"/>
        <v>1.1244811244522912</v>
      </c>
      <c r="Z52" s="42">
        <f t="shared" ca="1" si="15"/>
        <v>60.69668265521463</v>
      </c>
      <c r="AA52" s="43">
        <f t="shared" si="16"/>
        <v>24</v>
      </c>
      <c r="AB52" s="42">
        <f t="shared" ca="1" si="17"/>
        <v>3.653912913078481E-2</v>
      </c>
      <c r="AC52" s="42">
        <f t="shared" ca="1" si="18"/>
        <v>9.2555237120717296E-3</v>
      </c>
      <c r="AD52" s="42">
        <f t="shared" ca="1" si="19"/>
        <v>0.74436902613480194</v>
      </c>
      <c r="AE52" s="42">
        <f t="shared" ca="1" si="20"/>
        <v>0.18855198073447962</v>
      </c>
      <c r="AF52" s="42">
        <f t="shared" ca="1" si="21"/>
        <v>0.93292100686928159</v>
      </c>
      <c r="AG52" s="42">
        <f t="shared" ca="1" si="22"/>
        <v>0.79789073314231951</v>
      </c>
      <c r="AH52" s="42">
        <f t="shared" ca="1" si="23"/>
        <v>11.420110746539285</v>
      </c>
      <c r="AI52" s="42">
        <f t="shared" si="24"/>
        <v>0.13</v>
      </c>
      <c r="AJ52" s="42">
        <f t="shared" ca="1" si="25"/>
        <v>0.20210926685768052</v>
      </c>
      <c r="AK52" s="42">
        <f t="shared" ca="1" si="26"/>
        <v>7.2109266857680515E-2</v>
      </c>
      <c r="AL52" s="42">
        <f t="shared" ca="1" si="27"/>
        <v>2.1903611415474171</v>
      </c>
      <c r="AM52" s="42">
        <f t="shared" ca="1" si="28"/>
        <v>0.55482820652428577</v>
      </c>
      <c r="AN52" s="42">
        <f t="shared" ca="1" si="29"/>
        <v>45.881686895723583</v>
      </c>
      <c r="AO52" s="42">
        <f t="shared" ca="1" si="30"/>
        <v>0.21766346453006791</v>
      </c>
      <c r="AP52" s="42">
        <f t="shared" ca="1" si="31"/>
        <v>9.5166274028723238E-3</v>
      </c>
      <c r="AQ52" s="42">
        <f t="shared" ca="1" si="32"/>
        <v>9.9918311466776081E-4</v>
      </c>
      <c r="AR52" s="42">
        <f t="shared" ca="1" si="33"/>
        <v>0.79913052261077999</v>
      </c>
      <c r="AS52" s="42">
        <f t="shared" ca="1" si="34"/>
        <v>1.3244294189550262E-4</v>
      </c>
      <c r="AT52" s="42">
        <f t="shared" ca="1" si="35"/>
        <v>0.9747188800000911</v>
      </c>
      <c r="AU52" s="42">
        <f t="shared" ca="1" si="36"/>
        <v>0.77892760797306693</v>
      </c>
      <c r="AV52" s="42">
        <f t="shared" ca="1" si="37"/>
        <v>48.142641493062804</v>
      </c>
      <c r="AW52" s="42">
        <f t="shared" ca="1" si="38"/>
        <v>19.152313468844042</v>
      </c>
      <c r="AX52" s="42">
        <f t="shared" ca="1" si="39"/>
        <v>10468.337899606575</v>
      </c>
      <c r="AY52" s="42">
        <f ca="1">+'fd q3'!L52:L116</f>
        <v>3.0695967172417002E-2</v>
      </c>
      <c r="AZ52" s="42">
        <f t="shared" ca="1" si="40"/>
        <v>0.3343238992573806</v>
      </c>
      <c r="BA52" s="42">
        <f t="shared" ca="1" si="41"/>
        <v>4.6230795631442006E-5</v>
      </c>
      <c r="BB52" s="42">
        <f t="shared" ca="1" si="42"/>
        <v>0.33437013005301203</v>
      </c>
      <c r="BC52" s="42">
        <f t="shared" ca="1" si="43"/>
        <v>33.437013005301203</v>
      </c>
      <c r="BD52" s="42">
        <f t="shared" ca="1" si="44"/>
        <v>1332.2026000490494</v>
      </c>
      <c r="BE52" s="34">
        <f t="shared" ca="1" si="46"/>
        <v>0</v>
      </c>
    </row>
    <row r="53" spans="5:57" x14ac:dyDescent="0.25">
      <c r="E53" s="4">
        <v>51</v>
      </c>
      <c r="F53" s="4">
        <v>5100</v>
      </c>
      <c r="G53">
        <f t="shared" ca="1" si="45"/>
        <v>1332.2026000490494</v>
      </c>
      <c r="H53" s="4">
        <f t="shared" ca="1" si="1"/>
        <v>1365.9800741448596</v>
      </c>
      <c r="I53" s="4">
        <f t="shared" ca="1" si="2"/>
        <v>1349.0913370969545</v>
      </c>
      <c r="J53" s="4">
        <v>570</v>
      </c>
      <c r="K53" s="42">
        <f t="shared" si="3"/>
        <v>653.38461538461536</v>
      </c>
      <c r="L53" s="42">
        <f t="shared" si="4"/>
        <v>611.69230769230762</v>
      </c>
      <c r="M53" s="42">
        <f ca="1">+'Rs, Den q3'!I53:I117</f>
        <v>217.11426262041115</v>
      </c>
      <c r="N53" s="42">
        <f ca="1">'Rs, Den q3'!J53:J117</f>
        <v>0.73068277955757921</v>
      </c>
      <c r="O53" s="42">
        <f t="shared" ca="1" si="5"/>
        <v>1349.0928380083169</v>
      </c>
      <c r="P53" s="42">
        <f t="shared" ca="1" si="6"/>
        <v>0.59601043865963121</v>
      </c>
      <c r="Q53" s="42">
        <f t="shared" ca="1" si="7"/>
        <v>672.61908996772274</v>
      </c>
      <c r="R53" s="42">
        <f t="shared" ca="1" si="8"/>
        <v>357.26303702698954</v>
      </c>
      <c r="S53" s="42">
        <f t="shared" ca="1" si="9"/>
        <v>2.0057285872776727</v>
      </c>
      <c r="T53" s="42">
        <f t="shared" ca="1" si="10"/>
        <v>1.7121623126270886</v>
      </c>
      <c r="U53" s="42">
        <f t="shared" ca="1" si="11"/>
        <v>0.89676810785985306</v>
      </c>
      <c r="V53" s="42">
        <f t="shared" ca="1" si="12"/>
        <v>1.1494386903649744E-2</v>
      </c>
      <c r="W53" s="23">
        <f t="shared" ca="1" si="13"/>
        <v>3.9615159899600481</v>
      </c>
      <c r="X53" s="42">
        <f ca="1">+'Visco q3'!G53:G117</f>
        <v>1.4620203891299291E-2</v>
      </c>
      <c r="Y53" s="42">
        <f t="shared" ca="1" si="14"/>
        <v>1.1277640216547276</v>
      </c>
      <c r="Z53" s="42">
        <f t="shared" ca="1" si="15"/>
        <v>60.774586078335005</v>
      </c>
      <c r="AA53" s="43">
        <f t="shared" si="16"/>
        <v>24</v>
      </c>
      <c r="AB53" s="42">
        <f t="shared" ca="1" si="17"/>
        <v>3.6645804291616291E-2</v>
      </c>
      <c r="AC53" s="42">
        <f t="shared" ca="1" si="18"/>
        <v>8.7149628235414361E-3</v>
      </c>
      <c r="AD53" s="42">
        <f t="shared" ca="1" si="19"/>
        <v>0.74654219466590421</v>
      </c>
      <c r="AE53" s="42">
        <f t="shared" ca="1" si="20"/>
        <v>0.17753976474209437</v>
      </c>
      <c r="AF53" s="42">
        <f t="shared" ca="1" si="21"/>
        <v>0.92408195940799853</v>
      </c>
      <c r="AG53" s="42">
        <f t="shared" ca="1" si="22"/>
        <v>0.80787443912893508</v>
      </c>
      <c r="AH53" s="42">
        <f t="shared" ca="1" si="23"/>
        <v>11.121543485013474</v>
      </c>
      <c r="AI53" s="42">
        <f t="shared" si="24"/>
        <v>0.13</v>
      </c>
      <c r="AJ53" s="42">
        <f t="shared" ca="1" si="25"/>
        <v>0.19212556087106494</v>
      </c>
      <c r="AK53" s="42">
        <f t="shared" ca="1" si="26"/>
        <v>6.2125560871064939E-2</v>
      </c>
      <c r="AL53" s="42">
        <f t="shared" ca="1" si="27"/>
        <v>2.2120623714323639</v>
      </c>
      <c r="AM53" s="42">
        <f t="shared" ca="1" si="28"/>
        <v>0.52606408026902884</v>
      </c>
      <c r="AN53" s="42">
        <f t="shared" ca="1" si="29"/>
        <v>46.20138057568996</v>
      </c>
      <c r="AO53" s="42">
        <f t="shared" ca="1" si="30"/>
        <v>0.22196025364271185</v>
      </c>
      <c r="AP53" s="42">
        <f t="shared" ca="1" si="31"/>
        <v>9.586646076412686E-3</v>
      </c>
      <c r="AQ53" s="42">
        <f t="shared" ca="1" si="32"/>
        <v>1.0434803804013533E-3</v>
      </c>
      <c r="AR53" s="42">
        <f t="shared" ca="1" si="33"/>
        <v>0.80668169329899386</v>
      </c>
      <c r="AS53" s="42">
        <f t="shared" ca="1" si="34"/>
        <v>1.2396656586551624E-4</v>
      </c>
      <c r="AT53" s="42">
        <f t="shared" ca="1" si="35"/>
        <v>0.97471888000007056</v>
      </c>
      <c r="AU53" s="42">
        <f t="shared" ca="1" si="36"/>
        <v>0.78628787660895572</v>
      </c>
      <c r="AV53" s="42">
        <f t="shared" ca="1" si="37"/>
        <v>48.632944233384165</v>
      </c>
      <c r="AW53" s="42">
        <f t="shared" ca="1" si="38"/>
        <v>19.391795453967109</v>
      </c>
      <c r="AX53" s="42">
        <f t="shared" ca="1" si="39"/>
        <v>10345.398368150638</v>
      </c>
      <c r="AY53" s="42">
        <f ca="1">+'fd q3'!L53:L117</f>
        <v>3.0790222360741863E-2</v>
      </c>
      <c r="AZ53" s="42">
        <f t="shared" ca="1" si="40"/>
        <v>0.33772877939850116</v>
      </c>
      <c r="BA53" s="42">
        <f t="shared" ca="1" si="41"/>
        <v>4.5961559601797419E-5</v>
      </c>
      <c r="BB53" s="42">
        <f t="shared" ca="1" si="42"/>
        <v>0.33777474095810295</v>
      </c>
      <c r="BC53" s="42">
        <f t="shared" ca="1" si="43"/>
        <v>33.777474095810298</v>
      </c>
      <c r="BD53" s="42">
        <f t="shared" ca="1" si="44"/>
        <v>1365.9800741448596</v>
      </c>
      <c r="BE53" s="34">
        <f t="shared" ca="1" si="46"/>
        <v>0</v>
      </c>
    </row>
    <row r="54" spans="5:57" x14ac:dyDescent="0.25">
      <c r="E54" s="19">
        <v>52</v>
      </c>
      <c r="F54" s="19">
        <v>5200</v>
      </c>
      <c r="G54">
        <f t="shared" ca="1" si="45"/>
        <v>1365.9800741448596</v>
      </c>
      <c r="H54" s="4">
        <f t="shared" ca="1" si="1"/>
        <v>1400.0964202135915</v>
      </c>
      <c r="I54" s="4">
        <f t="shared" ca="1" si="2"/>
        <v>1383.0382471792254</v>
      </c>
      <c r="J54" s="4">
        <v>571</v>
      </c>
      <c r="K54" s="42">
        <f t="shared" si="3"/>
        <v>656</v>
      </c>
      <c r="L54" s="42">
        <f t="shared" si="4"/>
        <v>613.5</v>
      </c>
      <c r="M54" s="42">
        <f ca="1">+'Rs, Den q3'!I54:I118</f>
        <v>222.42860239239991</v>
      </c>
      <c r="N54" s="42">
        <f ca="1">'Rs, Den q3'!J54:J118</f>
        <v>0.73020994893078195</v>
      </c>
      <c r="O54" s="42">
        <f t="shared" ca="1" si="5"/>
        <v>1383.0398907634476</v>
      </c>
      <c r="P54" s="42">
        <f t="shared" ca="1" si="6"/>
        <v>0.59115350362506758</v>
      </c>
      <c r="Q54" s="42">
        <f t="shared" ca="1" si="7"/>
        <v>672.76246012256877</v>
      </c>
      <c r="R54" s="42">
        <f t="shared" ca="1" si="8"/>
        <v>355.75660786754452</v>
      </c>
      <c r="S54" s="42">
        <f t="shared" ca="1" si="9"/>
        <v>2.0557601369839413</v>
      </c>
      <c r="T54" s="42">
        <f t="shared" ca="1" si="10"/>
        <v>1.7244936184809212</v>
      </c>
      <c r="U54" s="42">
        <f t="shared" ca="1" si="11"/>
        <v>0.89841306403807553</v>
      </c>
      <c r="V54" s="42">
        <f t="shared" ca="1" si="12"/>
        <v>1.1266017621681841E-2</v>
      </c>
      <c r="W54" s="23">
        <f t="shared" ca="1" si="13"/>
        <v>4.008881327332138</v>
      </c>
      <c r="X54" s="42">
        <f ca="1">+'Visco q3'!G54:G118</f>
        <v>1.4713865344112001E-2</v>
      </c>
      <c r="Y54" s="42">
        <f t="shared" ca="1" si="14"/>
        <v>1.1310720398700858</v>
      </c>
      <c r="Z54" s="42">
        <f t="shared" ca="1" si="15"/>
        <v>60.852025947222302</v>
      </c>
      <c r="AA54" s="43">
        <f t="shared" si="16"/>
        <v>24</v>
      </c>
      <c r="AB54" s="42">
        <f t="shared" ca="1" si="17"/>
        <v>3.6753295739991504E-2</v>
      </c>
      <c r="AC54" s="42">
        <f t="shared" ca="1" si="18"/>
        <v>8.195336577067466E-3</v>
      </c>
      <c r="AD54" s="42">
        <f t="shared" ca="1" si="19"/>
        <v>0.7487319924702931</v>
      </c>
      <c r="AE54" s="42">
        <f t="shared" ca="1" si="20"/>
        <v>0.16695402577558924</v>
      </c>
      <c r="AF54" s="42">
        <f t="shared" ca="1" si="21"/>
        <v>0.91568601824588236</v>
      </c>
      <c r="AG54" s="42">
        <f t="shared" ca="1" si="22"/>
        <v>0.81767328270949058</v>
      </c>
      <c r="AH54" s="42">
        <f t="shared" ca="1" si="23"/>
        <v>10.828111482406479</v>
      </c>
      <c r="AI54" s="42">
        <f t="shared" si="24"/>
        <v>0.13</v>
      </c>
      <c r="AJ54" s="42">
        <f t="shared" ca="1" si="25"/>
        <v>0.18232671729050942</v>
      </c>
      <c r="AK54" s="42">
        <f t="shared" ca="1" si="26"/>
        <v>5.2326717290509417E-2</v>
      </c>
      <c r="AL54" s="42">
        <f t="shared" ca="1" si="27"/>
        <v>2.234141850643923</v>
      </c>
      <c r="AM54" s="42">
        <f t="shared" ca="1" si="28"/>
        <v>0.49817421970723041</v>
      </c>
      <c r="AN54" s="42">
        <f t="shared" ca="1" si="29"/>
        <v>46.526062279133626</v>
      </c>
      <c r="AO54" s="42">
        <f t="shared" ca="1" si="30"/>
        <v>0.22638425255849051</v>
      </c>
      <c r="AP54" s="42">
        <f t="shared" ca="1" si="31"/>
        <v>9.6567516862954353E-3</v>
      </c>
      <c r="AQ54" s="42">
        <f t="shared" ca="1" si="32"/>
        <v>1.0904430219109784E-3</v>
      </c>
      <c r="AR54" s="42">
        <f t="shared" ca="1" si="33"/>
        <v>0.81420791435228201</v>
      </c>
      <c r="AS54" s="42">
        <f t="shared" ca="1" si="34"/>
        <v>1.1587661326376788E-4</v>
      </c>
      <c r="AT54" s="42">
        <f t="shared" ca="1" si="35"/>
        <v>0.97471888000005436</v>
      </c>
      <c r="AU54" s="42">
        <f t="shared" ca="1" si="36"/>
        <v>0.79362382636463646</v>
      </c>
      <c r="AV54" s="42">
        <f t="shared" ca="1" si="37"/>
        <v>49.120955263167772</v>
      </c>
      <c r="AW54" s="42">
        <f t="shared" ca="1" si="38"/>
        <v>19.62684151579462</v>
      </c>
      <c r="AX54" s="42">
        <f t="shared" ca="1" si="39"/>
        <v>10230.271445704118</v>
      </c>
      <c r="AY54" s="42">
        <f ca="1">+'fd q3'!L54:L118</f>
        <v>3.0879908753054509E-2</v>
      </c>
      <c r="AZ54" s="42">
        <f t="shared" ca="1" si="40"/>
        <v>0.34111774488310953</v>
      </c>
      <c r="BA54" s="42">
        <f t="shared" ca="1" si="41"/>
        <v>4.5715804209184867E-5</v>
      </c>
      <c r="BB54" s="42">
        <f t="shared" ca="1" si="42"/>
        <v>0.34116346068731873</v>
      </c>
      <c r="BC54" s="42">
        <f t="shared" ca="1" si="43"/>
        <v>34.116346068731872</v>
      </c>
      <c r="BD54" s="42">
        <f t="shared" ca="1" si="44"/>
        <v>1400.0964202135915</v>
      </c>
      <c r="BE54" s="34">
        <f t="shared" ca="1" si="46"/>
        <v>0</v>
      </c>
    </row>
    <row r="55" spans="5:57" x14ac:dyDescent="0.25">
      <c r="E55" s="4">
        <v>53</v>
      </c>
      <c r="F55" s="4">
        <v>5300</v>
      </c>
      <c r="G55">
        <f t="shared" ca="1" si="45"/>
        <v>1400.0964202135915</v>
      </c>
      <c r="H55" s="4">
        <f t="shared" ca="1" si="1"/>
        <v>1434.5502774836136</v>
      </c>
      <c r="I55" s="4">
        <f t="shared" ca="1" si="2"/>
        <v>1417.3233488486026</v>
      </c>
      <c r="J55" s="4">
        <v>572</v>
      </c>
      <c r="K55" s="42">
        <f t="shared" si="3"/>
        <v>658.61538461538464</v>
      </c>
      <c r="L55" s="42">
        <f t="shared" si="4"/>
        <v>615.30769230769238</v>
      </c>
      <c r="M55" s="42">
        <f ca="1">+'Rs, Den q3'!I55:I119</f>
        <v>227.77684610352571</v>
      </c>
      <c r="N55" s="42">
        <f ca="1">'Rs, Den q3'!J55:J119</f>
        <v>0.72973410178236942</v>
      </c>
      <c r="O55" s="42">
        <f t="shared" ca="1" si="5"/>
        <v>1417.3251455395018</v>
      </c>
      <c r="P55" s="42">
        <f t="shared" ca="1" si="6"/>
        <v>0.58587469890881116</v>
      </c>
      <c r="Q55" s="42">
        <f t="shared" ca="1" si="7"/>
        <v>672.91627687782625</v>
      </c>
      <c r="R55" s="42">
        <f t="shared" ca="1" si="8"/>
        <v>354.11866261009499</v>
      </c>
      <c r="S55" s="42">
        <f t="shared" ca="1" si="9"/>
        <v>2.1062402523901644</v>
      </c>
      <c r="T55" s="42">
        <f t="shared" ca="1" si="10"/>
        <v>1.7375748789189953</v>
      </c>
      <c r="U55" s="42">
        <f t="shared" ca="1" si="11"/>
        <v>0.90029011356678756</v>
      </c>
      <c r="V55" s="42">
        <f t="shared" ca="1" si="12"/>
        <v>1.1048921166128142E-2</v>
      </c>
      <c r="W55" s="23">
        <f t="shared" ca="1" si="13"/>
        <v>4.0511490962441759</v>
      </c>
      <c r="X55" s="42">
        <f ca="1">+'Visco q3'!G55:G119</f>
        <v>1.4807034675196852E-2</v>
      </c>
      <c r="Y55" s="42">
        <f t="shared" ca="1" si="14"/>
        <v>1.1344046958039384</v>
      </c>
      <c r="Z55" s="42">
        <f t="shared" ca="1" si="15"/>
        <v>60.928972389373868</v>
      </c>
      <c r="AA55" s="43">
        <f t="shared" si="16"/>
        <v>24</v>
      </c>
      <c r="AB55" s="42">
        <f t="shared" ca="1" si="17"/>
        <v>3.6861587771638393E-2</v>
      </c>
      <c r="AC55" s="42">
        <f t="shared" ca="1" si="18"/>
        <v>7.6954427632930115E-3</v>
      </c>
      <c r="AD55" s="42">
        <f t="shared" ca="1" si="19"/>
        <v>0.7509380996231656</v>
      </c>
      <c r="AE55" s="42">
        <f t="shared" ca="1" si="20"/>
        <v>0.1567702726270612</v>
      </c>
      <c r="AF55" s="42">
        <f t="shared" ca="1" si="21"/>
        <v>0.90770837225022682</v>
      </c>
      <c r="AG55" s="42">
        <f t="shared" ca="1" si="22"/>
        <v>0.82729004444629661</v>
      </c>
      <c r="AH55" s="42">
        <f t="shared" ca="1" si="23"/>
        <v>10.539832366721344</v>
      </c>
      <c r="AI55" s="42">
        <f t="shared" si="24"/>
        <v>0.13</v>
      </c>
      <c r="AJ55" s="42">
        <f t="shared" ca="1" si="25"/>
        <v>0.17270995555370347</v>
      </c>
      <c r="AK55" s="42">
        <f t="shared" ca="1" si="26"/>
        <v>4.2709955553703466E-2</v>
      </c>
      <c r="AL55" s="42">
        <f t="shared" ca="1" si="27"/>
        <v>2.256604497952114</v>
      </c>
      <c r="AM55" s="42">
        <f t="shared" ca="1" si="28"/>
        <v>0.47110208222612882</v>
      </c>
      <c r="AN55" s="42">
        <f t="shared" ca="1" si="29"/>
        <v>46.855788894377163</v>
      </c>
      <c r="AO55" s="42">
        <f t="shared" ca="1" si="30"/>
        <v>0.23093952699833087</v>
      </c>
      <c r="AP55" s="42">
        <f t="shared" ca="1" si="31"/>
        <v>9.7268908619383351E-3</v>
      </c>
      <c r="AQ55" s="42">
        <f t="shared" ca="1" si="32"/>
        <v>1.1403554963903871E-3</v>
      </c>
      <c r="AR55" s="42">
        <f t="shared" ca="1" si="33"/>
        <v>0.82171620344278085</v>
      </c>
      <c r="AS55" s="42">
        <f t="shared" ca="1" si="34"/>
        <v>1.0815123589564323E-4</v>
      </c>
      <c r="AT55" s="42">
        <f t="shared" ca="1" si="35"/>
        <v>0.9747188800000417</v>
      </c>
      <c r="AU55" s="42">
        <f t="shared" ca="1" si="36"/>
        <v>0.80094229749763379</v>
      </c>
      <c r="AV55" s="42">
        <f t="shared" ca="1" si="37"/>
        <v>49.607003561307906</v>
      </c>
      <c r="AW55" s="42">
        <f t="shared" ca="1" si="38"/>
        <v>19.857518389011755</v>
      </c>
      <c r="AX55" s="42">
        <f t="shared" ca="1" si="39"/>
        <v>10122.517788006244</v>
      </c>
      <c r="AY55" s="42">
        <f ca="1">+'fd q3'!L55:L119</f>
        <v>3.0965130421921352E-2</v>
      </c>
      <c r="AZ55" s="42">
        <f t="shared" ca="1" si="40"/>
        <v>0.34449308028686043</v>
      </c>
      <c r="BA55" s="42">
        <f t="shared" ca="1" si="41"/>
        <v>4.5492413359800345E-5</v>
      </c>
      <c r="BB55" s="42">
        <f t="shared" ca="1" si="42"/>
        <v>0.34453857270022026</v>
      </c>
      <c r="BC55" s="42">
        <f t="shared" ca="1" si="43"/>
        <v>34.453857270022027</v>
      </c>
      <c r="BD55" s="42">
        <f t="shared" ca="1" si="44"/>
        <v>1434.5502774836136</v>
      </c>
      <c r="BE55" s="34">
        <f t="shared" ca="1" si="46"/>
        <v>0</v>
      </c>
    </row>
    <row r="56" spans="5:57" x14ac:dyDescent="0.25">
      <c r="E56" s="19">
        <v>54</v>
      </c>
      <c r="F56" s="19">
        <v>5400</v>
      </c>
      <c r="G56">
        <f t="shared" ca="1" si="45"/>
        <v>1434.5502774836136</v>
      </c>
      <c r="H56" s="4">
        <f t="shared" ca="1" si="1"/>
        <v>1469.3405479939281</v>
      </c>
      <c r="I56" s="4">
        <f t="shared" ca="1" si="2"/>
        <v>1451.9454127387708</v>
      </c>
      <c r="J56" s="4">
        <v>573</v>
      </c>
      <c r="K56" s="42">
        <f t="shared" si="3"/>
        <v>661.23076923076928</v>
      </c>
      <c r="L56" s="42">
        <f t="shared" si="4"/>
        <v>617.11538461538464</v>
      </c>
      <c r="M56" s="42">
        <f ca="1">+'Rs, Den q3'!I56:I120</f>
        <v>233.15803950697892</v>
      </c>
      <c r="N56" s="42">
        <f ca="1">'Rs, Den q3'!J56:J120</f>
        <v>0.72925532301416141</v>
      </c>
      <c r="O56" s="42">
        <f t="shared" ca="1" si="5"/>
        <v>1451.9473734706339</v>
      </c>
      <c r="P56" s="42">
        <f t="shared" ca="1" si="6"/>
        <v>0.58011238827260025</v>
      </c>
      <c r="Q56" s="42">
        <f t="shared" ca="1" si="7"/>
        <v>673.08179646056385</v>
      </c>
      <c r="R56" s="42">
        <f t="shared" ca="1" si="8"/>
        <v>352.32989640075334</v>
      </c>
      <c r="S56" s="42">
        <f t="shared" ca="1" si="9"/>
        <v>2.1571604229588472</v>
      </c>
      <c r="T56" s="42">
        <f t="shared" ca="1" si="10"/>
        <v>1.751527165078987</v>
      </c>
      <c r="U56" s="42">
        <f t="shared" ca="1" si="11"/>
        <v>0.90241637867448443</v>
      </c>
      <c r="V56" s="42">
        <f t="shared" ca="1" si="12"/>
        <v>1.084269008765691E-2</v>
      </c>
      <c r="W56" s="23">
        <f t="shared" ca="1" si="13"/>
        <v>4.0876005959517627</v>
      </c>
      <c r="X56" s="42">
        <f ca="1">+'Visco q3'!G56:G120</f>
        <v>1.4899589673937241E-2</v>
      </c>
      <c r="Y56" s="42">
        <f t="shared" ca="1" si="14"/>
        <v>1.1377615246130945</v>
      </c>
      <c r="Z56" s="42">
        <f t="shared" ca="1" si="15"/>
        <v>61.00539776708235</v>
      </c>
      <c r="AA56" s="43">
        <f t="shared" si="16"/>
        <v>24</v>
      </c>
      <c r="AB56" s="42">
        <f t="shared" ca="1" si="17"/>
        <v>3.6970665281843319E-2</v>
      </c>
      <c r="AC56" s="42">
        <f t="shared" ca="1" si="18"/>
        <v>7.2141512522926002E-3</v>
      </c>
      <c r="AD56" s="42">
        <f t="shared" ca="1" si="19"/>
        <v>0.75316020841382203</v>
      </c>
      <c r="AE56" s="42">
        <f t="shared" ca="1" si="20"/>
        <v>0.14696548247872443</v>
      </c>
      <c r="AF56" s="42">
        <f t="shared" ca="1" si="21"/>
        <v>0.90012569089254646</v>
      </c>
      <c r="AG56" s="42">
        <f t="shared" ca="1" si="22"/>
        <v>0.83672782149679958</v>
      </c>
      <c r="AH56" s="42">
        <f t="shared" ca="1" si="23"/>
        <v>10.256716941619743</v>
      </c>
      <c r="AI56" s="42">
        <f t="shared" si="24"/>
        <v>0.13</v>
      </c>
      <c r="AJ56" s="42">
        <f t="shared" ca="1" si="25"/>
        <v>0.16327217850320039</v>
      </c>
      <c r="AK56" s="42">
        <f t="shared" ca="1" si="26"/>
        <v>3.3272178503200384E-2</v>
      </c>
      <c r="AL56" s="42">
        <f t="shared" ca="1" si="27"/>
        <v>2.2794554718578999</v>
      </c>
      <c r="AM56" s="42">
        <f t="shared" ca="1" si="28"/>
        <v>0.44479417455668224</v>
      </c>
      <c r="AN56" s="42">
        <f t="shared" ca="1" si="29"/>
        <v>47.190620743957425</v>
      </c>
      <c r="AO56" s="42">
        <f t="shared" ca="1" si="30"/>
        <v>0.2356303180912345</v>
      </c>
      <c r="AP56" s="42">
        <f t="shared" ca="1" si="31"/>
        <v>9.7970088473741026E-3</v>
      </c>
      <c r="AQ56" s="42">
        <f t="shared" ca="1" si="32"/>
        <v>1.1935503413469464E-3</v>
      </c>
      <c r="AR56" s="42">
        <f t="shared" ca="1" si="33"/>
        <v>0.82921448213948745</v>
      </c>
      <c r="AS56" s="42">
        <f t="shared" ca="1" si="34"/>
        <v>1.0076994716864535E-4</v>
      </c>
      <c r="AT56" s="42">
        <f t="shared" ca="1" si="35"/>
        <v>0.9747188800000316</v>
      </c>
      <c r="AU56" s="42">
        <f t="shared" ca="1" si="36"/>
        <v>0.80825101131080745</v>
      </c>
      <c r="AV56" s="42">
        <f t="shared" ca="1" si="37"/>
        <v>50.091467721101473</v>
      </c>
      <c r="AW56" s="42">
        <f t="shared" ca="1" si="38"/>
        <v>20.083900404388057</v>
      </c>
      <c r="AX56" s="42">
        <f t="shared" ca="1" si="39"/>
        <v>10021.737919026215</v>
      </c>
      <c r="AY56" s="42">
        <f ca="1">+'fd q3'!L56:L120</f>
        <v>3.1045984950653398E-2</v>
      </c>
      <c r="AZ56" s="42">
        <f t="shared" ca="1" si="40"/>
        <v>0.34785741472987136</v>
      </c>
      <c r="BA56" s="42">
        <f t="shared" ca="1" si="41"/>
        <v>4.5290373273395736E-5</v>
      </c>
      <c r="BB56" s="42">
        <f t="shared" ca="1" si="42"/>
        <v>0.34790270510314475</v>
      </c>
      <c r="BC56" s="42">
        <f t="shared" ca="1" si="43"/>
        <v>34.790270510314478</v>
      </c>
      <c r="BD56" s="42">
        <f t="shared" ca="1" si="44"/>
        <v>1469.3405479939281</v>
      </c>
      <c r="BE56" s="34">
        <f t="shared" ca="1" si="46"/>
        <v>0</v>
      </c>
    </row>
    <row r="57" spans="5:57" x14ac:dyDescent="0.25">
      <c r="E57" s="4">
        <v>55</v>
      </c>
      <c r="F57" s="4">
        <v>5500</v>
      </c>
      <c r="G57">
        <f t="shared" ca="1" si="45"/>
        <v>1469.3405479939281</v>
      </c>
      <c r="H57" s="4">
        <f t="shared" ca="1" si="1"/>
        <v>1504.4664370533662</v>
      </c>
      <c r="I57" s="4">
        <f t="shared" ca="1" si="2"/>
        <v>1486.9034925236472</v>
      </c>
      <c r="J57" s="4">
        <v>574</v>
      </c>
      <c r="K57" s="42">
        <f t="shared" si="3"/>
        <v>663.84615384615381</v>
      </c>
      <c r="L57" s="42">
        <f t="shared" si="4"/>
        <v>618.92307692307691</v>
      </c>
      <c r="M57" s="42">
        <f ca="1">+'Rs, Den q3'!I57:I121</f>
        <v>238.57128702107093</v>
      </c>
      <c r="N57" s="42">
        <f ca="1">'Rs, Den q3'!J57:J121</f>
        <v>0.72877369230838906</v>
      </c>
      <c r="O57" s="42">
        <f t="shared" ca="1" si="5"/>
        <v>1486.9056287381638</v>
      </c>
      <c r="P57" s="42">
        <f t="shared" ca="1" si="6"/>
        <v>0.57379208435006024</v>
      </c>
      <c r="Q57" s="42">
        <f t="shared" ca="1" si="7"/>
        <v>673.26048041289641</v>
      </c>
      <c r="R57" s="42">
        <f t="shared" ca="1" si="8"/>
        <v>350.36696046298476</v>
      </c>
      <c r="S57" s="42">
        <f t="shared" ca="1" si="9"/>
        <v>2.2085114688623348</v>
      </c>
      <c r="T57" s="42">
        <f t="shared" ca="1" si="10"/>
        <v>1.7664995469470481</v>
      </c>
      <c r="U57" s="42">
        <f t="shared" ca="1" si="11"/>
        <v>0.90481180900880831</v>
      </c>
      <c r="V57" s="42">
        <f t="shared" ca="1" si="12"/>
        <v>1.0646972824542435E-2</v>
      </c>
      <c r="W57" s="23">
        <f t="shared" ca="1" si="13"/>
        <v>4.1173877276453528</v>
      </c>
      <c r="X57" s="42">
        <f ca="1">+'Visco q3'!G57:G121</f>
        <v>1.49914076537584E-2</v>
      </c>
      <c r="Y57" s="42">
        <f t="shared" ca="1" si="14"/>
        <v>1.1411420832250605</v>
      </c>
      <c r="Z57" s="42">
        <f t="shared" ca="1" si="15"/>
        <v>61.081276776661753</v>
      </c>
      <c r="AA57" s="43">
        <f t="shared" si="16"/>
        <v>24</v>
      </c>
      <c r="AB57" s="42">
        <f t="shared" ca="1" si="17"/>
        <v>3.7080513873314326E-2</v>
      </c>
      <c r="AC57" s="42">
        <f t="shared" ca="1" si="18"/>
        <v>6.7503972209404075E-3</v>
      </c>
      <c r="AD57" s="42">
        <f t="shared" ca="1" si="19"/>
        <v>0.75539802554303936</v>
      </c>
      <c r="AE57" s="42">
        <f t="shared" ca="1" si="20"/>
        <v>0.13751796293199062</v>
      </c>
      <c r="AF57" s="42">
        <f t="shared" ca="1" si="21"/>
        <v>0.89291598847502995</v>
      </c>
      <c r="AG57" s="42">
        <f t="shared" ca="1" si="22"/>
        <v>0.84599003186531441</v>
      </c>
      <c r="AH57" s="42">
        <f t="shared" ca="1" si="23"/>
        <v>9.9787693165996263</v>
      </c>
      <c r="AI57" s="42">
        <f t="shared" si="24"/>
        <v>0.13</v>
      </c>
      <c r="AJ57" s="42">
        <f t="shared" ca="1" si="25"/>
        <v>0.15400996813468557</v>
      </c>
      <c r="AK57" s="42">
        <f t="shared" ca="1" si="26"/>
        <v>2.4009968134685561E-2</v>
      </c>
      <c r="AL57" s="42">
        <f t="shared" ca="1" si="27"/>
        <v>2.3027002013095208</v>
      </c>
      <c r="AM57" s="42">
        <f t="shared" ca="1" si="28"/>
        <v>0.41919972017338558</v>
      </c>
      <c r="AN57" s="42">
        <f t="shared" ca="1" si="29"/>
        <v>47.5306220113577</v>
      </c>
      <c r="AO57" s="42">
        <f t="shared" ca="1" si="30"/>
        <v>0.24046105554519615</v>
      </c>
      <c r="AP57" s="42">
        <f t="shared" ca="1" si="31"/>
        <v>9.8670496022410445E-3</v>
      </c>
      <c r="AQ57" s="42">
        <f t="shared" ca="1" si="32"/>
        <v>1.2504193666154331E-3</v>
      </c>
      <c r="AR57" s="42">
        <f t="shared" ca="1" si="33"/>
        <v>0.83671173713834412</v>
      </c>
      <c r="AS57" s="42">
        <f t="shared" ca="1" si="34"/>
        <v>9.3713503379660182E-5</v>
      </c>
      <c r="AT57" s="42">
        <f t="shared" ca="1" si="35"/>
        <v>0.97471888000002394</v>
      </c>
      <c r="AU57" s="42">
        <f t="shared" ca="1" si="36"/>
        <v>0.81555872730636125</v>
      </c>
      <c r="AV57" s="42">
        <f t="shared" ca="1" si="37"/>
        <v>50.574784582881939</v>
      </c>
      <c r="AW57" s="42">
        <f t="shared" ca="1" si="38"/>
        <v>20.306069590982595</v>
      </c>
      <c r="AX57" s="42">
        <f t="shared" ca="1" si="39"/>
        <v>9927.5699729056996</v>
      </c>
      <c r="AY57" s="42">
        <f ca="1">+'fd q3'!L57:L121</f>
        <v>3.1122562469561365E-2</v>
      </c>
      <c r="AZ57" s="42">
        <f t="shared" ca="1" si="40"/>
        <v>0.351213781825569</v>
      </c>
      <c r="BA57" s="42">
        <f t="shared" ca="1" si="41"/>
        <v>4.5108768811804105E-5</v>
      </c>
      <c r="BB57" s="42">
        <f t="shared" ca="1" si="42"/>
        <v>0.35125889059438081</v>
      </c>
      <c r="BC57" s="42">
        <f t="shared" ca="1" si="43"/>
        <v>35.12588905943808</v>
      </c>
      <c r="BD57" s="42">
        <f t="shared" ca="1" si="44"/>
        <v>1504.4664370533662</v>
      </c>
      <c r="BE57" s="34">
        <f t="shared" ca="1" si="46"/>
        <v>0</v>
      </c>
    </row>
    <row r="58" spans="5:57" x14ac:dyDescent="0.25">
      <c r="E58" s="19">
        <v>56</v>
      </c>
      <c r="F58" s="19">
        <v>5600</v>
      </c>
      <c r="G58">
        <f t="shared" ca="1" si="45"/>
        <v>1504.4664370533662</v>
      </c>
      <c r="H58" s="4">
        <f t="shared" ca="1" si="1"/>
        <v>1539.9275012643002</v>
      </c>
      <c r="I58" s="4">
        <f t="shared" ca="1" si="2"/>
        <v>1522.1969691588333</v>
      </c>
      <c r="J58" s="4">
        <v>575</v>
      </c>
      <c r="K58" s="42">
        <f t="shared" si="3"/>
        <v>666.46153846153845</v>
      </c>
      <c r="L58" s="42">
        <f t="shared" si="4"/>
        <v>620.73076923076928</v>
      </c>
      <c r="M58" s="42">
        <f ca="1">+'Rs, Den q3'!I58:I122</f>
        <v>244.01575972741384</v>
      </c>
      <c r="N58" s="42">
        <f ca="1">'Rs, Den q3'!J58:J122</f>
        <v>0.72828928341607668</v>
      </c>
      <c r="O58" s="42">
        <f t="shared" ca="1" si="5"/>
        <v>1522.1992928114917</v>
      </c>
      <c r="P58" s="42">
        <f t="shared" ca="1" si="6"/>
        <v>0.56682291539931684</v>
      </c>
      <c r="Q58" s="42">
        <f t="shared" ca="1" si="7"/>
        <v>673.45403557767293</v>
      </c>
      <c r="R58" s="42">
        <f t="shared" ca="1" si="8"/>
        <v>348.20134478700572</v>
      </c>
      <c r="S58" s="42">
        <f t="shared" ca="1" si="9"/>
        <v>2.260283387942176</v>
      </c>
      <c r="T58" s="42">
        <f t="shared" ca="1" si="10"/>
        <v>1.7826776907207795</v>
      </c>
      <c r="U58" s="42">
        <f t="shared" ca="1" si="11"/>
        <v>0.90749978248583096</v>
      </c>
      <c r="V58" s="42">
        <f t="shared" ca="1" si="12"/>
        <v>1.0461475479754397E-2</v>
      </c>
      <c r="W58" s="23">
        <f t="shared" ca="1" si="13"/>
        <v>4.1394993297374221</v>
      </c>
      <c r="X58" s="42">
        <f ca="1">+'Visco q3'!G58:G122</f>
        <v>1.5082370109372942E-2</v>
      </c>
      <c r="Y58" s="42">
        <f t="shared" ca="1" si="14"/>
        <v>1.1445459541770269</v>
      </c>
      <c r="Z58" s="42">
        <f t="shared" ca="1" si="15"/>
        <v>61.15658656700554</v>
      </c>
      <c r="AA58" s="43">
        <f t="shared" si="16"/>
        <v>24</v>
      </c>
      <c r="AB58" s="42">
        <f t="shared" ca="1" si="17"/>
        <v>3.719111998092596E-2</v>
      </c>
      <c r="AC58" s="42">
        <f t="shared" ca="1" si="18"/>
        <v>6.3031746047738299E-3</v>
      </c>
      <c r="AD58" s="42">
        <f t="shared" ca="1" si="19"/>
        <v>0.757651274664351</v>
      </c>
      <c r="AE58" s="42">
        <f t="shared" ca="1" si="20"/>
        <v>0.12840721860992901</v>
      </c>
      <c r="AF58" s="42">
        <f t="shared" ca="1" si="21"/>
        <v>0.88605849327427999</v>
      </c>
      <c r="AG58" s="42">
        <f t="shared" ca="1" si="22"/>
        <v>0.85508042687405239</v>
      </c>
      <c r="AH58" s="42">
        <f t="shared" ca="1" si="23"/>
        <v>9.7059870226090901</v>
      </c>
      <c r="AI58" s="42">
        <f t="shared" si="24"/>
        <v>0.13</v>
      </c>
      <c r="AJ58" s="42">
        <f t="shared" ca="1" si="25"/>
        <v>0.14491957312594764</v>
      </c>
      <c r="AK58" s="42">
        <f t="shared" ca="1" si="26"/>
        <v>1.4919573125947633E-2</v>
      </c>
      <c r="AL58" s="42">
        <f t="shared" ca="1" si="27"/>
        <v>2.3263444220671485</v>
      </c>
      <c r="AM58" s="42">
        <f t="shared" ca="1" si="28"/>
        <v>0.39427032825715469</v>
      </c>
      <c r="AN58" s="42">
        <f t="shared" ca="1" si="29"/>
        <v>47.875861246798586</v>
      </c>
      <c r="AO58" s="42">
        <f t="shared" ca="1" si="30"/>
        <v>0.24543637273972688</v>
      </c>
      <c r="AP58" s="42">
        <f t="shared" ca="1" si="31"/>
        <v>9.9369559181930901E-3</v>
      </c>
      <c r="AQ58" s="42">
        <f t="shared" ca="1" si="32"/>
        <v>1.3114282200047539E-3</v>
      </c>
      <c r="AR58" s="42">
        <f t="shared" ca="1" si="33"/>
        <v>0.84421822307406913</v>
      </c>
      <c r="AS58" s="42">
        <f t="shared" ca="1" si="34"/>
        <v>8.6963790996300754E-5</v>
      </c>
      <c r="AT58" s="42">
        <f t="shared" ca="1" si="35"/>
        <v>0.97471888000001783</v>
      </c>
      <c r="AU58" s="42">
        <f t="shared" ca="1" si="36"/>
        <v>0.82287544087036191</v>
      </c>
      <c r="AV58" s="42">
        <f t="shared" ca="1" si="37"/>
        <v>51.057460127248312</v>
      </c>
      <c r="AW58" s="42">
        <f t="shared" ca="1" si="38"/>
        <v>20.524115975615235</v>
      </c>
      <c r="AX58" s="42">
        <f t="shared" ca="1" si="39"/>
        <v>9839.6879473638128</v>
      </c>
      <c r="AY58" s="42">
        <f ca="1">+'fd q3'!L58:L122</f>
        <v>3.1194944526617679E-2</v>
      </c>
      <c r="AZ58" s="42">
        <f t="shared" ca="1" si="40"/>
        <v>0.35456569532811327</v>
      </c>
      <c r="BA58" s="42">
        <f t="shared" ca="1" si="41"/>
        <v>4.494678122531158E-5</v>
      </c>
      <c r="BB58" s="42">
        <f t="shared" ca="1" si="42"/>
        <v>0.35461064210933857</v>
      </c>
      <c r="BC58" s="42">
        <f t="shared" ca="1" si="43"/>
        <v>35.461064210933856</v>
      </c>
      <c r="BD58" s="42">
        <f t="shared" ca="1" si="44"/>
        <v>1539.9275012643002</v>
      </c>
      <c r="BE58" s="34">
        <f t="shared" ca="1" si="46"/>
        <v>0</v>
      </c>
    </row>
    <row r="59" spans="5:57" x14ac:dyDescent="0.25">
      <c r="E59" s="4">
        <v>57</v>
      </c>
      <c r="F59" s="4">
        <v>5700</v>
      </c>
      <c r="G59">
        <f t="shared" ca="1" si="45"/>
        <v>1539.9275012643002</v>
      </c>
      <c r="H59" s="4">
        <f t="shared" ca="1" si="1"/>
        <v>1575.7237062347342</v>
      </c>
      <c r="I59" s="4">
        <f t="shared" ca="1" si="2"/>
        <v>1557.8256037495171</v>
      </c>
      <c r="J59" s="4">
        <v>576</v>
      </c>
      <c r="K59" s="42">
        <f t="shared" si="3"/>
        <v>669.07692307692309</v>
      </c>
      <c r="L59" s="42">
        <f t="shared" si="4"/>
        <v>622.53846153846155</v>
      </c>
      <c r="M59" s="42">
        <f ca="1">+'Rs, Den q3'!I59:I123</f>
        <v>249.49070483756074</v>
      </c>
      <c r="N59" s="42">
        <f ca="1">'Rs, Den q3'!J59:J123</f>
        <v>0.72780216331476966</v>
      </c>
      <c r="O59" s="42">
        <f t="shared" ca="1" si="5"/>
        <v>1557.8281273155844</v>
      </c>
      <c r="P59" s="42">
        <f t="shared" ca="1" si="6"/>
        <v>0.55909285646737461</v>
      </c>
      <c r="Q59" s="42">
        <f t="shared" ca="1" si="7"/>
        <v>673.66446201627878</v>
      </c>
      <c r="R59" s="42">
        <f t="shared" ca="1" si="8"/>
        <v>345.79786807498613</v>
      </c>
      <c r="S59" s="42">
        <f t="shared" ca="1" si="9"/>
        <v>2.312465168619616</v>
      </c>
      <c r="T59" s="42">
        <f t="shared" ca="1" si="10"/>
        <v>1.8002958346853206</v>
      </c>
      <c r="U59" s="42">
        <f t="shared" ca="1" si="11"/>
        <v>0.91050784274608498</v>
      </c>
      <c r="V59" s="42">
        <f t="shared" ca="1" si="12"/>
        <v>1.0285964775666213E-2</v>
      </c>
      <c r="W59" s="23">
        <f t="shared" ca="1" si="13"/>
        <v>4.1527163630930115</v>
      </c>
      <c r="X59" s="42">
        <f ca="1">+'Visco q3'!G59:G123</f>
        <v>1.5172370467208193E-2</v>
      </c>
      <c r="Y59" s="42">
        <f t="shared" ca="1" si="14"/>
        <v>1.1479727501193469</v>
      </c>
      <c r="Z59" s="42">
        <f t="shared" ca="1" si="15"/>
        <v>61.231306883751593</v>
      </c>
      <c r="AA59" s="43">
        <f t="shared" si="16"/>
        <v>24</v>
      </c>
      <c r="AB59" s="42">
        <f t="shared" ca="1" si="17"/>
        <v>3.7302471018056317E-2</v>
      </c>
      <c r="AC59" s="42">
        <f t="shared" ca="1" si="18"/>
        <v>5.8715296038043567E-3</v>
      </c>
      <c r="AD59" s="42">
        <f t="shared" ca="1" si="19"/>
        <v>0.7599196993652011</v>
      </c>
      <c r="AE59" s="42">
        <f t="shared" ca="1" si="20"/>
        <v>0.1196138188587319</v>
      </c>
      <c r="AF59" s="42">
        <f t="shared" ca="1" si="21"/>
        <v>0.879533518223933</v>
      </c>
      <c r="AG59" s="42">
        <f t="shared" ca="1" si="22"/>
        <v>0.86400311485539349</v>
      </c>
      <c r="AH59" s="42">
        <f t="shared" ca="1" si="23"/>
        <v>9.4383611066259583</v>
      </c>
      <c r="AI59" s="42">
        <f t="shared" si="24"/>
        <v>0.13</v>
      </c>
      <c r="AJ59" s="42">
        <f t="shared" ca="1" si="25"/>
        <v>0.13599688514460653</v>
      </c>
      <c r="AK59" s="42">
        <f t="shared" ca="1" si="26"/>
        <v>5.9968851446065286E-3</v>
      </c>
      <c r="AL59" s="42">
        <f t="shared" ca="1" si="27"/>
        <v>2.3503942201845311</v>
      </c>
      <c r="AM59" s="42">
        <f t="shared" ca="1" si="28"/>
        <v>0.36995965328259411</v>
      </c>
      <c r="AN59" s="42">
        <f t="shared" ca="1" si="29"/>
        <v>48.226411972879283</v>
      </c>
      <c r="AO59" s="42">
        <f t="shared" ca="1" si="30"/>
        <v>0.2505611241919285</v>
      </c>
      <c r="AP59" s="42">
        <f t="shared" ca="1" si="31"/>
        <v>1.0006669552592199E-2</v>
      </c>
      <c r="AQ59" s="42">
        <f t="shared" ca="1" si="32"/>
        <v>1.3771356094229824E-3</v>
      </c>
      <c r="AR59" s="42">
        <f t="shared" ca="1" si="33"/>
        <v>0.85174572122742864</v>
      </c>
      <c r="AS59" s="42">
        <f t="shared" ca="1" si="34"/>
        <v>8.0503717533125186E-5</v>
      </c>
      <c r="AT59" s="42">
        <f t="shared" ca="1" si="35"/>
        <v>0.97471888000001328</v>
      </c>
      <c r="AU59" s="42">
        <f t="shared" ca="1" si="36"/>
        <v>0.83021263543960278</v>
      </c>
      <c r="AV59" s="42">
        <f t="shared" ca="1" si="37"/>
        <v>51.540083426426904</v>
      </c>
      <c r="AW59" s="42">
        <f t="shared" ca="1" si="38"/>
        <v>20.738138151653246</v>
      </c>
      <c r="AX59" s="42">
        <f t="shared" ca="1" si="39"/>
        <v>9757.8004969779595</v>
      </c>
      <c r="AY59" s="42">
        <f ca="1">+'fd q3'!L59:L123</f>
        <v>3.12632027334152E-2</v>
      </c>
      <c r="AZ59" s="42">
        <f t="shared" ca="1" si="40"/>
        <v>0.35791724601685349</v>
      </c>
      <c r="BA59" s="42">
        <f t="shared" ca="1" si="41"/>
        <v>4.4803687485627242E-5</v>
      </c>
      <c r="BB59" s="42">
        <f t="shared" ca="1" si="42"/>
        <v>0.35796204970433909</v>
      </c>
      <c r="BC59" s="42">
        <f t="shared" ca="1" si="43"/>
        <v>35.796204970433912</v>
      </c>
      <c r="BD59" s="42">
        <f t="shared" ca="1" si="44"/>
        <v>1575.7237062347342</v>
      </c>
      <c r="BE59" s="34">
        <f t="shared" ca="1" si="46"/>
        <v>0</v>
      </c>
    </row>
    <row r="60" spans="5:57" x14ac:dyDescent="0.25">
      <c r="E60" s="19">
        <v>58</v>
      </c>
      <c r="F60" s="19">
        <v>5800</v>
      </c>
      <c r="G60">
        <f t="shared" ca="1" si="45"/>
        <v>1575.7237062347342</v>
      </c>
      <c r="H60" s="4">
        <f t="shared" ca="1" si="1"/>
        <v>1611.8554969012228</v>
      </c>
      <c r="I60" s="4">
        <f t="shared" ca="1" si="2"/>
        <v>1593.7896015679785</v>
      </c>
      <c r="J60" s="4">
        <v>577</v>
      </c>
      <c r="K60" s="42">
        <f t="shared" si="3"/>
        <v>671.69230769230774</v>
      </c>
      <c r="L60" s="42">
        <f t="shared" si="4"/>
        <v>624.34615384615381</v>
      </c>
      <c r="M60" s="42">
        <f ca="1">+'Rs, Den q3'!I60:I124</f>
        <v>254.99545707013516</v>
      </c>
      <c r="N60" s="42">
        <f ca="1">'Rs, Den q3'!J60:J124</f>
        <v>0.72731239119628166</v>
      </c>
      <c r="O60" s="42">
        <f t="shared" ca="1" si="5"/>
        <v>1593.7923380482118</v>
      </c>
      <c r="P60" s="42">
        <f t="shared" ca="1" si="6"/>
        <v>0.5504621890154977</v>
      </c>
      <c r="Q60" s="42">
        <f t="shared" ca="1" si="7"/>
        <v>673.8941095276424</v>
      </c>
      <c r="R60" s="42">
        <f t="shared" ca="1" si="8"/>
        <v>343.11260366084008</v>
      </c>
      <c r="S60" s="42">
        <f t="shared" ca="1" si="9"/>
        <v>2.3650445656590251</v>
      </c>
      <c r="T60" s="42">
        <f t="shared" ca="1" si="10"/>
        <v>1.8196538022348705</v>
      </c>
      <c r="U60" s="42">
        <f t="shared" ca="1" si="11"/>
        <v>0.91386859952201427</v>
      </c>
      <c r="V60" s="42">
        <f t="shared" ca="1" si="12"/>
        <v>1.0120272301679178E-2</v>
      </c>
      <c r="W60" s="23">
        <f t="shared" ca="1" si="13"/>
        <v>4.1555513514993185</v>
      </c>
      <c r="X60" s="42">
        <f ca="1">+'Visco q3'!G60:G124</f>
        <v>1.526132689379376E-2</v>
      </c>
      <c r="Y60" s="42">
        <f t="shared" ca="1" si="14"/>
        <v>1.1514221191819367</v>
      </c>
      <c r="Z60" s="42">
        <f t="shared" ca="1" si="15"/>
        <v>61.305420247651277</v>
      </c>
      <c r="AA60" s="43">
        <f t="shared" si="16"/>
        <v>24</v>
      </c>
      <c r="AB60" s="42">
        <f t="shared" ca="1" si="17"/>
        <v>3.7414555550963978E-2</v>
      </c>
      <c r="AC60" s="42">
        <f t="shared" ca="1" si="18"/>
        <v>5.4545540228163273E-3</v>
      </c>
      <c r="AD60" s="42">
        <f t="shared" ca="1" si="19"/>
        <v>0.76220306671932225</v>
      </c>
      <c r="AE60" s="42">
        <f t="shared" ca="1" si="20"/>
        <v>0.111119262077395</v>
      </c>
      <c r="AF60" s="42">
        <f t="shared" ca="1" si="21"/>
        <v>0.87332232879671723</v>
      </c>
      <c r="AG60" s="42">
        <f t="shared" ca="1" si="22"/>
        <v>0.87276260045875897</v>
      </c>
      <c r="AH60" s="42">
        <f t="shared" ca="1" si="23"/>
        <v>9.1758761965096429</v>
      </c>
      <c r="AI60" s="42">
        <f t="shared" si="24"/>
        <v>0.13</v>
      </c>
      <c r="AJ60" s="42">
        <f t="shared" ca="1" si="25"/>
        <v>0.12723739954124105</v>
      </c>
      <c r="AK60" s="42">
        <f t="shared" ca="1" si="26"/>
        <v>-2.7626004587589514E-3</v>
      </c>
      <c r="AL60" s="42">
        <f t="shared" ca="1" si="27"/>
        <v>2.3748560845969862</v>
      </c>
      <c r="AM60" s="42">
        <f t="shared" ca="1" si="28"/>
        <v>0.34622303055834563</v>
      </c>
      <c r="AN60" s="42">
        <f t="shared" ca="1" si="29"/>
        <v>48.582353418280547</v>
      </c>
      <c r="AO60" s="42">
        <f t="shared" ca="1" si="30"/>
        <v>0.25584040599900837</v>
      </c>
      <c r="AP60" s="42">
        <f t="shared" ca="1" si="31"/>
        <v>1.0076131381945996E-2</v>
      </c>
      <c r="AQ60" s="42">
        <f t="shared" ca="1" si="32"/>
        <v>1.4482190683147687E-3</v>
      </c>
      <c r="AR60" s="42">
        <f t="shared" ca="1" si="33"/>
        <v>0.85930787464051173</v>
      </c>
      <c r="AS60" s="42">
        <f t="shared" ca="1" si="34"/>
        <v>7.431710306879143E-5</v>
      </c>
      <c r="AT60" s="42">
        <f t="shared" ca="1" si="35"/>
        <v>0.97471888000000961</v>
      </c>
      <c r="AU60" s="42">
        <f t="shared" ca="1" si="36"/>
        <v>0.83758360914478824</v>
      </c>
      <c r="AV60" s="42">
        <f t="shared" ca="1" si="37"/>
        <v>52.023344803689746</v>
      </c>
      <c r="AW60" s="42">
        <f t="shared" ca="1" si="38"/>
        <v>20.948244222557729</v>
      </c>
      <c r="AX60" s="42">
        <f t="shared" ca="1" si="39"/>
        <v>9681.6503261693415</v>
      </c>
      <c r="AY60" s="42">
        <f ca="1">+'fd q3'!L60:L124</f>
        <v>3.1327397102674508E-2</v>
      </c>
      <c r="AZ60" s="42">
        <f t="shared" ca="1" si="40"/>
        <v>0.36127322780340099</v>
      </c>
      <c r="BA60" s="42">
        <f t="shared" ca="1" si="41"/>
        <v>4.4678861483358379E-5</v>
      </c>
      <c r="BB60" s="42">
        <f t="shared" ca="1" si="42"/>
        <v>0.36131790666488434</v>
      </c>
      <c r="BC60" s="42">
        <f t="shared" ca="1" si="43"/>
        <v>36.131790666488435</v>
      </c>
      <c r="BD60" s="42">
        <f t="shared" ca="1" si="44"/>
        <v>1611.8554969012228</v>
      </c>
      <c r="BE60" s="34">
        <f t="shared" ca="1" si="46"/>
        <v>0</v>
      </c>
    </row>
    <row r="61" spans="5:57" x14ac:dyDescent="0.25">
      <c r="E61" s="4">
        <v>59</v>
      </c>
      <c r="F61" s="4">
        <v>5900</v>
      </c>
      <c r="G61">
        <f t="shared" ca="1" si="45"/>
        <v>1611.8554969012228</v>
      </c>
      <c r="H61" s="4">
        <f t="shared" ca="1" si="1"/>
        <v>1648.3238845623466</v>
      </c>
      <c r="I61" s="4">
        <f t="shared" ca="1" si="2"/>
        <v>1630.0896907317847</v>
      </c>
      <c r="J61" s="4">
        <v>578</v>
      </c>
      <c r="K61" s="42">
        <f t="shared" si="3"/>
        <v>674.30769230769238</v>
      </c>
      <c r="L61" s="42">
        <f t="shared" si="4"/>
        <v>626.15384615384619</v>
      </c>
      <c r="M61" s="42">
        <f ca="1">+'Rs, Den q3'!I61:I125</f>
        <v>260.52945255478028</v>
      </c>
      <c r="N61" s="42">
        <f ca="1">'Rs, Den q3'!J61:J125</f>
        <v>0.72682001722962453</v>
      </c>
      <c r="O61" s="42">
        <f t="shared" ca="1" si="5"/>
        <v>1630.0926536581032</v>
      </c>
      <c r="P61" s="42">
        <f t="shared" ca="1" si="6"/>
        <v>0.54075436954241229</v>
      </c>
      <c r="Q61" s="42">
        <f t="shared" ca="1" si="7"/>
        <v>674.14574223641569</v>
      </c>
      <c r="R61" s="42">
        <f t="shared" ca="1" si="8"/>
        <v>340.08997899904381</v>
      </c>
      <c r="S61" s="42">
        <f t="shared" ca="1" si="9"/>
        <v>2.4180078410405947</v>
      </c>
      <c r="T61" s="42">
        <f t="shared" ca="1" si="10"/>
        <v>1.8411417119573719</v>
      </c>
      <c r="U61" s="42">
        <f t="shared" ca="1" si="11"/>
        <v>0.91762081414852881</v>
      </c>
      <c r="V61" s="42">
        <f t="shared" ca="1" si="12"/>
        <v>9.9643000990216422E-3</v>
      </c>
      <c r="W61" s="23">
        <f t="shared" ca="1" si="13"/>
        <v>4.1461651518400906</v>
      </c>
      <c r="X61" s="42">
        <f ca="1">+'Visco q3'!G61:G125</f>
        <v>1.5349203489182218E-2</v>
      </c>
      <c r="Y61" s="42">
        <f t="shared" ca="1" si="14"/>
        <v>1.1548937514801625</v>
      </c>
      <c r="Z61" s="42">
        <f t="shared" ca="1" si="15"/>
        <v>61.378912179148109</v>
      </c>
      <c r="AA61" s="43">
        <f t="shared" si="16"/>
        <v>24</v>
      </c>
      <c r="AB61" s="42">
        <f t="shared" ca="1" si="17"/>
        <v>3.7527363510191626E-2</v>
      </c>
      <c r="AC61" s="42">
        <f t="shared" ca="1" si="18"/>
        <v>5.0513781457335238E-3</v>
      </c>
      <c r="AD61" s="42">
        <f t="shared" ca="1" si="19"/>
        <v>0.76450117159341435</v>
      </c>
      <c r="AE61" s="42">
        <f t="shared" ca="1" si="20"/>
        <v>0.10290583055550571</v>
      </c>
      <c r="AF61" s="42">
        <f t="shared" ca="1" si="21"/>
        <v>0.86740700214892008</v>
      </c>
      <c r="AG61" s="42">
        <f t="shared" ca="1" si="22"/>
        <v>0.88136384615230667</v>
      </c>
      <c r="AH61" s="42">
        <f t="shared" ca="1" si="23"/>
        <v>8.9185105241425688</v>
      </c>
      <c r="AI61" s="42">
        <f t="shared" si="24"/>
        <v>0.13</v>
      </c>
      <c r="AJ61" s="42">
        <f t="shared" ca="1" si="25"/>
        <v>0.1186361538476933</v>
      </c>
      <c r="AK61" s="42">
        <f t="shared" ca="1" si="26"/>
        <v>-1.1363846152306706E-2</v>
      </c>
      <c r="AL61" s="42">
        <f t="shared" ca="1" si="27"/>
        <v>2.3997369715620938</v>
      </c>
      <c r="AM61" s="42">
        <f t="shared" ca="1" si="28"/>
        <v>0.32301706700939542</v>
      </c>
      <c r="AN61" s="42">
        <f t="shared" ca="1" si="29"/>
        <v>48.943771418539292</v>
      </c>
      <c r="AO61" s="42">
        <f t="shared" ca="1" si="30"/>
        <v>0.26127958007734298</v>
      </c>
      <c r="AP61" s="42">
        <f t="shared" ca="1" si="31"/>
        <v>1.0145281578462067E-2</v>
      </c>
      <c r="AQ61" s="42">
        <f t="shared" ca="1" si="32"/>
        <v>1.5255101025206019E-3</v>
      </c>
      <c r="AR61" s="42">
        <f t="shared" ca="1" si="33"/>
        <v>0.86692062968374894</v>
      </c>
      <c r="AS61" s="42">
        <f t="shared" ca="1" si="34"/>
        <v>6.8388568501505281E-5</v>
      </c>
      <c r="AT61" s="42">
        <f t="shared" ca="1" si="35"/>
        <v>0.97471888000000706</v>
      </c>
      <c r="AU61" s="42">
        <f t="shared" ca="1" si="36"/>
        <v>0.84500390521424462</v>
      </c>
      <c r="AV61" s="42">
        <f t="shared" ca="1" si="37"/>
        <v>52.508059896054313</v>
      </c>
      <c r="AW61" s="42">
        <f t="shared" ca="1" si="38"/>
        <v>21.154553278121941</v>
      </c>
      <c r="AX61" s="42">
        <f t="shared" ca="1" si="39"/>
        <v>9611.0142867708219</v>
      </c>
      <c r="AY61" s="42">
        <f ca="1">+'fd q3'!L61:L125</f>
        <v>3.1387573955966183E-2</v>
      </c>
      <c r="AZ61" s="42">
        <f t="shared" ca="1" si="40"/>
        <v>0.36463930483371049</v>
      </c>
      <c r="BA61" s="42">
        <f t="shared" ca="1" si="41"/>
        <v>4.4571777528701692E-5</v>
      </c>
      <c r="BB61" s="42">
        <f t="shared" ca="1" si="42"/>
        <v>0.36468387661123919</v>
      </c>
      <c r="BC61" s="42">
        <f t="shared" ca="1" si="43"/>
        <v>36.46838766112392</v>
      </c>
      <c r="BD61" s="42">
        <f t="shared" ca="1" si="44"/>
        <v>1648.3238845623466</v>
      </c>
      <c r="BE61" s="34">
        <f t="shared" ca="1" si="46"/>
        <v>0</v>
      </c>
    </row>
    <row r="62" spans="5:57" x14ac:dyDescent="0.25">
      <c r="E62" s="19">
        <v>60</v>
      </c>
      <c r="F62" s="19">
        <v>6000</v>
      </c>
      <c r="G62">
        <f t="shared" ca="1" si="45"/>
        <v>1648.3238845623466</v>
      </c>
      <c r="H62" s="4">
        <f t="shared" ca="1" si="1"/>
        <v>1685.1305565014395</v>
      </c>
      <c r="I62" s="4">
        <f t="shared" ca="1" si="2"/>
        <v>1666.7272205318932</v>
      </c>
      <c r="J62" s="4">
        <v>579</v>
      </c>
      <c r="K62" s="42">
        <f t="shared" si="3"/>
        <v>676.92307692307691</v>
      </c>
      <c r="L62" s="42">
        <f t="shared" si="4"/>
        <v>627.96153846153845</v>
      </c>
      <c r="M62" s="42">
        <f ca="1">+'Rs, Den q3'!I62:I126</f>
        <v>266.09224614030694</v>
      </c>
      <c r="N62" s="42">
        <f ca="1">'Rs, Den q3'!J62:J126</f>
        <v>0.72632508102105697</v>
      </c>
      <c r="O62" s="42">
        <f t="shared" ca="1" si="5"/>
        <v>1666.7304239733271</v>
      </c>
      <c r="P62" s="42">
        <f t="shared" ca="1" si="6"/>
        <v>0.52974302340594526</v>
      </c>
      <c r="Q62" s="42">
        <f t="shared" ca="1" si="7"/>
        <v>674.42260769431653</v>
      </c>
      <c r="R62" s="42">
        <f t="shared" ca="1" si="8"/>
        <v>336.65863672134134</v>
      </c>
      <c r="S62" s="42">
        <f t="shared" ca="1" si="9"/>
        <v>2.4713394858307312</v>
      </c>
      <c r="T62" s="42">
        <f t="shared" ca="1" si="10"/>
        <v>1.8652767817785527</v>
      </c>
      <c r="U62" s="42">
        <f t="shared" ca="1" si="11"/>
        <v>0.92181067409541917</v>
      </c>
      <c r="V62" s="42">
        <f t="shared" ca="1" si="12"/>
        <v>9.8180274129937919E-3</v>
      </c>
      <c r="W62" s="23">
        <f t="shared" ca="1" si="13"/>
        <v>4.1222503549593421</v>
      </c>
      <c r="X62" s="42">
        <f ca="1">+'Visco q3'!G62:G126</f>
        <v>1.5436045629391347E-2</v>
      </c>
      <c r="Y62" s="42">
        <f t="shared" ca="1" si="14"/>
        <v>1.1583873871537467</v>
      </c>
      <c r="Z62" s="42">
        <f t="shared" ca="1" si="15"/>
        <v>61.451771486292245</v>
      </c>
      <c r="AA62" s="43">
        <f t="shared" si="16"/>
        <v>24</v>
      </c>
      <c r="AB62" s="42">
        <f t="shared" ca="1" si="17"/>
        <v>3.7640886451784074E-2</v>
      </c>
      <c r="AC62" s="42">
        <f t="shared" ca="1" si="18"/>
        <v>4.6611627100399521E-3</v>
      </c>
      <c r="AD62" s="42">
        <f t="shared" ca="1" si="19"/>
        <v>0.766813841968635</v>
      </c>
      <c r="AE62" s="42">
        <f t="shared" ca="1" si="20"/>
        <v>9.4956426977485839E-2</v>
      </c>
      <c r="AF62" s="42">
        <f t="shared" ca="1" si="21"/>
        <v>0.86177026894612085</v>
      </c>
      <c r="AG62" s="42">
        <f t="shared" ca="1" si="22"/>
        <v>0.88981236601071156</v>
      </c>
      <c r="AH62" s="42">
        <f t="shared" ca="1" si="23"/>
        <v>8.6662358898902312</v>
      </c>
      <c r="AI62" s="42">
        <f t="shared" si="24"/>
        <v>0.13</v>
      </c>
      <c r="AJ62" s="42">
        <f t="shared" ca="1" si="25"/>
        <v>0.11018763398928845</v>
      </c>
      <c r="AK62" s="42">
        <f t="shared" ca="1" si="26"/>
        <v>-1.9812366010711555E-2</v>
      </c>
      <c r="AL62" s="42">
        <f t="shared" ca="1" si="27"/>
        <v>2.4250443848266152</v>
      </c>
      <c r="AM62" s="42">
        <f t="shared" ca="1" si="28"/>
        <v>0.30029915664246637</v>
      </c>
      <c r="AN62" s="42">
        <f t="shared" ca="1" si="29"/>
        <v>49.310759539000649</v>
      </c>
      <c r="AO62" s="42">
        <f t="shared" ca="1" si="30"/>
        <v>0.26688430333848329</v>
      </c>
      <c r="AP62" s="42">
        <f t="shared" ca="1" si="31"/>
        <v>1.0214059814495221E-2</v>
      </c>
      <c r="AQ62" s="42">
        <f t="shared" ca="1" si="32"/>
        <v>1.6100430967361096E-3</v>
      </c>
      <c r="AR62" s="42">
        <f t="shared" ca="1" si="33"/>
        <v>0.87460282916120669</v>
      </c>
      <c r="AS62" s="42">
        <f t="shared" ca="1" si="34"/>
        <v>6.2703415048555934E-5</v>
      </c>
      <c r="AT62" s="42">
        <f t="shared" ca="1" si="35"/>
        <v>0.97471888000000517</v>
      </c>
      <c r="AU62" s="42">
        <f t="shared" ca="1" si="36"/>
        <v>0.85249189008484727</v>
      </c>
      <c r="AV62" s="42">
        <f t="shared" ca="1" si="37"/>
        <v>52.995202181868521</v>
      </c>
      <c r="AW62" s="42">
        <f t="shared" ca="1" si="38"/>
        <v>21.357197645603129</v>
      </c>
      <c r="AX62" s="42">
        <f t="shared" ca="1" si="39"/>
        <v>9545.7043533090946</v>
      </c>
      <c r="AY62" s="42">
        <f ca="1">+'fd q3'!L62:L126</f>
        <v>3.1443763221175487E-2</v>
      </c>
      <c r="AZ62" s="42">
        <f t="shared" ca="1" si="40"/>
        <v>0.36802223737408696</v>
      </c>
      <c r="BA62" s="42">
        <f t="shared" ca="1" si="41"/>
        <v>4.4482016841619027E-5</v>
      </c>
      <c r="BB62" s="42">
        <f t="shared" ca="1" si="42"/>
        <v>0.36806671939092855</v>
      </c>
      <c r="BC62" s="42">
        <f t="shared" ca="1" si="43"/>
        <v>36.806671939092858</v>
      </c>
      <c r="BD62" s="42">
        <f t="shared" ca="1" si="44"/>
        <v>1685.1305565014395</v>
      </c>
      <c r="BE62" s="34">
        <f t="shared" ca="1" si="46"/>
        <v>0</v>
      </c>
    </row>
    <row r="63" spans="5:57" x14ac:dyDescent="0.25">
      <c r="E63" s="4">
        <v>61</v>
      </c>
      <c r="F63" s="4">
        <v>6100</v>
      </c>
      <c r="G63">
        <f t="shared" ca="1" si="45"/>
        <v>1685.1305565014395</v>
      </c>
      <c r="H63" s="4">
        <f t="shared" ca="1" si="1"/>
        <v>1722.2780168405825</v>
      </c>
      <c r="I63" s="4">
        <f t="shared" ca="1" si="2"/>
        <v>1703.704286671011</v>
      </c>
      <c r="J63" s="4">
        <v>580</v>
      </c>
      <c r="K63" s="42">
        <f t="shared" si="3"/>
        <v>679.53846153846155</v>
      </c>
      <c r="L63" s="42">
        <f t="shared" si="4"/>
        <v>629.76923076923072</v>
      </c>
      <c r="M63" s="42">
        <f ca="1">+'Rs, Den q3'!I63:I127</f>
        <v>271.68353338599434</v>
      </c>
      <c r="N63" s="42">
        <f ca="1">'Rs, Den q3'!J63:J127</f>
        <v>0.72582760965746129</v>
      </c>
      <c r="O63" s="42">
        <f t="shared" ca="1" si="5"/>
        <v>1703.7077452403623</v>
      </c>
      <c r="P63" s="42">
        <f t="shared" ca="1" si="6"/>
        <v>0.51713299685597092</v>
      </c>
      <c r="Q63" s="42">
        <f t="shared" ca="1" si="7"/>
        <v>674.72849983644323</v>
      </c>
      <c r="R63" s="42">
        <f t="shared" ca="1" si="8"/>
        <v>332.72539227272506</v>
      </c>
      <c r="S63" s="42">
        <f t="shared" ca="1" si="9"/>
        <v>2.5250219711839583</v>
      </c>
      <c r="T63" s="42">
        <f t="shared" ca="1" si="10"/>
        <v>1.8927597514199568</v>
      </c>
      <c r="U63" s="42">
        <f t="shared" ca="1" si="11"/>
        <v>0.92649320800137192</v>
      </c>
      <c r="V63" s="42">
        <f t="shared" ca="1" si="12"/>
        <v>9.6815179050275361E-3</v>
      </c>
      <c r="W63" s="23">
        <f t="shared" ca="1" si="13"/>
        <v>4.0808643176995503</v>
      </c>
      <c r="X63" s="42">
        <f ca="1">+'Visco q3'!G63:G127</f>
        <v>1.5522039715736128E-2</v>
      </c>
      <c r="Y63" s="42">
        <f t="shared" ca="1" si="14"/>
        <v>1.1619028265120068</v>
      </c>
      <c r="Z63" s="42">
        <f t="shared" ca="1" si="15"/>
        <v>61.523990641026003</v>
      </c>
      <c r="AA63" s="43">
        <f t="shared" si="16"/>
        <v>24</v>
      </c>
      <c r="AB63" s="42">
        <f t="shared" ca="1" si="17"/>
        <v>3.7755117886949761E-2</v>
      </c>
      <c r="AC63" s="42">
        <f t="shared" ca="1" si="18"/>
        <v>4.283089324650379E-3</v>
      </c>
      <c r="AD63" s="42">
        <f t="shared" ca="1" si="19"/>
        <v>0.769140945656408</v>
      </c>
      <c r="AE63" s="42">
        <f t="shared" ca="1" si="20"/>
        <v>8.7254379217053091E-2</v>
      </c>
      <c r="AF63" s="42">
        <f t="shared" ca="1" si="21"/>
        <v>0.85639532487346104</v>
      </c>
      <c r="AG63" s="42">
        <f t="shared" ca="1" si="22"/>
        <v>0.89811436764913966</v>
      </c>
      <c r="AH63" s="42">
        <f t="shared" ca="1" si="23"/>
        <v>8.4190175436410346</v>
      </c>
      <c r="AI63" s="42">
        <f t="shared" si="24"/>
        <v>0.13</v>
      </c>
      <c r="AJ63" s="42">
        <f t="shared" ca="1" si="25"/>
        <v>0.10188563235086039</v>
      </c>
      <c r="AK63" s="42">
        <f t="shared" ca="1" si="26"/>
        <v>-2.8114367649139618E-2</v>
      </c>
      <c r="AL63" s="42">
        <f t="shared" ca="1" si="27"/>
        <v>2.4507864771166958</v>
      </c>
      <c r="AM63" s="42">
        <f t="shared" ca="1" si="28"/>
        <v>0.27802687382852403</v>
      </c>
      <c r="AN63" s="42">
        <f t="shared" ca="1" si="29"/>
        <v>49.683420499694691</v>
      </c>
      <c r="AO63" s="42">
        <f t="shared" ca="1" si="30"/>
        <v>0.27266056342771983</v>
      </c>
      <c r="AP63" s="42">
        <f t="shared" ca="1" si="31"/>
        <v>1.0282405501886201E-2</v>
      </c>
      <c r="AQ63" s="42">
        <f t="shared" ca="1" si="32"/>
        <v>1.7031249308498868E-3</v>
      </c>
      <c r="AR63" s="42">
        <f t="shared" ca="1" si="33"/>
        <v>0.8823770264821722</v>
      </c>
      <c r="AS63" s="42">
        <f t="shared" ca="1" si="34"/>
        <v>5.7247486821471037E-5</v>
      </c>
      <c r="AT63" s="42">
        <f t="shared" ca="1" si="35"/>
        <v>0.97471888000000351</v>
      </c>
      <c r="AU63" s="42">
        <f t="shared" ca="1" si="36"/>
        <v>0.86006954699043636</v>
      </c>
      <c r="AV63" s="42">
        <f t="shared" ca="1" si="37"/>
        <v>53.485947952317339</v>
      </c>
      <c r="AW63" s="42">
        <f t="shared" ca="1" si="38"/>
        <v>21.556326296411164</v>
      </c>
      <c r="AX63" s="42">
        <f t="shared" ca="1" si="39"/>
        <v>9485.56975794971</v>
      </c>
      <c r="AY63" s="42">
        <f ca="1">+'fd q3'!L63:L127</f>
        <v>3.1495974842853089E-2</v>
      </c>
      <c r="AZ63" s="42">
        <f t="shared" ca="1" si="40"/>
        <v>0.37143019411331485</v>
      </c>
      <c r="BA63" s="42">
        <f t="shared" ca="1" si="41"/>
        <v>4.4409278115768345E-5</v>
      </c>
      <c r="BB63" s="42">
        <f t="shared" ca="1" si="42"/>
        <v>0.37147460339143062</v>
      </c>
      <c r="BC63" s="42">
        <f t="shared" ca="1" si="43"/>
        <v>37.147460339143059</v>
      </c>
      <c r="BD63" s="42">
        <f t="shared" ca="1" si="44"/>
        <v>1722.2780168405825</v>
      </c>
      <c r="BE63" s="34">
        <f t="shared" ca="1" si="46"/>
        <v>0</v>
      </c>
    </row>
    <row r="64" spans="5:57" x14ac:dyDescent="0.25">
      <c r="E64" s="19">
        <v>62</v>
      </c>
      <c r="F64" s="19">
        <v>6200</v>
      </c>
      <c r="G64">
        <f t="shared" ca="1" si="45"/>
        <v>1722.2780168405825</v>
      </c>
      <c r="H64" s="4">
        <f t="shared" ca="1" si="1"/>
        <v>1759.7697716949433</v>
      </c>
      <c r="I64" s="4">
        <f t="shared" ca="1" si="2"/>
        <v>1741.0238942677629</v>
      </c>
      <c r="J64" s="4">
        <v>581</v>
      </c>
      <c r="K64" s="42">
        <f t="shared" si="3"/>
        <v>682.15384615384619</v>
      </c>
      <c r="L64" s="42">
        <f t="shared" si="4"/>
        <v>631.57692307692309</v>
      </c>
      <c r="M64" s="42">
        <f ca="1">+'Rs, Den q3'!I64:I128</f>
        <v>277.30317915132139</v>
      </c>
      <c r="N64" s="42">
        <f ca="1">'Rs, Den q3'!J64:J128</f>
        <v>0.7253276151626411</v>
      </c>
      <c r="O64" s="42">
        <f t="shared" ca="1" si="5"/>
        <v>1741.0276231295959</v>
      </c>
      <c r="P64" s="42">
        <f t="shared" ca="1" si="6"/>
        <v>0.50253203465389629</v>
      </c>
      <c r="Q64" s="42">
        <f t="shared" ca="1" si="7"/>
        <v>675.06778880030652</v>
      </c>
      <c r="R64" s="42">
        <f t="shared" ca="1" si="8"/>
        <v>328.16618068934901</v>
      </c>
      <c r="S64" s="42">
        <f t="shared" ca="1" si="9"/>
        <v>2.5790356511629966</v>
      </c>
      <c r="T64" s="42">
        <f t="shared" ca="1" si="10"/>
        <v>1.9245643221072524</v>
      </c>
      <c r="U64" s="42">
        <f t="shared" ca="1" si="11"/>
        <v>0.93173366079414699</v>
      </c>
      <c r="V64" s="42">
        <f t="shared" ca="1" si="12"/>
        <v>9.5549253473454238E-3</v>
      </c>
      <c r="W64" s="23">
        <f t="shared" ca="1" si="13"/>
        <v>4.0181839262851229</v>
      </c>
      <c r="X64" s="42">
        <f ca="1">+'Visco q3'!G64:G128</f>
        <v>1.5607616174145647E-2</v>
      </c>
      <c r="Y64" s="42">
        <f t="shared" ca="1" si="14"/>
        <v>1.1654399431434346</v>
      </c>
      <c r="Z64" s="42">
        <f t="shared" ca="1" si="15"/>
        <v>61.595566281451205</v>
      </c>
      <c r="AA64" s="43">
        <f t="shared" si="16"/>
        <v>24</v>
      </c>
      <c r="AB64" s="42">
        <f t="shared" ca="1" si="17"/>
        <v>3.7870053708046213E-2</v>
      </c>
      <c r="AC64" s="42">
        <f t="shared" ca="1" si="18"/>
        <v>3.9163482974475259E-3</v>
      </c>
      <c r="AD64" s="42">
        <f t="shared" ca="1" si="19"/>
        <v>0.77148239897652804</v>
      </c>
      <c r="AE64" s="42">
        <f t="shared" ca="1" si="20"/>
        <v>7.9783192361845154E-2</v>
      </c>
      <c r="AF64" s="42">
        <f t="shared" ca="1" si="21"/>
        <v>0.85126559133837321</v>
      </c>
      <c r="AG64" s="42">
        <f t="shared" ca="1" si="22"/>
        <v>0.90627696787742973</v>
      </c>
      <c r="AH64" s="42">
        <f t="shared" ca="1" si="23"/>
        <v>8.1768139452297852</v>
      </c>
      <c r="AI64" s="42">
        <f t="shared" si="24"/>
        <v>0.13</v>
      </c>
      <c r="AJ64" s="42">
        <f t="shared" ca="1" si="25"/>
        <v>9.3723032122570299E-2</v>
      </c>
      <c r="AK64" s="42">
        <f t="shared" ca="1" si="26"/>
        <v>-3.6276967877429706E-2</v>
      </c>
      <c r="AL64" s="42">
        <f t="shared" ca="1" si="27"/>
        <v>2.4769721812643386</v>
      </c>
      <c r="AM64" s="42">
        <f t="shared" ca="1" si="28"/>
        <v>0.25615716998200033</v>
      </c>
      <c r="AN64" s="42">
        <f t="shared" ca="1" si="29"/>
        <v>50.061868020754126</v>
      </c>
      <c r="AO64" s="42">
        <f t="shared" ca="1" si="30"/>
        <v>0.27861472340868515</v>
      </c>
      <c r="AP64" s="42">
        <f t="shared" ca="1" si="31"/>
        <v>1.0350258076797986E-2</v>
      </c>
      <c r="AQ64" s="42">
        <f t="shared" ca="1" si="32"/>
        <v>1.8064367069765281E-3</v>
      </c>
      <c r="AR64" s="42">
        <f t="shared" ca="1" si="33"/>
        <v>0.89027063144400487</v>
      </c>
      <c r="AS64" s="42">
        <f t="shared" ca="1" si="34"/>
        <v>5.2007003758634014E-5</v>
      </c>
      <c r="AT64" s="42">
        <f t="shared" ca="1" si="35"/>
        <v>0.97471888000000251</v>
      </c>
      <c r="AU64" s="42">
        <f t="shared" ca="1" si="36"/>
        <v>0.86776359277799542</v>
      </c>
      <c r="AV64" s="42">
        <f t="shared" ca="1" si="37"/>
        <v>53.981740101556404</v>
      </c>
      <c r="AW64" s="42">
        <f t="shared" ca="1" si="38"/>
        <v>21.75211002217036</v>
      </c>
      <c r="AX64" s="42">
        <f t="shared" ca="1" si="39"/>
        <v>9430.5007494359652</v>
      </c>
      <c r="AY64" s="42">
        <f ca="1">+'fd q3'!L64:L128</f>
        <v>3.1544193865062846E-2</v>
      </c>
      <c r="AZ64" s="42">
        <f t="shared" ca="1" si="40"/>
        <v>0.37487319514969725</v>
      </c>
      <c r="BA64" s="42">
        <f t="shared" ca="1" si="41"/>
        <v>4.4353393909935147E-5</v>
      </c>
      <c r="BB64" s="42">
        <f t="shared" ca="1" si="42"/>
        <v>0.3749175485436072</v>
      </c>
      <c r="BC64" s="42">
        <f t="shared" ca="1" si="43"/>
        <v>37.491754854360721</v>
      </c>
      <c r="BD64" s="42">
        <f t="shared" ca="1" si="44"/>
        <v>1759.7697716949433</v>
      </c>
      <c r="BE64" s="34">
        <f t="shared" ca="1" si="46"/>
        <v>0</v>
      </c>
    </row>
    <row r="65" spans="5:57" x14ac:dyDescent="0.25">
      <c r="E65" s="4">
        <v>63</v>
      </c>
      <c r="F65" s="4">
        <v>6300</v>
      </c>
      <c r="G65">
        <f t="shared" ca="1" si="45"/>
        <v>1759.7697716949433</v>
      </c>
      <c r="H65" s="4">
        <f t="shared" ca="1" si="1"/>
        <v>1797.6105790390404</v>
      </c>
      <c r="I65" s="4">
        <f t="shared" ca="1" si="2"/>
        <v>1778.6901753669918</v>
      </c>
      <c r="J65" s="4">
        <v>582</v>
      </c>
      <c r="K65" s="42">
        <f t="shared" si="3"/>
        <v>684.76923076923072</v>
      </c>
      <c r="L65" s="42">
        <f t="shared" si="4"/>
        <v>633.38461538461536</v>
      </c>
      <c r="M65" s="42">
        <f ca="1">+'Rs, Den q3'!I65:I129</f>
        <v>282.95125574206122</v>
      </c>
      <c r="N65" s="42">
        <f ca="1">'Rs, Den q3'!J65:J129</f>
        <v>0.72482509110336391</v>
      </c>
      <c r="O65" s="42">
        <f t="shared" ca="1" si="5"/>
        <v>1778.6941902478809</v>
      </c>
      <c r="P65" s="42">
        <f t="shared" ca="1" si="6"/>
        <v>0.48540717743416373</v>
      </c>
      <c r="Q65" s="42">
        <f t="shared" ca="1" si="7"/>
        <v>675.44535286508994</v>
      </c>
      <c r="R65" s="42">
        <f t="shared" ca="1" si="8"/>
        <v>322.81208106729571</v>
      </c>
      <c r="S65" s="42">
        <f t="shared" ca="1" si="9"/>
        <v>2.633359113098019</v>
      </c>
      <c r="T65" s="42">
        <f t="shared" ca="1" si="10"/>
        <v>1.9620846075230236</v>
      </c>
      <c r="U65" s="42">
        <f t="shared" ca="1" si="11"/>
        <v>0.93760833076025663</v>
      </c>
      <c r="V65" s="42">
        <f t="shared" ca="1" si="12"/>
        <v>9.4384928829513385E-3</v>
      </c>
      <c r="W65" s="23">
        <f t="shared" ca="1" si="13"/>
        <v>3.929134536188144</v>
      </c>
      <c r="X65" s="42">
        <f ca="1">+'Visco q3'!G65:G129</f>
        <v>1.5693631643139565E-2</v>
      </c>
      <c r="Y65" s="42">
        <f t="shared" ca="1" si="14"/>
        <v>1.1689987013138026</v>
      </c>
      <c r="Z65" s="42">
        <f t="shared" ca="1" si="15"/>
        <v>61.666499898369558</v>
      </c>
      <c r="AA65" s="43">
        <f t="shared" si="16"/>
        <v>24</v>
      </c>
      <c r="AB65" s="42">
        <f t="shared" ca="1" si="17"/>
        <v>3.7985692753917832E-2</v>
      </c>
      <c r="AC65" s="42">
        <f t="shared" ca="1" si="18"/>
        <v>3.5601221863325264E-3</v>
      </c>
      <c r="AD65" s="42">
        <f t="shared" ca="1" si="19"/>
        <v>0.77383817827412749</v>
      </c>
      <c r="AE65" s="42">
        <f t="shared" ca="1" si="20"/>
        <v>7.2526213618171284E-2</v>
      </c>
      <c r="AF65" s="42">
        <f t="shared" ca="1" si="21"/>
        <v>0.84636439189229873</v>
      </c>
      <c r="AG65" s="42">
        <f t="shared" ca="1" si="22"/>
        <v>0.91430852442171229</v>
      </c>
      <c r="AH65" s="42">
        <f t="shared" ca="1" si="23"/>
        <v>7.9395763464094236</v>
      </c>
      <c r="AI65" s="42">
        <f t="shared" si="24"/>
        <v>0.13</v>
      </c>
      <c r="AJ65" s="42">
        <f t="shared" ca="1" si="25"/>
        <v>8.5691475578287754E-2</v>
      </c>
      <c r="AK65" s="42">
        <f t="shared" ca="1" si="26"/>
        <v>-4.430852442171225E-2</v>
      </c>
      <c r="AL65" s="42">
        <f t="shared" ca="1" si="27"/>
        <v>2.5036113837093725</v>
      </c>
      <c r="AM65" s="42">
        <f t="shared" ca="1" si="28"/>
        <v>0.23464525159091937</v>
      </c>
      <c r="AN65" s="42">
        <f t="shared" ca="1" si="29"/>
        <v>50.44622927040156</v>
      </c>
      <c r="AO65" s="42">
        <f t="shared" ca="1" si="30"/>
        <v>0.28475357900252352</v>
      </c>
      <c r="AP65" s="42">
        <f t="shared" ca="1" si="31"/>
        <v>1.0417557346691525E-2</v>
      </c>
      <c r="AQ65" s="42">
        <f t="shared" ca="1" si="32"/>
        <v>1.9221870076401115E-3</v>
      </c>
      <c r="AR65" s="42">
        <f t="shared" ca="1" si="33"/>
        <v>0.89831756952159303</v>
      </c>
      <c r="AS65" s="42">
        <f t="shared" ca="1" si="34"/>
        <v>4.6968344317304725E-5</v>
      </c>
      <c r="AT65" s="42">
        <f t="shared" ca="1" si="35"/>
        <v>0.97471888000000162</v>
      </c>
      <c r="AU65" s="42">
        <f t="shared" ca="1" si="36"/>
        <v>0.87560709524841074</v>
      </c>
      <c r="AV65" s="42">
        <f t="shared" ca="1" si="37"/>
        <v>54.48438130826402</v>
      </c>
      <c r="AW65" s="42">
        <f t="shared" ca="1" si="38"/>
        <v>21.944749396573776</v>
      </c>
      <c r="AX65" s="42">
        <f t="shared" ca="1" si="39"/>
        <v>9380.4347624127568</v>
      </c>
      <c r="AY65" s="42">
        <f ca="1">+'fd q3'!L65:L129</f>
        <v>3.1588373455678123E-2</v>
      </c>
      <c r="AZ65" s="42">
        <f t="shared" ca="1" si="40"/>
        <v>0.37836375908516678</v>
      </c>
      <c r="BA65" s="42">
        <f t="shared" ca="1" si="41"/>
        <v>4.4314355803732149E-5</v>
      </c>
      <c r="BB65" s="42">
        <f t="shared" ca="1" si="42"/>
        <v>0.37840807344097049</v>
      </c>
      <c r="BC65" s="42">
        <f t="shared" ca="1" si="43"/>
        <v>37.840807344097051</v>
      </c>
      <c r="BD65" s="42">
        <f t="shared" ca="1" si="44"/>
        <v>1797.6105790390404</v>
      </c>
      <c r="BE65" s="34">
        <f t="shared" ca="1" si="46"/>
        <v>0</v>
      </c>
    </row>
    <row r="66" spans="5:57" x14ac:dyDescent="0.25">
      <c r="E66" s="19">
        <v>64</v>
      </c>
      <c r="F66" s="19">
        <v>6400</v>
      </c>
      <c r="G66">
        <f t="shared" ca="1" si="45"/>
        <v>1797.6105790390404</v>
      </c>
      <c r="H66" s="4">
        <f t="shared" ca="1" si="1"/>
        <v>1835.8067963562928</v>
      </c>
      <c r="I66" s="4">
        <f t="shared" ca="1" si="2"/>
        <v>1816.7086876976666</v>
      </c>
      <c r="J66" s="4">
        <v>583</v>
      </c>
      <c r="K66" s="42">
        <f t="shared" si="3"/>
        <v>687.38461538461536</v>
      </c>
      <c r="L66" s="42">
        <f t="shared" si="4"/>
        <v>635.19230769230762</v>
      </c>
      <c r="M66" s="42">
        <f ca="1">+'Rs, Den q3'!I66:I130</f>
        <v>288.62809534427458</v>
      </c>
      <c r="N66" s="42">
        <f ca="1">'Rs, Den q3'!J66:J130</f>
        <v>0.72432000792417195</v>
      </c>
      <c r="O66" s="42">
        <f t="shared" ca="1" si="5"/>
        <v>1816.7130049000109</v>
      </c>
      <c r="P66" s="42">
        <f t="shared" ca="1" si="6"/>
        <v>0.46501529410174913</v>
      </c>
      <c r="Q66" s="42">
        <f t="shared" ca="1" si="7"/>
        <v>675.86625852095608</v>
      </c>
      <c r="R66" s="42">
        <f t="shared" ca="1" si="8"/>
        <v>316.4269802862118</v>
      </c>
      <c r="S66" s="42">
        <f t="shared" ca="1" si="9"/>
        <v>2.6879706817637166</v>
      </c>
      <c r="T66" s="42">
        <f t="shared" ca="1" si="10"/>
        <v>2.0073898474705567</v>
      </c>
      <c r="U66" s="42">
        <f t="shared" ca="1" si="11"/>
        <v>0.94420361192875768</v>
      </c>
      <c r="V66" s="42">
        <f t="shared" ca="1" si="12"/>
        <v>9.3325341022466729E-3</v>
      </c>
      <c r="W66" s="23">
        <f t="shared" ca="1" si="13"/>
        <v>3.806808320241871</v>
      </c>
      <c r="X66" s="42">
        <f ca="1">+'Visco q3'!G66:G130</f>
        <v>1.5781702048855647E-2</v>
      </c>
      <c r="Y66" s="42">
        <f t="shared" ca="1" si="14"/>
        <v>1.1725791797695144</v>
      </c>
      <c r="Z66" s="42">
        <f t="shared" ca="1" si="15"/>
        <v>61.736798799677096</v>
      </c>
      <c r="AA66" s="43">
        <f t="shared" si="16"/>
        <v>24</v>
      </c>
      <c r="AB66" s="42">
        <f t="shared" ca="1" si="17"/>
        <v>3.8102037583367034E-2</v>
      </c>
      <c r="AC66" s="42">
        <f t="shared" ca="1" si="18"/>
        <v>3.2135622358112699E-3</v>
      </c>
      <c r="AD66" s="42">
        <f t="shared" ca="1" si="19"/>
        <v>0.776208335676701</v>
      </c>
      <c r="AE66" s="42">
        <f t="shared" ca="1" si="20"/>
        <v>6.5466152281091136E-2</v>
      </c>
      <c r="AF66" s="42">
        <f t="shared" ca="1" si="21"/>
        <v>0.84167448795779209</v>
      </c>
      <c r="AG66" s="42">
        <f t="shared" ca="1" si="22"/>
        <v>0.92221915572142887</v>
      </c>
      <c r="AH66" s="42">
        <f t="shared" ca="1" si="23"/>
        <v>7.7072481010736222</v>
      </c>
      <c r="AI66" s="42">
        <f t="shared" si="24"/>
        <v>0.13</v>
      </c>
      <c r="AJ66" s="42">
        <f t="shared" ca="1" si="25"/>
        <v>7.7780844278571154E-2</v>
      </c>
      <c r="AK66" s="42">
        <f t="shared" ca="1" si="26"/>
        <v>-5.221915572142885E-2</v>
      </c>
      <c r="AL66" s="42">
        <f t="shared" ca="1" si="27"/>
        <v>2.530715160608521</v>
      </c>
      <c r="AM66" s="42">
        <f t="shared" ca="1" si="28"/>
        <v>0.21344293338466455</v>
      </c>
      <c r="AN66" s="42">
        <f t="shared" ca="1" si="29"/>
        <v>50.836648204975106</v>
      </c>
      <c r="AO66" s="42">
        <f t="shared" ca="1" si="30"/>
        <v>0.29108443404840767</v>
      </c>
      <c r="AP66" s="42">
        <f t="shared" ca="1" si="31"/>
        <v>1.0484243926531129E-2</v>
      </c>
      <c r="AQ66" s="42">
        <f t="shared" ca="1" si="32"/>
        <v>2.0533512488195953E-3</v>
      </c>
      <c r="AR66" s="42">
        <f t="shared" ca="1" si="33"/>
        <v>0.90656076569563315</v>
      </c>
      <c r="AS66" s="42">
        <f t="shared" ca="1" si="34"/>
        <v>4.2117743420862668E-5</v>
      </c>
      <c r="AT66" s="42">
        <f t="shared" ca="1" si="35"/>
        <v>0.97471888000000095</v>
      </c>
      <c r="AU66" s="42">
        <f t="shared" ca="1" si="36"/>
        <v>0.88364189419079087</v>
      </c>
      <c r="AV66" s="42">
        <f t="shared" ca="1" si="37"/>
        <v>54.996174837944494</v>
      </c>
      <c r="AW66" s="42">
        <f t="shared" ca="1" si="38"/>
        <v>22.134487251423806</v>
      </c>
      <c r="AX66" s="42">
        <f t="shared" ca="1" si="39"/>
        <v>9335.3663856693929</v>
      </c>
      <c r="AY66" s="42">
        <f ca="1">+'fd q3'!L66:L130</f>
        <v>3.162842459585883E-2</v>
      </c>
      <c r="AZ66" s="42">
        <f t="shared" ca="1" si="40"/>
        <v>0.38191788081905897</v>
      </c>
      <c r="BA66" s="42">
        <f t="shared" ca="1" si="41"/>
        <v>4.4292353464154744E-5</v>
      </c>
      <c r="BB66" s="42">
        <f t="shared" ca="1" si="42"/>
        <v>0.38196217317252312</v>
      </c>
      <c r="BC66" s="42">
        <f t="shared" ca="1" si="43"/>
        <v>38.196217317252312</v>
      </c>
      <c r="BD66" s="42">
        <f t="shared" ca="1" si="44"/>
        <v>1835.8067963562928</v>
      </c>
      <c r="BE66" s="34">
        <f t="shared" ca="1" si="46"/>
        <v>0</v>
      </c>
    </row>
    <row r="67" spans="5:57" x14ac:dyDescent="0.25">
      <c r="E67" s="4">
        <v>65</v>
      </c>
      <c r="F67" s="4">
        <v>6500</v>
      </c>
      <c r="G67">
        <f t="shared" ca="1" si="45"/>
        <v>1835.8067963562928</v>
      </c>
      <c r="H67" s="4">
        <f t="shared" ca="1" si="1"/>
        <v>1874.3668819329625</v>
      </c>
      <c r="I67" s="4">
        <f t="shared" ca="1" si="2"/>
        <v>1855.0868391446277</v>
      </c>
      <c r="J67" s="4">
        <v>584</v>
      </c>
      <c r="K67" s="42">
        <f t="shared" si="3"/>
        <v>690</v>
      </c>
      <c r="L67" s="42">
        <f t="shared" si="4"/>
        <v>637</v>
      </c>
      <c r="M67" s="42">
        <f ca="1">+'Rs, Den q3'!I67:I131</f>
        <v>294.33436462365222</v>
      </c>
      <c r="N67" s="42">
        <f ca="1">'Rs, Den q3'!J67:J131</f>
        <v>0.72381230631008564</v>
      </c>
      <c r="O67" s="42">
        <f t="shared" ca="1" si="5"/>
        <v>1855.0914755660929</v>
      </c>
      <c r="P67" s="42">
        <f t="shared" ca="1" si="6"/>
        <v>0.44028785141655574</v>
      </c>
      <c r="Q67" s="42">
        <f t="shared" ca="1" si="7"/>
        <v>676.33481556731056</v>
      </c>
      <c r="R67" s="42">
        <f t="shared" ca="1" si="8"/>
        <v>308.67038430906803</v>
      </c>
      <c r="S67" s="42">
        <f t="shared" ca="1" si="9"/>
        <v>2.7428527948669599</v>
      </c>
      <c r="T67" s="42">
        <f t="shared" ca="1" si="10"/>
        <v>2.0636900473165558</v>
      </c>
      <c r="U67" s="42">
        <f t="shared" ca="1" si="11"/>
        <v>0.95161015651002079</v>
      </c>
      <c r="V67" s="42">
        <f t="shared" ca="1" si="12"/>
        <v>9.2373680475548985E-3</v>
      </c>
      <c r="W67" s="23">
        <f t="shared" ca="1" si="13"/>
        <v>3.6415125688457035</v>
      </c>
      <c r="X67" s="42">
        <f ca="1">+'Visco q3'!G67:G131</f>
        <v>1.5874837647643813E-2</v>
      </c>
      <c r="Y67" s="42">
        <f t="shared" ca="1" si="14"/>
        <v>1.1761816054679031</v>
      </c>
      <c r="Z67" s="42">
        <f t="shared" ca="1" si="15"/>
        <v>61.806477508967994</v>
      </c>
      <c r="AA67" s="43">
        <f t="shared" si="16"/>
        <v>24</v>
      </c>
      <c r="AB67" s="42">
        <f t="shared" ca="1" si="17"/>
        <v>3.8219095571193719E-2</v>
      </c>
      <c r="AC67" s="42">
        <f t="shared" ca="1" si="18"/>
        <v>2.8757527970103523E-3</v>
      </c>
      <c r="AD67" s="42">
        <f t="shared" ca="1" si="19"/>
        <v>0.77859302142243869</v>
      </c>
      <c r="AE67" s="42">
        <f t="shared" ca="1" si="20"/>
        <v>5.858435490493178E-2</v>
      </c>
      <c r="AF67" s="42">
        <f t="shared" ca="1" si="21"/>
        <v>0.83717737632737044</v>
      </c>
      <c r="AG67" s="42">
        <f t="shared" ca="1" si="22"/>
        <v>0.93002157420696607</v>
      </c>
      <c r="AH67" s="42">
        <f t="shared" ca="1" si="23"/>
        <v>7.479763546997531</v>
      </c>
      <c r="AI67" s="42">
        <f t="shared" si="24"/>
        <v>0.13</v>
      </c>
      <c r="AJ67" s="42">
        <f t="shared" ca="1" si="25"/>
        <v>6.9978425793033983E-2</v>
      </c>
      <c r="AK67" s="42">
        <f t="shared" ca="1" si="26"/>
        <v>-6.0021574206966022E-2</v>
      </c>
      <c r="AL67" s="42">
        <f t="shared" ca="1" si="27"/>
        <v>2.5582961100154882</v>
      </c>
      <c r="AM67" s="42">
        <f t="shared" ca="1" si="28"/>
        <v>0.19249610918325447</v>
      </c>
      <c r="AN67" s="42">
        <f t="shared" ca="1" si="29"/>
        <v>51.233290280368486</v>
      </c>
      <c r="AO67" s="42">
        <f t="shared" ca="1" si="30"/>
        <v>0.29761520346358017</v>
      </c>
      <c r="AP67" s="42">
        <f t="shared" ca="1" si="31"/>
        <v>1.0550259810108303E-2</v>
      </c>
      <c r="AQ67" s="42">
        <f t="shared" ca="1" si="32"/>
        <v>2.2040618817665962E-3</v>
      </c>
      <c r="AR67" s="42">
        <f t="shared" ca="1" si="33"/>
        <v>0.91505600786430041</v>
      </c>
      <c r="AS67" s="42">
        <f t="shared" ca="1" si="34"/>
        <v>3.7440846292578416E-5</v>
      </c>
      <c r="AT67" s="42">
        <f t="shared" ca="1" si="35"/>
        <v>0.97471888000000062</v>
      </c>
      <c r="AU67" s="42">
        <f t="shared" ca="1" si="36"/>
        <v>0.89192236712276263</v>
      </c>
      <c r="AV67" s="42">
        <f t="shared" ca="1" si="37"/>
        <v>55.520145781852072</v>
      </c>
      <c r="AW67" s="42">
        <f t="shared" ca="1" si="38"/>
        <v>22.321628677115488</v>
      </c>
      <c r="AX67" s="42">
        <f t="shared" ca="1" si="39"/>
        <v>9295.3637186347132</v>
      </c>
      <c r="AY67" s="42">
        <f ca="1">+'fd q3'!L67:L131</f>
        <v>3.1664200069490257E-2</v>
      </c>
      <c r="AZ67" s="42">
        <f t="shared" ca="1" si="40"/>
        <v>0.3855565679295283</v>
      </c>
      <c r="BA67" s="42">
        <f t="shared" ca="1" si="41"/>
        <v>4.4287837168653565E-5</v>
      </c>
      <c r="BB67" s="42">
        <f t="shared" ca="1" si="42"/>
        <v>0.38560085576669695</v>
      </c>
      <c r="BC67" s="42">
        <f t="shared" ca="1" si="43"/>
        <v>38.560085576669692</v>
      </c>
      <c r="BD67" s="42">
        <f t="shared" ca="1" si="44"/>
        <v>1874.3668819329625</v>
      </c>
      <c r="BE67" s="34">
        <f t="shared" ca="1" si="46"/>
        <v>0</v>
      </c>
    </row>
  </sheetData>
  <mergeCells count="19">
    <mergeCell ref="A7:B7"/>
    <mergeCell ref="A2:B2"/>
    <mergeCell ref="A3:B3"/>
    <mergeCell ref="A4:B4"/>
    <mergeCell ref="A5:B5"/>
    <mergeCell ref="A6:B6"/>
    <mergeCell ref="A20:B20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7"/>
  <sheetViews>
    <sheetView topLeftCell="A47" workbookViewId="0">
      <selection activeCell="N4" sqref="N4"/>
    </sheetView>
  </sheetViews>
  <sheetFormatPr baseColWidth="10" defaultRowHeight="15" x14ac:dyDescent="0.25"/>
  <sheetData>
    <row r="1" spans="1:12" x14ac:dyDescent="0.25">
      <c r="C1" s="65" t="s">
        <v>28</v>
      </c>
      <c r="D1" s="65"/>
      <c r="E1" s="25">
        <v>0.68</v>
      </c>
      <c r="F1" s="65" t="s">
        <v>0</v>
      </c>
      <c r="G1" s="65"/>
      <c r="H1" s="25">
        <v>25</v>
      </c>
    </row>
    <row r="2" spans="1:12" x14ac:dyDescent="0.25">
      <c r="A2" s="32" t="str">
        <f>+'VLP q=500'!I2:I67</f>
        <v>Pprm[psia]</v>
      </c>
      <c r="B2" s="32" t="str">
        <f>+'VLP q=500'!L2:L67</f>
        <v>Tprom[°R]</v>
      </c>
      <c r="C2" s="7" t="s">
        <v>9</v>
      </c>
      <c r="D2" s="7" t="s">
        <v>56</v>
      </c>
      <c r="E2" s="7" t="s">
        <v>9</v>
      </c>
      <c r="F2" s="7" t="s">
        <v>56</v>
      </c>
      <c r="G2" s="7" t="s">
        <v>9</v>
      </c>
      <c r="H2" s="7" t="s">
        <v>56</v>
      </c>
      <c r="I2" s="7" t="s">
        <v>9</v>
      </c>
      <c r="J2" s="7" t="s">
        <v>56</v>
      </c>
      <c r="K2" s="7" t="s">
        <v>60</v>
      </c>
      <c r="L2" s="7" t="s">
        <v>61</v>
      </c>
    </row>
    <row r="3" spans="1:12" x14ac:dyDescent="0.25">
      <c r="A3">
        <f ca="1">+'VLP q=500'!I3:I68</f>
        <v>138.67472901753658</v>
      </c>
      <c r="B3">
        <f>+'VLP q=500'!L3:L68</f>
        <v>521.30769230769238</v>
      </c>
      <c r="C3">
        <f ca="1">$E$1*(((A3/18.2+1.4)*10^((0.0125*$H$1)-(0.00091*(B3-460))))^(1/0.83))</f>
        <v>19.616420782501919</v>
      </c>
      <c r="D3">
        <f ca="1">0.25+0.02*$H$1+(C3*0.000001)*(0.6874-(3.5864*$H$1))</f>
        <v>0.74825467604028673</v>
      </c>
      <c r="E3">
        <f ca="1">D3*(((A3/18.2+1.4)*10^((0.0125*$H$1)-(0.00091*(B3-460))))^(1/0.83))</f>
        <v>21.585409673060177</v>
      </c>
      <c r="F3">
        <f ca="1">0.25+0.02*$H$1+(E3*0.000001)*(0.6874-3.5864*$H$1)</f>
        <v>0.74807948997932272</v>
      </c>
      <c r="G3">
        <f ca="1">F3*(((A3/18.2+1.4)*10^((0.0125*$H$1)-(0.00091*(B3-460))))^(1/0.83))</f>
        <v>21.580355962049737</v>
      </c>
      <c r="H3">
        <f ca="1">0.25+(0.02*$H$1)+(G3*0.000001)*(0.6874-(3.5864*$H$1))</f>
        <v>0.74807993962113095</v>
      </c>
      <c r="I3">
        <f ca="1">H3*(((A3/18.2+1.4)*10^((0.0125*$H$1)-(0.00091*(B3-460))))^(1/0.83))</f>
        <v>21.580368933171666</v>
      </c>
      <c r="J3">
        <f ca="1">0.25+0.02*$H$1+(I3*0.000001)*(0.6874-3.5864*$H$1)</f>
        <v>0.74807993846705645</v>
      </c>
      <c r="K3">
        <f ca="1">(I3-G3)/I3</f>
        <v>6.0106117599783375E-7</v>
      </c>
      <c r="L3">
        <f ca="1">(J3-H3)/J3</f>
        <v>-1.5427154817096075E-9</v>
      </c>
    </row>
    <row r="4" spans="1:12" x14ac:dyDescent="0.25">
      <c r="A4">
        <f ca="1">+'VLP q=500'!I4:I69</f>
        <v>152.27391246681242</v>
      </c>
      <c r="B4">
        <f>+'VLP q=500'!L4:L69</f>
        <v>523.11538461538464</v>
      </c>
      <c r="C4">
        <f t="shared" ref="C4:C67" ca="1" si="0">$E$1*(((A4/18.2+1.4)*10^((0.0125*$H$1)-(0.00091*(B4-460))))^(1/0.83))</f>
        <v>21.492322424230302</v>
      </c>
      <c r="D4">
        <f t="shared" ref="D4:D67" ca="1" si="1">0.25+0.02*$H$1+(C4*0.000001)*(0.6874-(3.5864*$H$1))</f>
        <v>0.7480877721938779</v>
      </c>
      <c r="E4">
        <f t="shared" ref="E4:E67" ca="1" si="2">D4*(((A4/18.2+1.4)*10^((0.0125*$H$1)-(0.00091*(B4-460))))^(1/0.83))</f>
        <v>23.644328825904367</v>
      </c>
      <c r="F4">
        <f t="shared" ref="F4:F67" ca="1" si="3">0.25+0.02*$H$1+(E4*0.000001)*(0.6874-3.5864*$H$1)</f>
        <v>0.74789630258910433</v>
      </c>
      <c r="G4">
        <f t="shared" ref="G4:G67" ca="1" si="4">F4*(((A4/18.2+1.4)*10^((0.0125*$H$1)-(0.00091*(B4-460))))^(1/0.83))</f>
        <v>23.638277169315788</v>
      </c>
      <c r="H4">
        <f t="shared" ref="H4:H67" ca="1" si="5">0.25+(0.02*$H$1)+(G4*0.000001)*(0.6874-(3.5864*$H$1))</f>
        <v>0.74789684102072529</v>
      </c>
      <c r="I4">
        <f t="shared" ref="I4:I67" ca="1" si="6">H4*(((A4/18.2+1.4)*10^((0.0125*$H$1)-(0.00091*(B4-460))))^(1/0.83))</f>
        <v>23.638294187177557</v>
      </c>
      <c r="J4">
        <f t="shared" ref="J4:J67" ca="1" si="7">0.25+0.02*$H$1+(I4*0.000001)*(0.6874-3.5864*$H$1)</f>
        <v>0.74789683950660191</v>
      </c>
      <c r="K4">
        <f t="shared" ref="K4:K67" ca="1" si="8">(I4-G4)/I4</f>
        <v>7.1992765780433173E-7</v>
      </c>
      <c r="L4">
        <f t="shared" ref="L4:L67" ca="1" si="9">(J4-H4)/J4</f>
        <v>-2.0245083308922713E-9</v>
      </c>
    </row>
    <row r="5" spans="1:12" x14ac:dyDescent="0.25">
      <c r="A5">
        <f ca="1">+'VLP q=500'!I5:I70</f>
        <v>166.36938535140266</v>
      </c>
      <c r="B5">
        <f>+'VLP q=500'!L5:L70</f>
        <v>524.92307692307691</v>
      </c>
      <c r="C5">
        <f t="shared" ca="1" si="0"/>
        <v>23.454740295870874</v>
      </c>
      <c r="D5">
        <f t="shared" ca="1" si="1"/>
        <v>0.74791317077355157</v>
      </c>
      <c r="E5">
        <f t="shared" ca="1" si="2"/>
        <v>25.797219388757313</v>
      </c>
      <c r="F5">
        <f t="shared" ca="1" si="3"/>
        <v>0.74770475431821182</v>
      </c>
      <c r="G5">
        <f t="shared" ca="1" si="4"/>
        <v>25.79003063311999</v>
      </c>
      <c r="H5">
        <f t="shared" ca="1" si="5"/>
        <v>0.74770539392049162</v>
      </c>
      <c r="I5">
        <f t="shared" ca="1" si="6"/>
        <v>25.790052694451408</v>
      </c>
      <c r="J5">
        <f t="shared" ca="1" si="7"/>
        <v>0.74770539195763763</v>
      </c>
      <c r="K5">
        <f t="shared" ca="1" si="8"/>
        <v>8.554201761067015E-7</v>
      </c>
      <c r="L5">
        <f t="shared" ca="1" si="9"/>
        <v>-2.6251703031280729E-9</v>
      </c>
    </row>
    <row r="6" spans="1:12" x14ac:dyDescent="0.25">
      <c r="A6">
        <f ca="1">+'VLP q=500'!I6:I71</f>
        <v>180.9550335960912</v>
      </c>
      <c r="B6">
        <f>+'VLP q=500'!L6:L71</f>
        <v>526.73076923076928</v>
      </c>
      <c r="C6">
        <f t="shared" ca="1" si="0"/>
        <v>25.502904982731081</v>
      </c>
      <c r="D6">
        <f t="shared" ca="1" si="1"/>
        <v>0.74773094023613351</v>
      </c>
      <c r="E6">
        <f t="shared" ca="1" si="2"/>
        <v>28.043104590426889</v>
      </c>
      <c r="F6">
        <f t="shared" ca="1" si="3"/>
        <v>0.74750493207251778</v>
      </c>
      <c r="G6">
        <f t="shared" ca="1" si="4"/>
        <v>28.034628318776868</v>
      </c>
      <c r="H6">
        <f t="shared" ca="1" si="5"/>
        <v>0.74750568622844482</v>
      </c>
      <c r="I6">
        <f t="shared" ca="1" si="6"/>
        <v>28.034656602845914</v>
      </c>
      <c r="J6">
        <f t="shared" ca="1" si="7"/>
        <v>0.7475056837119376</v>
      </c>
      <c r="K6">
        <f t="shared" ca="1" si="8"/>
        <v>1.0088965756444991E-6</v>
      </c>
      <c r="L6">
        <f t="shared" ca="1" si="9"/>
        <v>-3.366539251352947E-9</v>
      </c>
    </row>
    <row r="7" spans="1:12" x14ac:dyDescent="0.25">
      <c r="A7">
        <f ca="1">+'VLP q=500'!I7:I72</f>
        <v>196.02513975896301</v>
      </c>
      <c r="B7">
        <f>+'VLP q=500'!L7:L72</f>
        <v>528.53846153846155</v>
      </c>
      <c r="C7">
        <f t="shared" ca="1" si="0"/>
        <v>27.636031800705126</v>
      </c>
      <c r="D7">
        <f t="shared" ca="1" si="1"/>
        <v>0.74754115039700864</v>
      </c>
      <c r="E7">
        <f t="shared" ca="1" si="2"/>
        <v>30.380986771628564</v>
      </c>
      <c r="F7">
        <f t="shared" ca="1" si="3"/>
        <v>0.74729692461636255</v>
      </c>
      <c r="G7">
        <f t="shared" ca="1" si="4"/>
        <v>30.371061137157259</v>
      </c>
      <c r="H7">
        <f t="shared" ca="1" si="5"/>
        <v>0.74729780772586818</v>
      </c>
      <c r="I7">
        <f t="shared" ca="1" si="6"/>
        <v>30.371097027807817</v>
      </c>
      <c r="J7">
        <f t="shared" ca="1" si="7"/>
        <v>0.74729780453258365</v>
      </c>
      <c r="K7">
        <f t="shared" ca="1" si="8"/>
        <v>1.1817370483963671E-6</v>
      </c>
      <c r="L7">
        <f t="shared" ca="1" si="9"/>
        <v>-4.2731083997905631E-9</v>
      </c>
    </row>
    <row r="8" spans="1:12" x14ac:dyDescent="0.25">
      <c r="A8">
        <f ca="1">+'VLP q=500'!I8:I73</f>
        <v>211.57434313004057</v>
      </c>
      <c r="B8">
        <f>+'VLP q=500'!L8:L73</f>
        <v>530.34615384615381</v>
      </c>
      <c r="C8">
        <f t="shared" ca="1" si="0"/>
        <v>29.85332315055323</v>
      </c>
      <c r="D8">
        <f t="shared" ca="1" si="1"/>
        <v>0.74734387222065513</v>
      </c>
      <c r="E8">
        <f t="shared" ca="1" si="2"/>
        <v>32.809850179395553</v>
      </c>
      <c r="F8">
        <f t="shared" ca="1" si="3"/>
        <v>0.74708082232392869</v>
      </c>
      <c r="G8">
        <f t="shared" ca="1" si="4"/>
        <v>32.798301777084241</v>
      </c>
      <c r="H8">
        <f t="shared" ca="1" si="5"/>
        <v>0.74708184981530823</v>
      </c>
      <c r="I8">
        <f t="shared" ca="1" si="6"/>
        <v>32.798346885955105</v>
      </c>
      <c r="J8">
        <f t="shared" ca="1" si="7"/>
        <v>0.74708184580185466</v>
      </c>
      <c r="K8">
        <f t="shared" ca="1" si="8"/>
        <v>1.3753397700575276E-6</v>
      </c>
      <c r="L8">
        <f t="shared" ca="1" si="9"/>
        <v>-5.3721738682821011E-9</v>
      </c>
    </row>
    <row r="9" spans="1:12" x14ac:dyDescent="0.25">
      <c r="A9">
        <f ca="1">+'VLP q=500'!I9:I74</f>
        <v>227.59760315197127</v>
      </c>
      <c r="B9">
        <f>+'VLP q=500'!L9:L74</f>
        <v>532.15384615384619</v>
      </c>
      <c r="C9">
        <f t="shared" ca="1" si="0"/>
        <v>32.153970214331025</v>
      </c>
      <c r="D9">
        <f t="shared" ca="1" si="1"/>
        <v>0.74713917766970839</v>
      </c>
      <c r="E9">
        <f t="shared" ca="1" si="2"/>
        <v>35.328663036399377</v>
      </c>
      <c r="F9">
        <f t="shared" ca="1" si="3"/>
        <v>0.74685671699512768</v>
      </c>
      <c r="G9">
        <f t="shared" ca="1" si="4"/>
        <v>35.315306812697628</v>
      </c>
      <c r="H9">
        <f t="shared" ca="1" si="5"/>
        <v>0.74685790533307661</v>
      </c>
      <c r="I9">
        <f t="shared" ca="1" si="6"/>
        <v>35.315363003555007</v>
      </c>
      <c r="J9">
        <f t="shared" ca="1" si="7"/>
        <v>0.74685790033362986</v>
      </c>
      <c r="K9">
        <f t="shared" ca="1" si="8"/>
        <v>1.591116516994817E-6</v>
      </c>
      <c r="L9">
        <f t="shared" ca="1" si="9"/>
        <v>-6.6939731684516764E-9</v>
      </c>
    </row>
    <row r="10" spans="1:12" x14ac:dyDescent="0.25">
      <c r="A10">
        <f ca="1">+'VLP q=500'!I10:I75</f>
        <v>244.09016603212945</v>
      </c>
      <c r="B10">
        <f>+'VLP q=500'!L10:L75</f>
        <v>533.96153846153845</v>
      </c>
      <c r="C10">
        <f t="shared" ca="1" si="0"/>
        <v>34.537154152757239</v>
      </c>
      <c r="D10">
        <f t="shared" ca="1" si="1"/>
        <v>0.74692713959842838</v>
      </c>
      <c r="E10">
        <f t="shared" ca="1" si="2"/>
        <v>37.93637906057198</v>
      </c>
      <c r="F10">
        <f t="shared" ca="1" si="3"/>
        <v>0.7466247017203953</v>
      </c>
      <c r="G10">
        <f t="shared" ca="1" si="4"/>
        <v>37.921018261137775</v>
      </c>
      <c r="H10">
        <f t="shared" ca="1" si="5"/>
        <v>0.74662606841065904</v>
      </c>
      <c r="I10">
        <f t="shared" ca="1" si="6"/>
        <v>37.921087675244124</v>
      </c>
      <c r="J10">
        <f t="shared" ca="1" si="7"/>
        <v>0.74662606223470562</v>
      </c>
      <c r="K10">
        <f t="shared" ca="1" si="8"/>
        <v>1.830488274586106E-6</v>
      </c>
      <c r="L10">
        <f t="shared" ca="1" si="9"/>
        <v>-8.2718160103583217E-9</v>
      </c>
    </row>
    <row r="11" spans="1:12" x14ac:dyDescent="0.25">
      <c r="A11">
        <f ca="1">+'VLP q=500'!I11:I76</f>
        <v>261.04753431940424</v>
      </c>
      <c r="B11">
        <f>+'VLP q=500'!L11:L76</f>
        <v>535.76923076923072</v>
      </c>
      <c r="C11">
        <f t="shared" ca="1" si="0"/>
        <v>37.002046919402467</v>
      </c>
      <c r="D11">
        <f t="shared" ca="1" si="1"/>
        <v>0.74670783168025878</v>
      </c>
      <c r="E11">
        <f t="shared" ca="1" si="2"/>
        <v>40.631938563115014</v>
      </c>
      <c r="F11">
        <f t="shared" ca="1" si="3"/>
        <v>0.74638487078299942</v>
      </c>
      <c r="G11">
        <f t="shared" ca="1" si="4"/>
        <v>40.614364718595127</v>
      </c>
      <c r="H11">
        <f t="shared" ca="1" si="5"/>
        <v>0.74638643437363827</v>
      </c>
      <c r="I11">
        <f t="shared" ca="1" si="6"/>
        <v>40.614449801027753</v>
      </c>
      <c r="J11">
        <f t="shared" ca="1" si="7"/>
        <v>0.7463864268036331</v>
      </c>
      <c r="K11">
        <f t="shared" ca="1" si="8"/>
        <v>2.0948808378105922E-6</v>
      </c>
      <c r="L11">
        <f t="shared" ca="1" si="9"/>
        <v>-1.0142206377837312E-8</v>
      </c>
    </row>
    <row r="12" spans="1:12" x14ac:dyDescent="0.25">
      <c r="A12">
        <f ca="1">+'VLP q=500'!I12:I77</f>
        <v>278.46543919125628</v>
      </c>
      <c r="B12">
        <f>+'VLP q=500'!L12:L77</f>
        <v>537.57692307692309</v>
      </c>
      <c r="C12">
        <f t="shared" ca="1" si="0"/>
        <v>39.547811779076682</v>
      </c>
      <c r="D12">
        <f t="shared" ca="1" si="1"/>
        <v>0.74648132836170489</v>
      </c>
      <c r="E12">
        <f t="shared" ca="1" si="2"/>
        <v>43.414269221535058</v>
      </c>
      <c r="F12">
        <f t="shared" ca="1" si="3"/>
        <v>0.74613731959026008</v>
      </c>
      <c r="G12">
        <f t="shared" ca="1" si="4"/>
        <v>43.394262171324101</v>
      </c>
      <c r="H12">
        <f t="shared" ca="1" si="5"/>
        <v>0.74613909966953562</v>
      </c>
      <c r="I12">
        <f t="shared" ca="1" si="6"/>
        <v>43.394365698147837</v>
      </c>
      <c r="J12">
        <f t="shared" ca="1" si="7"/>
        <v>0.74613909045848492</v>
      </c>
      <c r="K12">
        <f t="shared" ca="1" si="8"/>
        <v>2.3857204056413247E-6</v>
      </c>
      <c r="L12">
        <f t="shared" ca="1" si="9"/>
        <v>-1.2344951253382571E-8</v>
      </c>
    </row>
    <row r="13" spans="1:12" x14ac:dyDescent="0.25">
      <c r="A13">
        <f ca="1">+'VLP q=500'!I13:I78</f>
        <v>296.33981520129259</v>
      </c>
      <c r="B13">
        <f>+'VLP q=500'!L13:L78</f>
        <v>539.38461538461536</v>
      </c>
      <c r="C13">
        <f t="shared" ca="1" si="0"/>
        <v>42.173603598109473</v>
      </c>
      <c r="D13">
        <f t="shared" ca="1" si="1"/>
        <v>0.74624770483650682</v>
      </c>
      <c r="E13">
        <f t="shared" ca="1" si="2"/>
        <v>46.282286602608586</v>
      </c>
      <c r="F13">
        <f t="shared" ca="1" si="3"/>
        <v>0.74588214462702074</v>
      </c>
      <c r="G13">
        <f t="shared" ca="1" si="4"/>
        <v>46.259614556481957</v>
      </c>
      <c r="H13">
        <f t="shared" ca="1" si="5"/>
        <v>0.74588416181791195</v>
      </c>
      <c r="I13">
        <f t="shared" ca="1" si="6"/>
        <v>46.259739662671699</v>
      </c>
      <c r="J13">
        <f t="shared" ca="1" si="7"/>
        <v>0.74588415068688896</v>
      </c>
      <c r="K13">
        <f t="shared" ca="1" si="8"/>
        <v>2.7044291786837077E-6</v>
      </c>
      <c r="L13">
        <f t="shared" ca="1" si="9"/>
        <v>-1.4923259841312054E-8</v>
      </c>
    </row>
    <row r="14" spans="1:12" x14ac:dyDescent="0.25">
      <c r="A14">
        <f ca="1">+'VLP q=500'!I14:I79</f>
        <v>314.66677725649299</v>
      </c>
      <c r="B14">
        <f>+'VLP q=500'!L14:L79</f>
        <v>541.19230769230762</v>
      </c>
      <c r="C14">
        <f t="shared" ca="1" si="0"/>
        <v>44.87856896014646</v>
      </c>
      <c r="D14">
        <f t="shared" ca="1" si="1"/>
        <v>0.74600703703533644</v>
      </c>
      <c r="E14">
        <f t="shared" ca="1" si="2"/>
        <v>49.234894494624825</v>
      </c>
      <c r="F14">
        <f t="shared" ca="1" si="3"/>
        <v>0.74561944342608755</v>
      </c>
      <c r="G14">
        <f t="shared" ca="1" si="4"/>
        <v>49.20931413209366</v>
      </c>
      <c r="H14">
        <f t="shared" ca="1" si="5"/>
        <v>0.74562171937745092</v>
      </c>
      <c r="I14">
        <f t="shared" ca="1" si="6"/>
        <v>49.209464340093973</v>
      </c>
      <c r="J14">
        <f t="shared" ca="1" si="7"/>
        <v>0.74562170601305455</v>
      </c>
      <c r="K14">
        <f t="shared" ca="1" si="8"/>
        <v>3.0524209586067028E-6</v>
      </c>
      <c r="L14">
        <f t="shared" ca="1" si="9"/>
        <v>-1.7923829549980346E-8</v>
      </c>
    </row>
    <row r="15" spans="1:12" x14ac:dyDescent="0.25">
      <c r="A15">
        <f ca="1">+'VLP q=500'!I15:I80</f>
        <v>333.44259961722042</v>
      </c>
      <c r="B15">
        <f>+'VLP q=500'!L15:L80</f>
        <v>543</v>
      </c>
      <c r="C15">
        <f t="shared" ca="1" si="0"/>
        <v>47.661846150721288</v>
      </c>
      <c r="D15">
        <f t="shared" ca="1" si="1"/>
        <v>0.74575940162717036</v>
      </c>
      <c r="E15">
        <f t="shared" ca="1" si="2"/>
        <v>52.270985096776705</v>
      </c>
      <c r="F15">
        <f t="shared" ca="1" si="3"/>
        <v>0.74534931455137854</v>
      </c>
      <c r="G15">
        <f t="shared" ca="1" si="4"/>
        <v>52.242241703960843</v>
      </c>
      <c r="H15">
        <f t="shared" ca="1" si="5"/>
        <v>0.74535187192577013</v>
      </c>
      <c r="I15">
        <f t="shared" ca="1" si="6"/>
        <v>52.242420952762018</v>
      </c>
      <c r="J15">
        <f t="shared" ca="1" si="7"/>
        <v>0.74535185597753828</v>
      </c>
      <c r="K15">
        <f t="shared" ca="1" si="8"/>
        <v>3.431096758256263E-6</v>
      </c>
      <c r="L15">
        <f t="shared" ca="1" si="9"/>
        <v>-2.1396917064539893E-8</v>
      </c>
    </row>
    <row r="16" spans="1:12" x14ac:dyDescent="0.25">
      <c r="A16">
        <f ca="1">+'VLP q=500'!I16:I81</f>
        <v>352.66369673781924</v>
      </c>
      <c r="B16">
        <f>+'VLP q=500'!L16:L81</f>
        <v>544.80769230769238</v>
      </c>
      <c r="C16">
        <f t="shared" ca="1" si="0"/>
        <v>50.522565046025996</v>
      </c>
      <c r="D16">
        <f t="shared" ca="1" si="1"/>
        <v>0.74550487602918591</v>
      </c>
      <c r="E16">
        <f t="shared" ca="1" si="2"/>
        <v>55.389439104873659</v>
      </c>
      <c r="F16">
        <f t="shared" ca="1" si="3"/>
        <v>0.7450718575902977</v>
      </c>
      <c r="G16">
        <f t="shared" ca="1" si="4"/>
        <v>55.357266748631218</v>
      </c>
      <c r="H16">
        <f t="shared" ca="1" si="5"/>
        <v>0.74507472004848074</v>
      </c>
      <c r="I16">
        <f t="shared" ca="1" si="6"/>
        <v>55.357479423233784</v>
      </c>
      <c r="J16">
        <f t="shared" ca="1" si="7"/>
        <v>0.74507470112626839</v>
      </c>
      <c r="K16">
        <f t="shared" ca="1" si="8"/>
        <v>3.8418404302559925E-6</v>
      </c>
      <c r="L16">
        <f t="shared" ca="1" si="9"/>
        <v>-2.5396396259265812E-8</v>
      </c>
    </row>
    <row r="17" spans="1:12" x14ac:dyDescent="0.25">
      <c r="A17">
        <f ca="1">+'VLP q=500'!I17:I82</f>
        <v>372.32660578887067</v>
      </c>
      <c r="B17">
        <f>+'VLP q=500'!L17:L82</f>
        <v>546.61538461538464</v>
      </c>
      <c r="C17">
        <f t="shared" ca="1" si="0"/>
        <v>53.459846935241529</v>
      </c>
      <c r="D17">
        <f t="shared" ca="1" si="1"/>
        <v>0.74524353842256952</v>
      </c>
      <c r="E17">
        <f t="shared" ca="1" si="2"/>
        <v>58.589125725806397</v>
      </c>
      <c r="F17">
        <f t="shared" ca="1" si="3"/>
        <v>0.74478717315244813</v>
      </c>
      <c r="G17">
        <f t="shared" ca="1" si="4"/>
        <v>58.553247464795739</v>
      </c>
      <c r="H17">
        <f t="shared" ca="1" si="5"/>
        <v>0.74479036533461374</v>
      </c>
      <c r="I17">
        <f t="shared" ca="1" si="6"/>
        <v>58.553498425928034</v>
      </c>
      <c r="J17">
        <f t="shared" ca="1" si="7"/>
        <v>0.74479034300594926</v>
      </c>
      <c r="K17">
        <f t="shared" ca="1" si="8"/>
        <v>4.2860143124056072E-6</v>
      </c>
      <c r="L17">
        <f t="shared" ca="1" si="9"/>
        <v>-2.9979798587102064E-8</v>
      </c>
    </row>
    <row r="18" spans="1:12" x14ac:dyDescent="0.25">
      <c r="A18">
        <f ca="1">+'VLP q=500'!I18:I83</f>
        <v>392.42797072319365</v>
      </c>
      <c r="B18">
        <f>+'VLP q=500'!L18:L83</f>
        <v>548.42307692307691</v>
      </c>
      <c r="C18">
        <f t="shared" ca="1" si="0"/>
        <v>56.472804301015017</v>
      </c>
      <c r="D18">
        <f t="shared" ca="1" si="1"/>
        <v>0.74497546777204748</v>
      </c>
      <c r="E18">
        <f t="shared" ca="1" si="2"/>
        <v>61.868902647864644</v>
      </c>
      <c r="F18">
        <f t="shared" ca="1" si="3"/>
        <v>0.74449536287227258</v>
      </c>
      <c r="G18">
        <f t="shared" ca="1" si="4"/>
        <v>61.829030780145601</v>
      </c>
      <c r="H18">
        <f t="shared" ca="1" si="5"/>
        <v>0.74449891037601046</v>
      </c>
      <c r="I18">
        <f t="shared" ca="1" si="6"/>
        <v>61.829325394093175</v>
      </c>
      <c r="J18">
        <f t="shared" ca="1" si="7"/>
        <v>0.74449888416344145</v>
      </c>
      <c r="K18">
        <f t="shared" ca="1" si="8"/>
        <v>4.7649549092776141E-6</v>
      </c>
      <c r="L18">
        <f t="shared" ca="1" si="9"/>
        <v>-3.5208338873082256E-8</v>
      </c>
    </row>
    <row r="19" spans="1:12" x14ac:dyDescent="0.25">
      <c r="A19">
        <f ca="1">+'VLP q=500'!I19:I84</f>
        <v>412.96452776622391</v>
      </c>
      <c r="B19">
        <f>+'VLP q=500'!L19:L84</f>
        <v>550.23076923076928</v>
      </c>
      <c r="C19">
        <f t="shared" ca="1" si="0"/>
        <v>59.560540578839976</v>
      </c>
      <c r="D19">
        <f t="shared" ca="1" si="1"/>
        <v>0.74470074384729512</v>
      </c>
      <c r="E19">
        <f t="shared" ca="1" si="2"/>
        <v>65.227615989719311</v>
      </c>
      <c r="F19">
        <f t="shared" ca="1" si="3"/>
        <v>0.74419652941359304</v>
      </c>
      <c r="G19">
        <f t="shared" ca="1" si="4"/>
        <v>65.18345233642674</v>
      </c>
      <c r="H19">
        <f t="shared" ca="1" si="5"/>
        <v>0.74420045876865204</v>
      </c>
      <c r="I19">
        <f t="shared" ca="1" si="6"/>
        <v>65.183796504825921</v>
      </c>
      <c r="J19">
        <f t="shared" ca="1" si="7"/>
        <v>0.74420042814709475</v>
      </c>
      <c r="K19">
        <f t="shared" ca="1" si="8"/>
        <v>5.2799686062388744E-6</v>
      </c>
      <c r="L19">
        <f t="shared" ca="1" si="9"/>
        <v>-4.1146922430661851E-8</v>
      </c>
    </row>
    <row r="20" spans="1:12" x14ac:dyDescent="0.25">
      <c r="A20">
        <f ca="1">+'VLP q=500'!I20:I85</f>
        <v>433.93309222754453</v>
      </c>
      <c r="B20">
        <f>+'VLP q=500'!L20:L85</f>
        <v>552.03846153846155</v>
      </c>
      <c r="C20">
        <f t="shared" ca="1" si="0"/>
        <v>62.722149912986048</v>
      </c>
      <c r="D20">
        <f t="shared" ca="1" si="1"/>
        <v>0.74441944724465181</v>
      </c>
      <c r="E20">
        <f t="shared" ca="1" si="2"/>
        <v>68.664100247384198</v>
      </c>
      <c r="F20">
        <f t="shared" ca="1" si="3"/>
        <v>0.74389077647432955</v>
      </c>
      <c r="G20">
        <f t="shared" ca="1" si="4"/>
        <v>68.615336471927193</v>
      </c>
      <c r="H20">
        <f t="shared" ca="1" si="5"/>
        <v>0.7438951151142178</v>
      </c>
      <c r="I20">
        <f t="shared" ca="1" si="6"/>
        <v>68.615736661370562</v>
      </c>
      <c r="J20">
        <f t="shared" ca="1" si="7"/>
        <v>0.74389507950832257</v>
      </c>
      <c r="K20">
        <f t="shared" ca="1" si="8"/>
        <v>5.832327434499488E-6</v>
      </c>
      <c r="L20">
        <f t="shared" ca="1" si="9"/>
        <v>-4.7864135968945398E-8</v>
      </c>
    </row>
    <row r="21" spans="1:12" x14ac:dyDescent="0.25">
      <c r="A21">
        <f ca="1">+'VLP q=500'!I21:I86</f>
        <v>455.33054654428122</v>
      </c>
      <c r="B21">
        <f>+'VLP q=500'!L21:L86</f>
        <v>553.84615384615381</v>
      </c>
      <c r="C21">
        <f t="shared" ca="1" si="0"/>
        <v>65.956716924063144</v>
      </c>
      <c r="D21">
        <f t="shared" ca="1" si="1"/>
        <v>0.74413165940780213</v>
      </c>
      <c r="E21">
        <f t="shared" ca="1" si="2"/>
        <v>72.177178255579079</v>
      </c>
      <c r="F21">
        <f t="shared" ca="1" si="3"/>
        <v>0.74357820878993763</v>
      </c>
      <c r="G21">
        <f t="shared" ca="1" si="4"/>
        <v>72.123496217735052</v>
      </c>
      <c r="H21">
        <f t="shared" ca="1" si="5"/>
        <v>0.74358298502041797</v>
      </c>
      <c r="I21">
        <f t="shared" ca="1" si="6"/>
        <v>72.123959489031748</v>
      </c>
      <c r="J21">
        <f t="shared" ca="1" si="7"/>
        <v>0.74358294380196621</v>
      </c>
      <c r="K21">
        <f t="shared" ca="1" si="8"/>
        <v>6.4232648897439312E-6</v>
      </c>
      <c r="L21">
        <f t="shared" ca="1" si="9"/>
        <v>-5.5432217893685751E-8</v>
      </c>
    </row>
    <row r="22" spans="1:12" x14ac:dyDescent="0.25">
      <c r="A22">
        <f ca="1">+'VLP q=500'!I22:I87</f>
        <v>477.15382947906426</v>
      </c>
      <c r="B22">
        <f>+'VLP q=500'!L22:L87</f>
        <v>555.65384615384619</v>
      </c>
      <c r="C22">
        <f t="shared" ca="1" si="0"/>
        <v>69.263316501172753</v>
      </c>
      <c r="D22">
        <f t="shared" ca="1" si="1"/>
        <v>0.74383746264626771</v>
      </c>
      <c r="E22">
        <f t="shared" ca="1" si="2"/>
        <v>75.765661177496625</v>
      </c>
      <c r="F22">
        <f t="shared" ca="1" si="3"/>
        <v>0.74325893213431904</v>
      </c>
      <c r="G22">
        <f t="shared" ca="1" si="4"/>
        <v>75.706733321680915</v>
      </c>
      <c r="H22">
        <f t="shared" ca="1" si="5"/>
        <v>0.74326417509886344</v>
      </c>
      <c r="I22">
        <f t="shared" ca="1" si="6"/>
        <v>75.707267358611261</v>
      </c>
      <c r="J22">
        <f t="shared" ca="1" si="7"/>
        <v>0.74326412758420923</v>
      </c>
      <c r="K22">
        <f t="shared" ca="1" si="8"/>
        <v>7.0539718177540519E-6</v>
      </c>
      <c r="L22">
        <f t="shared" ca="1" si="9"/>
        <v>-6.3927011203393139E-8</v>
      </c>
    </row>
    <row r="23" spans="1:12" x14ac:dyDescent="0.25">
      <c r="A23">
        <f ca="1">+'VLP q=500'!I23:I88</f>
        <v>499.39992640555766</v>
      </c>
      <c r="B23">
        <f>+'VLP q=500'!L23:L88</f>
        <v>557.46153846153845</v>
      </c>
      <c r="C23">
        <f t="shared" ca="1" si="0"/>
        <v>72.641013629811383</v>
      </c>
      <c r="D23">
        <f t="shared" ca="1" si="1"/>
        <v>0.74353694015072025</v>
      </c>
      <c r="E23">
        <f t="shared" ca="1" si="2"/>
        <v>79.428348534936347</v>
      </c>
      <c r="F23">
        <f t="shared" ca="1" si="3"/>
        <v>0.74293305331714055</v>
      </c>
      <c r="G23">
        <f t="shared" ca="1" si="4"/>
        <v>79.363838311834982</v>
      </c>
      <c r="H23">
        <f t="shared" ca="1" si="5"/>
        <v>0.74293879295941645</v>
      </c>
      <c r="I23">
        <f t="shared" ca="1" si="6"/>
        <v>79.364451449236142</v>
      </c>
      <c r="J23">
        <f t="shared" ca="1" si="7"/>
        <v>0.74293873840698765</v>
      </c>
      <c r="K23">
        <f t="shared" ca="1" si="8"/>
        <v>7.7255923774938812E-6</v>
      </c>
      <c r="L23">
        <f t="shared" ca="1" si="9"/>
        <v>-7.3427896509280632E-8</v>
      </c>
    </row>
    <row r="24" spans="1:12" x14ac:dyDescent="0.25">
      <c r="A24">
        <f ca="1">+'VLP q=500'!I24:I89</f>
        <v>522.06586062339818</v>
      </c>
      <c r="B24">
        <f>+'VLP q=500'!L24:L89</f>
        <v>559.26923076923072</v>
      </c>
      <c r="C24">
        <f t="shared" ca="1" si="0"/>
        <v>76.088863265172762</v>
      </c>
      <c r="D24">
        <f t="shared" ca="1" si="1"/>
        <v>0.74323017600425312</v>
      </c>
      <c r="E24">
        <f t="shared" ca="1" si="2"/>
        <v>83.164028289026319</v>
      </c>
      <c r="F24">
        <f t="shared" ca="1" si="3"/>
        <v>0.74260068017665182</v>
      </c>
      <c r="G24">
        <f t="shared" ca="1" si="4"/>
        <v>83.093590609684625</v>
      </c>
      <c r="H24">
        <f t="shared" ca="1" si="5"/>
        <v>0.74260694720012077</v>
      </c>
      <c r="I24">
        <f t="shared" ca="1" si="6"/>
        <v>83.094291860702</v>
      </c>
      <c r="J24">
        <f t="shared" ca="1" si="7"/>
        <v>0.74260688480799453</v>
      </c>
      <c r="K24">
        <f t="shared" ca="1" si="8"/>
        <v>8.4392200916849639E-6</v>
      </c>
      <c r="L24">
        <f t="shared" ca="1" si="9"/>
        <v>-8.4017705086847063E-8</v>
      </c>
    </row>
    <row r="25" spans="1:12" x14ac:dyDescent="0.25">
      <c r="A25">
        <f ca="1">+'VLP q=500'!I25:I90</f>
        <v>545.14868565199754</v>
      </c>
      <c r="B25">
        <f>+'VLP q=500'!L25:L90</f>
        <v>561.07692307692309</v>
      </c>
      <c r="C25">
        <f t="shared" ca="1" si="0"/>
        <v>79.605910259207235</v>
      </c>
      <c r="D25">
        <f t="shared" ca="1" si="1"/>
        <v>0.74291725518887164</v>
      </c>
      <c r="E25">
        <f t="shared" ca="1" si="2"/>
        <v>86.971476980267454</v>
      </c>
      <c r="F25">
        <f t="shared" ca="1" si="3"/>
        <v>0.74226192156722548</v>
      </c>
      <c r="G25">
        <f t="shared" ca="1" si="4"/>
        <v>86.894758701628334</v>
      </c>
      <c r="H25">
        <f t="shared" ca="1" si="5"/>
        <v>0.74226874739194348</v>
      </c>
      <c r="I25">
        <f t="shared" ca="1" si="6"/>
        <v>86.895557783966481</v>
      </c>
      <c r="J25">
        <f t="shared" ca="1" si="7"/>
        <v>0.7422686762955103</v>
      </c>
      <c r="K25">
        <f t="shared" ca="1" si="8"/>
        <v>9.1958939964946064E-6</v>
      </c>
      <c r="L25">
        <f t="shared" ca="1" si="9"/>
        <v>-9.5782612759537197E-8</v>
      </c>
    </row>
    <row r="26" spans="1:12" x14ac:dyDescent="0.25">
      <c r="A26">
        <f ca="1">+'VLP q=500'!I26:I91</f>
        <v>568.64547845923084</v>
      </c>
      <c r="B26">
        <f>+'VLP q=500'!L26:L91</f>
        <v>562.88461538461536</v>
      </c>
      <c r="C26">
        <f t="shared" ca="1" si="0"/>
        <v>83.191189348686109</v>
      </c>
      <c r="D26">
        <f t="shared" ca="1" si="1"/>
        <v>0.74259826358655512</v>
      </c>
      <c r="E26">
        <f t="shared" ca="1" si="2"/>
        <v>90.849459935345024</v>
      </c>
      <c r="F26">
        <f t="shared" ca="1" si="3"/>
        <v>0.74191688734095651</v>
      </c>
      <c r="G26">
        <f t="shared" ca="1" si="4"/>
        <v>90.766100376131362</v>
      </c>
      <c r="H26">
        <f t="shared" ca="1" si="5"/>
        <v>0.74192430405767462</v>
      </c>
      <c r="I26">
        <f t="shared" ca="1" si="6"/>
        <v>90.767007737138485</v>
      </c>
      <c r="J26">
        <f t="shared" ca="1" si="7"/>
        <v>0.74192422332740671</v>
      </c>
      <c r="K26">
        <f t="shared" ca="1" si="8"/>
        <v>9.9965949053906378E-6</v>
      </c>
      <c r="L26">
        <f t="shared" ca="1" si="9"/>
        <v>-1.0881201257056418E-7</v>
      </c>
    </row>
    <row r="27" spans="1:12" x14ac:dyDescent="0.25">
      <c r="A27">
        <f ca="1">+'VLP q=500'!I27:I92</f>
        <v>592.5533335867392</v>
      </c>
      <c r="B27">
        <f>+'VLP q=500'!L27:L92</f>
        <v>564.69230769230762</v>
      </c>
      <c r="C27">
        <f t="shared" ca="1" si="0"/>
        <v>86.843725210571549</v>
      </c>
      <c r="D27">
        <f t="shared" ca="1" si="1"/>
        <v>0.7422732879743299</v>
      </c>
      <c r="E27">
        <f t="shared" ca="1" si="2"/>
        <v>94.796731547044331</v>
      </c>
      <c r="F27">
        <f t="shared" ca="1" si="3"/>
        <v>0.74156568832275749</v>
      </c>
      <c r="G27">
        <f t="shared" ca="1" si="4"/>
        <v>94.706363032779265</v>
      </c>
      <c r="H27">
        <f t="shared" ca="1" si="5"/>
        <v>0.74157372864442972</v>
      </c>
      <c r="I27">
        <f t="shared" ca="1" si="6"/>
        <v>94.707389873199716</v>
      </c>
      <c r="J27">
        <f t="shared" ca="1" si="7"/>
        <v>0.74157363728376779</v>
      </c>
      <c r="K27">
        <f t="shared" ca="1" si="8"/>
        <v>1.0842241791541083E-5</v>
      </c>
      <c r="L27">
        <f t="shared" ca="1" si="9"/>
        <v>-1.2319836808013615E-7</v>
      </c>
    </row>
    <row r="28" spans="1:12" x14ac:dyDescent="0.25">
      <c r="A28">
        <f ca="1">+'VLP q=500'!I28:I93</f>
        <v>616.8693581385628</v>
      </c>
      <c r="B28">
        <f>+'VLP q=500'!L28:L93</f>
        <v>566.5</v>
      </c>
      <c r="C28">
        <f t="shared" ca="1" si="0"/>
        <v>90.562532590174371</v>
      </c>
      <c r="D28">
        <f t="shared" ca="1" si="1"/>
        <v>0.74194241601286748</v>
      </c>
      <c r="E28">
        <f t="shared" ca="1" si="2"/>
        <v>98.812035632644154</v>
      </c>
      <c r="F28">
        <f t="shared" ca="1" si="3"/>
        <v>0.74120843627847099</v>
      </c>
      <c r="G28">
        <f t="shared" ca="1" si="4"/>
        <v>98.714284068501783</v>
      </c>
      <c r="H28">
        <f t="shared" ca="1" si="5"/>
        <v>0.74121713348928686</v>
      </c>
      <c r="I28">
        <f t="shared" ca="1" si="6"/>
        <v>98.715442364734074</v>
      </c>
      <c r="J28">
        <f t="shared" ca="1" si="7"/>
        <v>0.74121703043265941</v>
      </c>
      <c r="K28">
        <f t="shared" ca="1" si="8"/>
        <v>1.1733688312014972E-5</v>
      </c>
      <c r="L28">
        <f t="shared" ca="1" si="9"/>
        <v>-1.390370474810431E-7</v>
      </c>
    </row>
    <row r="29" spans="1:12" x14ac:dyDescent="0.25">
      <c r="A29">
        <f ca="1">+'VLP q=500'!I29:I94</f>
        <v>641.59066760423809</v>
      </c>
      <c r="B29">
        <f>+'VLP q=500'!L29:L94</f>
        <v>568.30769230769238</v>
      </c>
      <c r="C29">
        <f t="shared" ca="1" si="0"/>
        <v>94.346616506886107</v>
      </c>
      <c r="D29">
        <f t="shared" ca="1" si="1"/>
        <v>0.74160573622817938</v>
      </c>
      <c r="E29">
        <f t="shared" ca="1" si="2"/>
        <v>102.89410587533378</v>
      </c>
      <c r="F29">
        <f t="shared" ca="1" si="3"/>
        <v>0.74084524387559625</v>
      </c>
      <c r="G29">
        <f t="shared" ca="1" si="4"/>
        <v>102.78859134541381</v>
      </c>
      <c r="H29">
        <f t="shared" ca="1" si="5"/>
        <v>0.74085463177766109</v>
      </c>
      <c r="I29">
        <f t="shared" ca="1" si="6"/>
        <v>102.78989387011369</v>
      </c>
      <c r="J29">
        <f t="shared" ca="1" si="7"/>
        <v>0.74085451588865192</v>
      </c>
      <c r="K29">
        <f t="shared" ca="1" si="8"/>
        <v>1.2671719473965744E-5</v>
      </c>
      <c r="L29">
        <f t="shared" ca="1" si="9"/>
        <v>-1.564261358760913E-7</v>
      </c>
    </row>
    <row r="30" spans="1:12" x14ac:dyDescent="0.25">
      <c r="A30">
        <f ca="1">+'VLP q=500'!I30:I95</f>
        <v>666.71438249144808</v>
      </c>
      <c r="B30">
        <f>+'VLP q=500'!L30:L95</f>
        <v>570.11538461538464</v>
      </c>
      <c r="C30">
        <f t="shared" ca="1" si="0"/>
        <v>98.194972541676989</v>
      </c>
      <c r="D30">
        <f t="shared" ca="1" si="1"/>
        <v>0.74126333798603838</v>
      </c>
      <c r="E30">
        <f t="shared" ca="1" si="2"/>
        <v>107.04166635248656</v>
      </c>
      <c r="F30">
        <f t="shared" ca="1" si="3"/>
        <v>0.74047622463628671</v>
      </c>
      <c r="G30">
        <f t="shared" ca="1" si="4"/>
        <v>106.92800374400707</v>
      </c>
      <c r="H30">
        <f t="shared" ca="1" si="5"/>
        <v>0.74048633749408599</v>
      </c>
      <c r="I30">
        <f t="shared" ca="1" si="6"/>
        <v>106.92946408488048</v>
      </c>
      <c r="J30">
        <f t="shared" ca="1" si="7"/>
        <v>0.7404862075637616</v>
      </c>
      <c r="K30">
        <f t="shared" ca="1" si="8"/>
        <v>1.3657048465596916E-5</v>
      </c>
      <c r="L30">
        <f t="shared" ca="1" si="9"/>
        <v>-1.7546623159388535E-7</v>
      </c>
    </row>
    <row r="31" spans="1:12" x14ac:dyDescent="0.25">
      <c r="A31">
        <f ca="1">+'VLP q=500'!I31:I96</f>
        <v>692.23762574693865</v>
      </c>
      <c r="B31">
        <f>+'VLP q=500'!L31:L96</f>
        <v>571.92307692307691</v>
      </c>
      <c r="C31">
        <f t="shared" ca="1" si="0"/>
        <v>102.10658721006206</v>
      </c>
      <c r="D31">
        <f t="shared" ca="1" si="1"/>
        <v>0.74091531145879408</v>
      </c>
      <c r="E31">
        <f t="shared" ca="1" si="2"/>
        <v>111.25343215402594</v>
      </c>
      <c r="F31">
        <f t="shared" ca="1" si="3"/>
        <v>0.74010149288233273</v>
      </c>
      <c r="G31">
        <f t="shared" ca="1" si="4"/>
        <v>111.13123180483386</v>
      </c>
      <c r="H31">
        <f t="shared" ca="1" si="5"/>
        <v>0.74011236536512126</v>
      </c>
      <c r="I31">
        <f t="shared" ca="1" si="6"/>
        <v>111.1328643814692</v>
      </c>
      <c r="J31">
        <f t="shared" ca="1" si="7"/>
        <v>0.74011222011053335</v>
      </c>
      <c r="K31">
        <f t="shared" ca="1" si="8"/>
        <v>1.4690313656820363E-5</v>
      </c>
      <c r="L31">
        <f t="shared" ca="1" si="9"/>
        <v>-1.9626022103994429E-7</v>
      </c>
    </row>
    <row r="32" spans="1:12" x14ac:dyDescent="0.25">
      <c r="A32">
        <f ca="1">+'VLP q=500'!I32:I97</f>
        <v>718.15752094780009</v>
      </c>
      <c r="B32">
        <f>+'VLP q=500'!L32:L97</f>
        <v>573.73076923076928</v>
      </c>
      <c r="C32">
        <f t="shared" ca="1" si="0"/>
        <v>106.08043842383799</v>
      </c>
      <c r="D32">
        <f t="shared" ca="1" si="1"/>
        <v>0.74056174758429127</v>
      </c>
      <c r="E32">
        <f t="shared" ca="1" si="2"/>
        <v>115.52811009362539</v>
      </c>
      <c r="F32">
        <f t="shared" ca="1" si="3"/>
        <v>0.7397211636718839</v>
      </c>
      <c r="G32">
        <f t="shared" ca="1" si="4"/>
        <v>115.39697846133097</v>
      </c>
      <c r="H32">
        <f t="shared" ca="1" si="5"/>
        <v>0.73973283079415142</v>
      </c>
      <c r="I32">
        <f t="shared" ca="1" si="6"/>
        <v>115.39879853992697</v>
      </c>
      <c r="J32">
        <f t="shared" ca="1" si="7"/>
        <v>0.73973266885702649</v>
      </c>
      <c r="K32">
        <f t="shared" ca="1" si="8"/>
        <v>1.5772075784375795E-5</v>
      </c>
      <c r="L32">
        <f t="shared" ca="1" si="9"/>
        <v>-2.189130367622459E-7</v>
      </c>
    </row>
    <row r="33" spans="1:12" x14ac:dyDescent="0.25">
      <c r="A33">
        <f ca="1">+'VLP q=500'!I33:I98</f>
        <v>744.47119124846745</v>
      </c>
      <c r="B33">
        <f>+'VLP q=500'!L33:L98</f>
        <v>575.53846153846155</v>
      </c>
      <c r="C33">
        <f t="shared" ca="1" si="0"/>
        <v>110.11549604459051</v>
      </c>
      <c r="D33">
        <f t="shared" ca="1" si="1"/>
        <v>0.74020273801662306</v>
      </c>
      <c r="E33">
        <f t="shared" ca="1" si="2"/>
        <v>119.86439951509489</v>
      </c>
      <c r="F33">
        <f t="shared" ca="1" si="3"/>
        <v>0.73933535272770323</v>
      </c>
      <c r="G33">
        <f t="shared" ca="1" si="4"/>
        <v>119.72393986604902</v>
      </c>
      <c r="H33">
        <f t="shared" ca="1" si="5"/>
        <v>0.73934784978787393</v>
      </c>
      <c r="I33">
        <f t="shared" ca="1" si="6"/>
        <v>119.72596357190166</v>
      </c>
      <c r="J33">
        <f t="shared" ca="1" si="7"/>
        <v>0.73934766973350263</v>
      </c>
      <c r="K33">
        <f t="shared" ca="1" si="8"/>
        <v>1.6902815331453863E-5</v>
      </c>
      <c r="L33">
        <f t="shared" ca="1" si="9"/>
        <v>-2.435313975716331E-7</v>
      </c>
    </row>
    <row r="34" spans="1:12" x14ac:dyDescent="0.25">
      <c r="A34">
        <f ca="1">+'VLP q=500'!I34:I99</f>
        <v>771.17575907202445</v>
      </c>
      <c r="B34">
        <f>+'VLP q=500'!L34:L99</f>
        <v>577.34615384615381</v>
      </c>
      <c r="C34">
        <f t="shared" ca="1" si="0"/>
        <v>114.21072253176192</v>
      </c>
      <c r="D34">
        <f t="shared" ca="1" si="1"/>
        <v>0.73983837506847061</v>
      </c>
      <c r="E34">
        <f t="shared" ca="1" si="2"/>
        <v>124.26099319602162</v>
      </c>
      <c r="F34">
        <f t="shared" ca="1" si="3"/>
        <v>0.73894417635676768</v>
      </c>
      <c r="G34">
        <f t="shared" ca="1" si="4"/>
        <v>124.11080631227078</v>
      </c>
      <c r="H34">
        <f t="shared" ca="1" si="5"/>
        <v>0.73895753887430082</v>
      </c>
      <c r="I34">
        <f t="shared" ca="1" si="6"/>
        <v>124.11305063989182</v>
      </c>
      <c r="J34">
        <f t="shared" ca="1" si="7"/>
        <v>0.73895733919063711</v>
      </c>
      <c r="K34">
        <f t="shared" ca="1" si="8"/>
        <v>1.8082930114692298E-5</v>
      </c>
      <c r="L34">
        <f t="shared" ca="1" si="9"/>
        <v>-2.702235340594416E-7</v>
      </c>
    </row>
    <row r="35" spans="1:12" x14ac:dyDescent="0.25">
      <c r="A35">
        <f ca="1">+'VLP q=500'!I35:I100</f>
        <v>798.26834653768901</v>
      </c>
      <c r="B35">
        <f>+'VLP q=500'!L35:L100</f>
        <v>579.15384615384619</v>
      </c>
      <c r="C35">
        <f t="shared" ca="1" si="0"/>
        <v>118.36507368796421</v>
      </c>
      <c r="D35">
        <f t="shared" ca="1" si="1"/>
        <v>0.7394687516447902</v>
      </c>
      <c r="E35">
        <f t="shared" ca="1" si="2"/>
        <v>128.71657835056249</v>
      </c>
      <c r="F35">
        <f t="shared" ca="1" si="3"/>
        <v>0.73854775136104678</v>
      </c>
      <c r="G35">
        <f t="shared" ca="1" si="4"/>
        <v>128.55626325283907</v>
      </c>
      <c r="H35">
        <f t="shared" ca="1" si="5"/>
        <v>0.7385620150121105</v>
      </c>
      <c r="I35">
        <f t="shared" ca="1" si="6"/>
        <v>128.55874607358791</v>
      </c>
      <c r="J35">
        <f t="shared" ca="1" si="7"/>
        <v>0.73856179410909306</v>
      </c>
      <c r="K35">
        <f t="shared" ca="1" si="8"/>
        <v>1.9312733086375452E-5</v>
      </c>
      <c r="L35">
        <f t="shared" ca="1" si="9"/>
        <v>-2.9909889625457267E-7</v>
      </c>
    </row>
    <row r="36" spans="1:12" x14ac:dyDescent="0.25">
      <c r="A36">
        <f ca="1">+'VLP q=500'!I36:I101</f>
        <v>825.74607661984464</v>
      </c>
      <c r="B36">
        <f>+'VLP q=500'!L36:L101</f>
        <v>580.96153846153845</v>
      </c>
      <c r="C36">
        <f t="shared" ca="1" si="0"/>
        <v>122.57749950421871</v>
      </c>
      <c r="D36">
        <f t="shared" ca="1" si="1"/>
        <v>0.73909396116761095</v>
      </c>
      <c r="E36">
        <f t="shared" ca="1" si="2"/>
        <v>133.22983773322628</v>
      </c>
      <c r="F36">
        <f t="shared" ca="1" si="3"/>
        <v>0.73814619493929678</v>
      </c>
      <c r="G36">
        <f t="shared" ca="1" si="4"/>
        <v>133.05899241795964</v>
      </c>
      <c r="H36">
        <f t="shared" ca="1" si="5"/>
        <v>0.73816139549119386</v>
      </c>
      <c r="I36">
        <f t="shared" ca="1" si="6"/>
        <v>133.06173248508117</v>
      </c>
      <c r="J36">
        <f t="shared" ca="1" si="7"/>
        <v>0.73816115170029784</v>
      </c>
      <c r="K36">
        <f t="shared" ca="1" si="8"/>
        <v>2.059245036381197E-5</v>
      </c>
      <c r="L36">
        <f t="shared" ca="1" si="9"/>
        <v>-3.3026784932350537E-7</v>
      </c>
    </row>
    <row r="37" spans="1:12" x14ac:dyDescent="0.25">
      <c r="A37">
        <f ca="1">+'VLP q=500'!I37:I102</f>
        <v>853.60607503774781</v>
      </c>
      <c r="B37">
        <f>+'VLP q=500'!L37:L102</f>
        <v>582.76923076923072</v>
      </c>
      <c r="C37">
        <f t="shared" ca="1" si="0"/>
        <v>126.84694510792583</v>
      </c>
      <c r="D37">
        <f t="shared" ca="1" si="1"/>
        <v>0.73871409749169059</v>
      </c>
      <c r="E37">
        <f t="shared" ca="1" si="2"/>
        <v>137.799450845558</v>
      </c>
      <c r="F37">
        <f t="shared" ca="1" si="3"/>
        <v>0.73773962457969855</v>
      </c>
      <c r="G37">
        <f t="shared" ca="1" si="4"/>
        <v>137.61767303382769</v>
      </c>
      <c r="H37">
        <f t="shared" ca="1" si="5"/>
        <v>0.73775579782423051</v>
      </c>
      <c r="I37">
        <f t="shared" ca="1" si="6"/>
        <v>137.62068998480026</v>
      </c>
      <c r="J37">
        <f t="shared" ca="1" si="7"/>
        <v>0.73775552939825839</v>
      </c>
      <c r="K37">
        <f t="shared" ca="1" si="8"/>
        <v>2.1922219492669972E-5</v>
      </c>
      <c r="L37">
        <f t="shared" ca="1" si="9"/>
        <v>-3.6384135586939271E-7</v>
      </c>
    </row>
    <row r="38" spans="1:12" x14ac:dyDescent="0.25">
      <c r="A38">
        <f ca="1">+'VLP q=500'!I38:I103</f>
        <v>881.84547287924124</v>
      </c>
      <c r="B38">
        <f>+'VLP q=500'!L38:L103</f>
        <v>584.57692307692309</v>
      </c>
      <c r="C38">
        <f t="shared" ca="1" si="0"/>
        <v>131.17235181661653</v>
      </c>
      <c r="D38">
        <f t="shared" ca="1" si="1"/>
        <v>0.73832925481076095</v>
      </c>
      <c r="E38">
        <f t="shared" ca="1" si="2"/>
        <v>142.42409524784915</v>
      </c>
      <c r="F38">
        <f t="shared" ca="1" si="3"/>
        <v>0.73732815794315121</v>
      </c>
      <c r="G38">
        <f t="shared" ca="1" si="4"/>
        <v>142.23098314414236</v>
      </c>
      <c r="H38">
        <f t="shared" ca="1" si="5"/>
        <v>0.73734533962910953</v>
      </c>
      <c r="I38">
        <f t="shared" ca="1" si="6"/>
        <v>142.23429750025315</v>
      </c>
      <c r="J38">
        <f t="shared" ca="1" si="7"/>
        <v>0.73734504474222895</v>
      </c>
      <c r="K38">
        <f t="shared" ca="1" si="8"/>
        <v>2.3302087956571136E-5</v>
      </c>
      <c r="L38">
        <f t="shared" ca="1" si="9"/>
        <v>-3.9993064669453326E-7</v>
      </c>
    </row>
    <row r="39" spans="1:12" x14ac:dyDescent="0.25">
      <c r="A39">
        <f ca="1">+'VLP q=500'!I39:I104</f>
        <v>910.46140996656266</v>
      </c>
      <c r="B39">
        <f>+'VLP q=500'!L39:L104</f>
        <v>586.38461538461536</v>
      </c>
      <c r="C39">
        <f t="shared" ca="1" si="0"/>
        <v>135.55265830094018</v>
      </c>
      <c r="D39">
        <f t="shared" ca="1" si="1"/>
        <v>0.73793952755405379</v>
      </c>
      <c r="E39">
        <f t="shared" ca="1" si="2"/>
        <v>147.10244797837041</v>
      </c>
      <c r="F39">
        <f t="shared" ca="1" si="3"/>
        <v>0.73691191273699963</v>
      </c>
      <c r="G39">
        <f t="shared" ca="1" si="4"/>
        <v>146.89760103695701</v>
      </c>
      <c r="H39">
        <f t="shared" ca="1" si="5"/>
        <v>0.73693013850197919</v>
      </c>
      <c r="I39">
        <f t="shared" ca="1" si="6"/>
        <v>146.90123420003428</v>
      </c>
      <c r="J39">
        <f t="shared" ca="1" si="7"/>
        <v>0.736929815250014</v>
      </c>
      <c r="K39">
        <f t="shared" ca="1" si="8"/>
        <v>2.4732011933410026E-5</v>
      </c>
      <c r="L39">
        <f t="shared" ca="1" si="9"/>
        <v>-4.386468812984016E-7</v>
      </c>
    </row>
    <row r="40" spans="1:12" x14ac:dyDescent="0.25">
      <c r="A40">
        <f ca="1">+'VLP q=500'!I40:I105</f>
        <v>939.45103897782178</v>
      </c>
      <c r="B40">
        <f>+'VLP q=500'!L40:L105</f>
        <v>588.19230769230762</v>
      </c>
      <c r="C40">
        <f t="shared" ca="1" si="0"/>
        <v>139.98680186092164</v>
      </c>
      <c r="D40">
        <f t="shared" ca="1" si="1"/>
        <v>0.73754501027274899</v>
      </c>
      <c r="E40">
        <f t="shared" ca="1" si="2"/>
        <v>151.83318708318046</v>
      </c>
      <c r="F40">
        <f t="shared" ca="1" si="3"/>
        <v>0.73649100657892297</v>
      </c>
      <c r="G40">
        <f t="shared" ca="1" si="4"/>
        <v>151.61620677987415</v>
      </c>
      <c r="H40">
        <f t="shared" ca="1" si="5"/>
        <v>0.73651031188065696</v>
      </c>
      <c r="I40">
        <f t="shared" ca="1" si="6"/>
        <v>151.62018102612222</v>
      </c>
      <c r="J40">
        <f t="shared" ca="1" si="7"/>
        <v>0.73650995828163524</v>
      </c>
      <c r="K40">
        <f t="shared" ca="1" si="8"/>
        <v>2.6211855316230592E-5</v>
      </c>
      <c r="L40">
        <f t="shared" ca="1" si="9"/>
        <v>-4.8010080210536276E-7</v>
      </c>
    </row>
    <row r="41" spans="1:12" x14ac:dyDescent="0.25">
      <c r="A41">
        <f ca="1">+'VLP q=500'!I41:I106</f>
        <v>968.81153034414638</v>
      </c>
      <c r="B41">
        <f>+'VLP q=500'!L41:L106</f>
        <v>590</v>
      </c>
      <c r="C41">
        <f t="shared" ca="1" si="0"/>
        <v>144.47371982029614</v>
      </c>
      <c r="D41">
        <f t="shared" ca="1" si="1"/>
        <v>0.73714579751591669</v>
      </c>
      <c r="E41">
        <f t="shared" ca="1" si="2"/>
        <v>156.61499326032836</v>
      </c>
      <c r="F41">
        <f t="shared" ca="1" si="3"/>
        <v>0.73606555685064612</v>
      </c>
      <c r="G41">
        <f t="shared" ca="1" si="4"/>
        <v>156.38548386736838</v>
      </c>
      <c r="H41">
        <f t="shared" ca="1" si="5"/>
        <v>0.73608597689806221</v>
      </c>
      <c r="I41">
        <f t="shared" ca="1" si="6"/>
        <v>156.38982233826414</v>
      </c>
      <c r="J41">
        <f t="shared" ca="1" si="7"/>
        <v>0.73608559089302661</v>
      </c>
      <c r="K41">
        <f t="shared" ca="1" si="8"/>
        <v>2.774138899126326E-5</v>
      </c>
      <c r="L41">
        <f t="shared" ca="1" si="9"/>
        <v>-5.2440237980154946E-7</v>
      </c>
    </row>
    <row r="42" spans="1:12" x14ac:dyDescent="0.25">
      <c r="A42">
        <f ca="1">+'VLP q=500'!I42:I107</f>
        <v>998.54007795007101</v>
      </c>
      <c r="B42">
        <f>+'VLP q=500'!L42:L107</f>
        <v>591.80769230769238</v>
      </c>
      <c r="C42">
        <f t="shared" ca="1" si="0"/>
        <v>149.01235104475572</v>
      </c>
      <c r="D42">
        <f t="shared" ca="1" si="1"/>
        <v>0.73674198369543542</v>
      </c>
      <c r="E42">
        <f t="shared" ca="1" si="2"/>
        <v>161.44655162328516</v>
      </c>
      <c r="F42">
        <f t="shared" ca="1" si="3"/>
        <v>0.73563568054104211</v>
      </c>
      <c r="G42">
        <f t="shared" ca="1" si="4"/>
        <v>161.20412098504343</v>
      </c>
      <c r="H42">
        <f t="shared" ca="1" si="5"/>
        <v>0.73565725022524608</v>
      </c>
      <c r="I42">
        <f t="shared" ca="1" si="6"/>
        <v>161.20884767527068</v>
      </c>
      <c r="J42">
        <f t="shared" ca="1" si="7"/>
        <v>0.73565682967932722</v>
      </c>
      <c r="K42">
        <f t="shared" ca="1" si="8"/>
        <v>2.9320290389800395E-5</v>
      </c>
      <c r="L42">
        <f t="shared" ca="1" si="9"/>
        <v>-5.7166045620749521E-7</v>
      </c>
    </row>
    <row r="43" spans="1:12" x14ac:dyDescent="0.25">
      <c r="A43">
        <f ca="1">+'VLP q=500'!I43:I108</f>
        <v>1028.6339056737881</v>
      </c>
      <c r="B43">
        <f>+'VLP q=500'!L43:L108</f>
        <v>593.61538461538464</v>
      </c>
      <c r="C43">
        <f t="shared" ca="1" si="0"/>
        <v>153.60163759124532</v>
      </c>
      <c r="D43">
        <f t="shared" ca="1" si="1"/>
        <v>0.73633366293924918</v>
      </c>
      <c r="E43">
        <f t="shared" ca="1" si="2"/>
        <v>166.32655358974813</v>
      </c>
      <c r="F43">
        <f t="shared" ca="1" si="3"/>
        <v>0.73520149407808078</v>
      </c>
      <c r="G43">
        <f t="shared" ca="1" si="4"/>
        <v>166.07081389694625</v>
      </c>
      <c r="H43">
        <f t="shared" ca="1" si="5"/>
        <v>0.73522424790347252</v>
      </c>
      <c r="I43">
        <f t="shared" ca="1" si="6"/>
        <v>166.07595363936042</v>
      </c>
      <c r="J43">
        <f t="shared" ca="1" si="7"/>
        <v>0.73522379060722665</v>
      </c>
      <c r="K43">
        <f t="shared" ca="1" si="8"/>
        <v>3.0948143313593207E-5</v>
      </c>
      <c r="L43">
        <f t="shared" ca="1" si="9"/>
        <v>-6.219823837484187E-7</v>
      </c>
    </row>
    <row r="44" spans="1:12" x14ac:dyDescent="0.25">
      <c r="A44">
        <f ca="1">+'VLP q=500'!I44:I109</f>
        <v>1059.0902748147332</v>
      </c>
      <c r="B44">
        <f>+'VLP q=500'!L44:L109</f>
        <v>595.42307692307691</v>
      </c>
      <c r="C44">
        <f t="shared" ca="1" si="0"/>
        <v>158.24052649710558</v>
      </c>
      <c r="D44">
        <f t="shared" ca="1" si="1"/>
        <v>0.73592092893218364</v>
      </c>
      <c r="E44">
        <f t="shared" ca="1" si="2"/>
        <v>171.25369890362902</v>
      </c>
      <c r="F44">
        <f t="shared" ca="1" si="3"/>
        <v>0.73476311314892695</v>
      </c>
      <c r="G44">
        <f t="shared" ca="1" si="4"/>
        <v>170.98426746373315</v>
      </c>
      <c r="H44">
        <f t="shared" ca="1" si="5"/>
        <v>0.7347870851646563</v>
      </c>
      <c r="I44">
        <f t="shared" ca="1" si="6"/>
        <v>170.98984591136582</v>
      </c>
      <c r="J44">
        <f t="shared" ca="1" si="7"/>
        <v>0.73478658883566639</v>
      </c>
      <c r="K44">
        <f t="shared" ca="1" si="8"/>
        <v>3.2624438035716834E-5</v>
      </c>
      <c r="L44">
        <f t="shared" ca="1" si="9"/>
        <v>-6.7547366466479106E-7</v>
      </c>
    </row>
    <row r="45" spans="1:12" x14ac:dyDescent="0.25">
      <c r="A45">
        <f ca="1">+'VLP q=500'!I45:I110</f>
        <v>1089.9064924691061</v>
      </c>
      <c r="B45">
        <f>+'VLP q=500'!L45:L110</f>
        <v>597.23076923076928</v>
      </c>
      <c r="C45">
        <f t="shared" ca="1" si="0"/>
        <v>162.92797171993553</v>
      </c>
      <c r="D45">
        <f t="shared" ca="1" si="1"/>
        <v>0.73550387474335088</v>
      </c>
      <c r="E45">
        <f t="shared" ca="1" si="2"/>
        <v>176.2266978001289</v>
      </c>
      <c r="F45">
        <f t="shared" ca="1" si="3"/>
        <v>0.73432065250730827</v>
      </c>
      <c r="G45">
        <f t="shared" ca="1" si="4"/>
        <v>175.94319780158133</v>
      </c>
      <c r="H45">
        <f t="shared" ca="1" si="5"/>
        <v>0.73434587623927905</v>
      </c>
      <c r="I45">
        <f t="shared" ca="1" si="6"/>
        <v>175.94924140671253</v>
      </c>
      <c r="J45">
        <f t="shared" ca="1" si="7"/>
        <v>0.73434533852401718</v>
      </c>
      <c r="K45">
        <f t="shared" ca="1" si="8"/>
        <v>3.4348571683959311E-5</v>
      </c>
      <c r="L45">
        <f t="shared" ca="1" si="9"/>
        <v>-7.3223759131252461E-7</v>
      </c>
    </row>
    <row r="46" spans="1:12" x14ac:dyDescent="0.25">
      <c r="A46">
        <f ca="1">+'VLP q=500'!I46:I111</f>
        <v>1121.079920929918</v>
      </c>
      <c r="B46">
        <f>+'VLP q=500'!L46:L111</f>
        <v>599.03846153846155</v>
      </c>
      <c r="C46">
        <f t="shared" ca="1" si="0"/>
        <v>167.66293624165914</v>
      </c>
      <c r="D46">
        <f t="shared" ca="1" si="1"/>
        <v>0.73508259263894538</v>
      </c>
      <c r="E46">
        <f t="shared" ca="1" si="2"/>
        <v>181.24427332643677</v>
      </c>
      <c r="F46">
        <f t="shared" ca="1" si="3"/>
        <v>0.73387422576703631</v>
      </c>
      <c r="G46">
        <f t="shared" ca="1" si="4"/>
        <v>180.94633459437583</v>
      </c>
      <c r="H46">
        <f t="shared" ca="1" si="5"/>
        <v>0.73390073415066848</v>
      </c>
      <c r="I46">
        <f t="shared" ca="1" si="6"/>
        <v>180.95287058472113</v>
      </c>
      <c r="J46">
        <f t="shared" ca="1" si="7"/>
        <v>0.73390015262661379</v>
      </c>
      <c r="K46">
        <f t="shared" ca="1" si="8"/>
        <v>3.6119848909710997E-5</v>
      </c>
      <c r="L46">
        <f t="shared" ca="1" si="9"/>
        <v>-7.9237489269728176E-7</v>
      </c>
    </row>
    <row r="47" spans="1:12" x14ac:dyDescent="0.25">
      <c r="A47">
        <f ca="1">+'VLP q=500'!I47:I112</f>
        <v>1152.6079882077506</v>
      </c>
      <c r="B47">
        <f>+'VLP q=500'!L47:L112</f>
        <v>600.84615384615381</v>
      </c>
      <c r="C47">
        <f t="shared" ca="1" si="0"/>
        <v>172.44439435352481</v>
      </c>
      <c r="D47">
        <f t="shared" ca="1" si="1"/>
        <v>0.73465717387894158</v>
      </c>
      <c r="E47">
        <f t="shared" ca="1" si="2"/>
        <v>186.30516383386211</v>
      </c>
      <c r="F47">
        <f t="shared" ca="1" si="3"/>
        <v>0.73342394518027532</v>
      </c>
      <c r="G47">
        <f t="shared" ca="1" si="4"/>
        <v>185.99242357497843</v>
      </c>
      <c r="H47">
        <f t="shared" ca="1" si="5"/>
        <v>0.73345177049423282</v>
      </c>
      <c r="I47">
        <f t="shared" ca="1" si="6"/>
        <v>185.99947992705654</v>
      </c>
      <c r="J47">
        <f t="shared" ca="1" si="7"/>
        <v>0.73345114267224198</v>
      </c>
      <c r="K47">
        <f t="shared" ca="1" si="8"/>
        <v>3.793748284068631E-5</v>
      </c>
      <c r="L47">
        <f t="shared" ca="1" si="9"/>
        <v>-8.5598338364046333E-7</v>
      </c>
    </row>
    <row r="48" spans="1:12" x14ac:dyDescent="0.25">
      <c r="A48">
        <f ca="1">+'VLP q=500'!I48:I113</f>
        <v>1184.4881997925918</v>
      </c>
      <c r="B48">
        <f>+'VLP q=500'!L48:L113</f>
        <v>602.65384615384619</v>
      </c>
      <c r="C48">
        <f t="shared" ca="1" si="0"/>
        <v>177.2713341428591</v>
      </c>
      <c r="D48">
        <f t="shared" ca="1" si="1"/>
        <v>0.73422770849584107</v>
      </c>
      <c r="E48">
        <f t="shared" ca="1" si="2"/>
        <v>191.40812566134116</v>
      </c>
      <c r="F48">
        <f t="shared" ca="1" si="3"/>
        <v>0.73296992139878381</v>
      </c>
      <c r="G48">
        <f t="shared" ca="1" si="4"/>
        <v>191.0802291955132</v>
      </c>
      <c r="H48">
        <f t="shared" ca="1" si="5"/>
        <v>0.73299909519987927</v>
      </c>
      <c r="I48">
        <f t="shared" ca="1" si="6"/>
        <v>191.08783460528113</v>
      </c>
      <c r="J48">
        <f t="shared" ca="1" si="7"/>
        <v>0.73299841852679815</v>
      </c>
      <c r="K48">
        <f t="shared" ca="1" si="8"/>
        <v>3.9800596325994645E-5</v>
      </c>
      <c r="L48">
        <f t="shared" ca="1" si="9"/>
        <v>-9.2315762765712629E-7</v>
      </c>
    </row>
    <row r="49" spans="1:12" x14ac:dyDescent="0.25">
      <c r="A49">
        <f ca="1">+'VLP q=500'!I49:I114</f>
        <v>1216.718151807192</v>
      </c>
      <c r="B49">
        <f>+'VLP q=500'!L49:L114</f>
        <v>604.46153846153845</v>
      </c>
      <c r="C49">
        <f t="shared" ca="1" si="0"/>
        <v>182.14276020750708</v>
      </c>
      <c r="D49">
        <f t="shared" ca="1" si="1"/>
        <v>0.73379428505316158</v>
      </c>
      <c r="E49">
        <f t="shared" ca="1" si="2"/>
        <v>196.55193603540749</v>
      </c>
      <c r="F49">
        <f t="shared" ca="1" si="3"/>
        <v>0.73251226321589613</v>
      </c>
      <c r="G49">
        <f t="shared" ca="1" si="4"/>
        <v>196.20853751175187</v>
      </c>
      <c r="H49">
        <f t="shared" ca="1" si="5"/>
        <v>0.73254281627538187</v>
      </c>
      <c r="I49">
        <f t="shared" ca="1" si="6"/>
        <v>196.21672136261586</v>
      </c>
      <c r="J49">
        <f t="shared" ca="1" si="7"/>
        <v>0.73254208813689248</v>
      </c>
      <c r="K49">
        <f t="shared" ca="1" si="8"/>
        <v>4.1708223474298834E-5</v>
      </c>
      <c r="L49">
        <f t="shared" ca="1" si="9"/>
        <v>-9.9398860650303899E-7</v>
      </c>
    </row>
    <row r="50" spans="1:12" x14ac:dyDescent="0.25">
      <c r="A50">
        <f ca="1">+'VLP q=500'!I50:I115</f>
        <v>1249.2955457400758</v>
      </c>
      <c r="B50">
        <f>+'VLP q=500'!L50:L115</f>
        <v>606.26923076923072</v>
      </c>
      <c r="C50">
        <f t="shared" ca="1" si="0"/>
        <v>187.05769663037765</v>
      </c>
      <c r="D50">
        <f t="shared" ca="1" si="1"/>
        <v>0.73335699038078406</v>
      </c>
      <c r="E50">
        <f t="shared" ca="1" si="2"/>
        <v>201.73539621825807</v>
      </c>
      <c r="F50">
        <f t="shared" ca="1" si="3"/>
        <v>0.73205107728643137</v>
      </c>
      <c r="G50">
        <f t="shared" ca="1" si="4"/>
        <v>201.37615931321531</v>
      </c>
      <c r="H50">
        <f t="shared" ca="1" si="5"/>
        <v>0.732083039527889</v>
      </c>
      <c r="I50">
        <f t="shared" ca="1" si="6"/>
        <v>201.38495164154799</v>
      </c>
      <c r="J50">
        <f t="shared" ca="1" si="7"/>
        <v>0.73208225725157716</v>
      </c>
      <c r="K50">
        <f t="shared" ca="1" si="8"/>
        <v>4.3659311487803138E-5</v>
      </c>
      <c r="L50">
        <f t="shared" ca="1" si="9"/>
        <v>-1.0685634081286322E-6</v>
      </c>
    </row>
    <row r="51" spans="1:12" x14ac:dyDescent="0.25">
      <c r="A51">
        <f ca="1">+'VLP q=500'!I51:I116</f>
        <v>1282.2182049939929</v>
      </c>
      <c r="B51">
        <f>+'VLP q=500'!L51:L116</f>
        <v>608.07692307692309</v>
      </c>
      <c r="C51">
        <f t="shared" ca="1" si="0"/>
        <v>192.01519025473326</v>
      </c>
      <c r="D51">
        <f t="shared" ca="1" si="1"/>
        <v>0.73291590928354178</v>
      </c>
      <c r="E51">
        <f t="shared" ca="1" si="2"/>
        <v>206.95733494382364</v>
      </c>
      <c r="F51">
        <f t="shared" ca="1" si="3"/>
        <v>0.73158646782097714</v>
      </c>
      <c r="G51">
        <f t="shared" ca="1" si="4"/>
        <v>206.58193353887236</v>
      </c>
      <c r="H51">
        <f t="shared" ca="1" si="5"/>
        <v>0.73161986826001935</v>
      </c>
      <c r="I51">
        <f t="shared" ca="1" si="6"/>
        <v>206.59136499719187</v>
      </c>
      <c r="J51">
        <f t="shared" ca="1" si="7"/>
        <v>0.73161902911865084</v>
      </c>
      <c r="K51">
        <f t="shared" ca="1" si="8"/>
        <v>4.565272280203783E-5</v>
      </c>
      <c r="L51">
        <f t="shared" ca="1" si="9"/>
        <v>-1.1469649299767293E-6</v>
      </c>
    </row>
    <row r="52" spans="1:12" x14ac:dyDescent="0.25">
      <c r="A52">
        <f ca="1">+'VLP q=500'!I52:I117</f>
        <v>1315.4840935463988</v>
      </c>
      <c r="B52">
        <f>+'VLP q=500'!L52:L117</f>
        <v>609.88461538461536</v>
      </c>
      <c r="C52">
        <f t="shared" ca="1" si="0"/>
        <v>197.01431431140702</v>
      </c>
      <c r="D52">
        <f t="shared" ca="1" si="1"/>
        <v>0.73247112421849692</v>
      </c>
      <c r="E52">
        <f t="shared" ca="1" si="2"/>
        <v>212.21661219237146</v>
      </c>
      <c r="F52">
        <f t="shared" ca="1" si="3"/>
        <v>0.73111853625005296</v>
      </c>
      <c r="G52">
        <f t="shared" ca="1" si="4"/>
        <v>211.82473102891728</v>
      </c>
      <c r="H52">
        <f t="shared" ca="1" si="5"/>
        <v>0.73115340293605657</v>
      </c>
      <c r="I52">
        <f t="shared" ca="1" si="6"/>
        <v>211.83483284691039</v>
      </c>
      <c r="J52">
        <f t="shared" ca="1" si="7"/>
        <v>0.73115250415104494</v>
      </c>
      <c r="K52">
        <f t="shared" ca="1" si="8"/>
        <v>4.7687237539463535E-5</v>
      </c>
      <c r="L52">
        <f t="shared" ca="1" si="9"/>
        <v>-1.2292716041255986E-6</v>
      </c>
    </row>
    <row r="53" spans="1:12" x14ac:dyDescent="0.25">
      <c r="A53">
        <f ca="1">+'VLP q=500'!I53:I118</f>
        <v>1349.0913370969545</v>
      </c>
      <c r="B53">
        <f>+'VLP q=500'!L53:L118</f>
        <v>611.69230769230762</v>
      </c>
      <c r="C53">
        <f t="shared" ca="1" si="0"/>
        <v>202.05417246277332</v>
      </c>
      <c r="D53">
        <f t="shared" ca="1" si="1"/>
        <v>0.73202271493513871</v>
      </c>
      <c r="E53">
        <f t="shared" ca="1" si="2"/>
        <v>217.51212336790007</v>
      </c>
      <c r="F53">
        <f t="shared" ca="1" si="3"/>
        <v>0.73064738085243719</v>
      </c>
      <c r="G53">
        <f t="shared" ca="1" si="4"/>
        <v>217.1034586768117</v>
      </c>
      <c r="H53">
        <f t="shared" ca="1" si="5"/>
        <v>0.73068374081253151</v>
      </c>
      <c r="I53">
        <f t="shared" ca="1" si="6"/>
        <v>217.11426262041115</v>
      </c>
      <c r="J53">
        <f t="shared" ca="1" si="7"/>
        <v>0.73068277955757921</v>
      </c>
      <c r="K53">
        <f t="shared" ca="1" si="8"/>
        <v>4.9761556284049891E-5</v>
      </c>
      <c r="L53">
        <f t="shared" ca="1" si="9"/>
        <v>-1.3155571462695023E-6</v>
      </c>
    </row>
    <row r="54" spans="1:12" x14ac:dyDescent="0.25">
      <c r="A54">
        <f ca="1">+'VLP q=500'!I54:I119</f>
        <v>1383.0382471792254</v>
      </c>
      <c r="B54">
        <f>+'VLP q=500'!L54:L119</f>
        <v>613.5</v>
      </c>
      <c r="C54">
        <f t="shared" ca="1" si="0"/>
        <v>207.13390334608704</v>
      </c>
      <c r="D54">
        <f t="shared" ca="1" si="1"/>
        <v>0.73157075807114991</v>
      </c>
      <c r="E54">
        <f t="shared" ca="1" si="2"/>
        <v>222.84280396048999</v>
      </c>
      <c r="F54">
        <f t="shared" ca="1" si="3"/>
        <v>0.73017309634034488</v>
      </c>
      <c r="G54">
        <f t="shared" ca="1" si="4"/>
        <v>222.41706406363838</v>
      </c>
      <c r="H54">
        <f t="shared" ca="1" si="5"/>
        <v>0.73021097552589154</v>
      </c>
      <c r="I54">
        <f t="shared" ca="1" si="6"/>
        <v>222.42860239239991</v>
      </c>
      <c r="J54">
        <f t="shared" ca="1" si="7"/>
        <v>0.73020994893078195</v>
      </c>
      <c r="K54">
        <f t="shared" ca="1" si="8"/>
        <v>5.1874303203039192E-5</v>
      </c>
      <c r="L54">
        <f t="shared" ca="1" si="9"/>
        <v>-1.4058903348153578E-6</v>
      </c>
    </row>
    <row r="55" spans="1:12" x14ac:dyDescent="0.25">
      <c r="A55">
        <f ca="1">+'VLP q=500'!I55:I120</f>
        <v>1417.3233488486026</v>
      </c>
      <c r="B55">
        <f>+'VLP q=500'!L55:L120</f>
        <v>615.30769230769238</v>
      </c>
      <c r="C55">
        <f t="shared" ca="1" si="0"/>
        <v>212.25268572236163</v>
      </c>
      <c r="D55">
        <f t="shared" ca="1" si="1"/>
        <v>0.73111532669429857</v>
      </c>
      <c r="E55">
        <f t="shared" ca="1" si="2"/>
        <v>228.20763479948042</v>
      </c>
      <c r="F55">
        <f t="shared" ca="1" si="3"/>
        <v>0.72969577339203973</v>
      </c>
      <c r="G55">
        <f t="shared" ca="1" si="4"/>
        <v>227.76454068046499</v>
      </c>
      <c r="H55">
        <f t="shared" ca="1" si="5"/>
        <v>0.72973519662785324</v>
      </c>
      <c r="I55">
        <f t="shared" ca="1" si="6"/>
        <v>227.77684610352571</v>
      </c>
      <c r="J55">
        <f t="shared" ca="1" si="7"/>
        <v>0.72973410178236942</v>
      </c>
      <c r="K55">
        <f t="shared" ca="1" si="8"/>
        <v>5.4024029532531683E-5</v>
      </c>
      <c r="L55">
        <f t="shared" ca="1" si="9"/>
        <v>-1.500334822169782E-6</v>
      </c>
    </row>
    <row r="56" spans="1:12" x14ac:dyDescent="0.25">
      <c r="A56">
        <f ca="1">+'VLP q=500'!I56:I121</f>
        <v>1451.9454127387708</v>
      </c>
      <c r="B56">
        <f>+'VLP q=500'!L56:L121</f>
        <v>617.11538461538464</v>
      </c>
      <c r="C56">
        <f t="shared" ca="1" si="0"/>
        <v>217.40974436844894</v>
      </c>
      <c r="D56">
        <f t="shared" ca="1" si="1"/>
        <v>0.73065648977820374</v>
      </c>
      <c r="E56">
        <f t="shared" ca="1" si="2"/>
        <v>233.60564803504042</v>
      </c>
      <c r="F56">
        <f t="shared" ca="1" si="3"/>
        <v>0.7292154981196376</v>
      </c>
      <c r="G56">
        <f t="shared" ca="1" si="4"/>
        <v>233.1449338760317</v>
      </c>
      <c r="H56">
        <f t="shared" ca="1" si="5"/>
        <v>0.72925648905622142</v>
      </c>
      <c r="I56">
        <f t="shared" ca="1" si="6"/>
        <v>233.15803950697892</v>
      </c>
      <c r="J56">
        <f t="shared" ca="1" si="7"/>
        <v>0.72925532301416141</v>
      </c>
      <c r="K56">
        <f t="shared" ca="1" si="8"/>
        <v>5.6209217468697045E-5</v>
      </c>
      <c r="L56">
        <f t="shared" ca="1" si="9"/>
        <v>-1.5989489870290329E-6</v>
      </c>
    </row>
    <row r="57" spans="1:12" x14ac:dyDescent="0.25">
      <c r="A57">
        <f ca="1">+'VLP q=500'!I57:I122</f>
        <v>1486.9034925236472</v>
      </c>
      <c r="B57">
        <f>+'VLP q=500'!L57:L122</f>
        <v>618.92307692307691</v>
      </c>
      <c r="C57">
        <f t="shared" ca="1" si="0"/>
        <v>222.60435689276852</v>
      </c>
      <c r="D57">
        <f t="shared" ca="1" si="1"/>
        <v>0.73019431159592241</v>
      </c>
      <c r="E57">
        <f t="shared" ca="1" si="2"/>
        <v>239.03593402877667</v>
      </c>
      <c r="F57">
        <f t="shared" ca="1" si="3"/>
        <v>0.72873235145603121</v>
      </c>
      <c r="G57">
        <f t="shared" ca="1" si="4"/>
        <v>238.55734771003645</v>
      </c>
      <c r="H57">
        <f t="shared" ca="1" si="5"/>
        <v>0.72877493252513403</v>
      </c>
      <c r="I57">
        <f t="shared" ca="1" si="6"/>
        <v>238.57128702107093</v>
      </c>
      <c r="J57">
        <f t="shared" ca="1" si="7"/>
        <v>0.72877369230838906</v>
      </c>
      <c r="K57">
        <f t="shared" ca="1" si="8"/>
        <v>5.8428284512066403E-5</v>
      </c>
      <c r="L57">
        <f t="shared" ca="1" si="9"/>
        <v>-1.7017858329111548E-6</v>
      </c>
    </row>
    <row r="58" spans="1:12" x14ac:dyDescent="0.25">
      <c r="A58">
        <f ca="1">+'VLP q=500'!I58:I123</f>
        <v>1522.1969691588333</v>
      </c>
      <c r="B58">
        <f>+'VLP q=500'!L58:L123</f>
        <v>620.73076923076928</v>
      </c>
      <c r="C58">
        <f t="shared" ca="1" si="0"/>
        <v>227.83586171414933</v>
      </c>
      <c r="D58">
        <f t="shared" ca="1" si="1"/>
        <v>0.72972885101005169</v>
      </c>
      <c r="E58">
        <f t="shared" ca="1" si="2"/>
        <v>244.49764939345766</v>
      </c>
      <c r="F58">
        <f t="shared" ca="1" si="3"/>
        <v>0.72824640843957567</v>
      </c>
      <c r="G58">
        <f t="shared" ca="1" si="4"/>
        <v>244.00095295156629</v>
      </c>
      <c r="H58">
        <f t="shared" ca="1" si="5"/>
        <v>0.72829060081342145</v>
      </c>
      <c r="I58">
        <f t="shared" ca="1" si="6"/>
        <v>244.01575972741384</v>
      </c>
      <c r="J58">
        <f t="shared" ca="1" si="7"/>
        <v>0.72828928341607668</v>
      </c>
      <c r="K58">
        <f t="shared" ca="1" si="8"/>
        <v>6.0679588335141638E-5</v>
      </c>
      <c r="L58">
        <f t="shared" ca="1" si="9"/>
        <v>-1.8088929423615312E-6</v>
      </c>
    </row>
    <row r="59" spans="1:12" x14ac:dyDescent="0.25">
      <c r="A59">
        <f ca="1">+'VLP q=500'!I59:I124</f>
        <v>1557.8256037495171</v>
      </c>
      <c r="B59">
        <f>+'VLP q=500'!L59:L124</f>
        <v>622.53846153846155</v>
      </c>
      <c r="C59">
        <f t="shared" ca="1" si="0"/>
        <v>233.10366752607752</v>
      </c>
      <c r="D59">
        <f t="shared" ca="1" si="1"/>
        <v>0.72926016063066934</v>
      </c>
      <c r="E59">
        <f t="shared" ca="1" si="2"/>
        <v>249.99002650539032</v>
      </c>
      <c r="F59">
        <f t="shared" ca="1" si="3"/>
        <v>0.72775773736774652</v>
      </c>
      <c r="G59">
        <f t="shared" ca="1" si="4"/>
        <v>249.47499654544356</v>
      </c>
      <c r="H59">
        <f t="shared" ca="1" si="5"/>
        <v>0.72780356092236087</v>
      </c>
      <c r="I59">
        <f t="shared" ca="1" si="6"/>
        <v>249.49070483756074</v>
      </c>
      <c r="J59">
        <f t="shared" ca="1" si="7"/>
        <v>0.72780216331476966</v>
      </c>
      <c r="K59">
        <f t="shared" ca="1" si="8"/>
        <v>6.2961432280250531E-5</v>
      </c>
      <c r="L59">
        <f t="shared" ca="1" si="9"/>
        <v>-1.9203124992762634E-6</v>
      </c>
    </row>
    <row r="60" spans="1:12" x14ac:dyDescent="0.25">
      <c r="A60">
        <f ca="1">+'VLP q=500'!I60:I125</f>
        <v>1593.7896015679785</v>
      </c>
      <c r="B60">
        <f>+'VLP q=500'!L60:L125</f>
        <v>624.34615384615381</v>
      </c>
      <c r="C60">
        <f t="shared" ca="1" si="0"/>
        <v>238.40726468716528</v>
      </c>
      <c r="D60">
        <f t="shared" ca="1" si="1"/>
        <v>0.7287882858018947</v>
      </c>
      <c r="E60">
        <f t="shared" ca="1" si="2"/>
        <v>255.51238493246728</v>
      </c>
      <c r="F60">
        <f t="shared" ca="1" si="3"/>
        <v>0.72726639878035759</v>
      </c>
      <c r="G60">
        <f t="shared" ca="1" si="4"/>
        <v>254.97881298839732</v>
      </c>
      <c r="H60">
        <f t="shared" ca="1" si="5"/>
        <v>0.7273138720635085</v>
      </c>
      <c r="I60">
        <f t="shared" ca="1" si="6"/>
        <v>254.99545707013516</v>
      </c>
      <c r="J60">
        <f t="shared" ca="1" si="7"/>
        <v>0.72731239119628166</v>
      </c>
      <c r="K60">
        <f t="shared" ca="1" si="8"/>
        <v>6.5272071624630551E-5</v>
      </c>
      <c r="L60">
        <f t="shared" ca="1" si="9"/>
        <v>-2.0360813933175446E-6</v>
      </c>
    </row>
    <row r="61" spans="1:12" x14ac:dyDescent="0.25">
      <c r="A61">
        <f ca="1">+'VLP q=500'!I61:I126</f>
        <v>1630.0896907317847</v>
      </c>
      <c r="B61">
        <f>+'VLP q=500'!L61:L126</f>
        <v>626.15384615384619</v>
      </c>
      <c r="C61">
        <f t="shared" ca="1" si="0"/>
        <v>243.74623915191987</v>
      </c>
      <c r="D61">
        <f t="shared" ca="1" si="1"/>
        <v>0.72831326336243185</v>
      </c>
      <c r="E61">
        <f t="shared" ca="1" si="2"/>
        <v>261.06414539566839</v>
      </c>
      <c r="F61">
        <f t="shared" ca="1" si="3"/>
        <v>0.72677244421736931</v>
      </c>
      <c r="G61">
        <f t="shared" ca="1" si="4"/>
        <v>260.51183823122386</v>
      </c>
      <c r="H61">
        <f t="shared" ca="1" si="5"/>
        <v>0.72682158442178857</v>
      </c>
      <c r="I61">
        <f t="shared" ca="1" si="6"/>
        <v>260.52945255478028</v>
      </c>
      <c r="J61">
        <f t="shared" ca="1" si="7"/>
        <v>0.72682001722962453</v>
      </c>
      <c r="K61">
        <f t="shared" ca="1" si="8"/>
        <v>6.76097208345831E-5</v>
      </c>
      <c r="L61">
        <f t="shared" ca="1" si="9"/>
        <v>-2.156231428540071E-6</v>
      </c>
    </row>
    <row r="62" spans="1:12" x14ac:dyDescent="0.25">
      <c r="A62">
        <f ca="1">+'VLP q=500'!I62:I127</f>
        <v>1666.7272205318932</v>
      </c>
      <c r="B62">
        <f>+'VLP q=500'!L62:L127</f>
        <v>627.96153846153845</v>
      </c>
      <c r="C62">
        <f t="shared" ca="1" si="0"/>
        <v>249.12028981524543</v>
      </c>
      <c r="D62">
        <f t="shared" ca="1" si="1"/>
        <v>0.72783512010238405</v>
      </c>
      <c r="E62">
        <f t="shared" ca="1" si="2"/>
        <v>266.64484714355865</v>
      </c>
      <c r="F62">
        <f t="shared" ca="1" si="3"/>
        <v>0.72627591467303498</v>
      </c>
      <c r="G62">
        <f t="shared" ca="1" si="4"/>
        <v>266.07362698408667</v>
      </c>
      <c r="H62">
        <f t="shared" ca="1" si="5"/>
        <v>0.72632673761579569</v>
      </c>
      <c r="I62">
        <f t="shared" ca="1" si="6"/>
        <v>266.09224614030694</v>
      </c>
      <c r="J62">
        <f t="shared" ca="1" si="7"/>
        <v>0.72632508102105697</v>
      </c>
      <c r="K62">
        <f t="shared" ca="1" si="8"/>
        <v>6.9972562110849187E-5</v>
      </c>
      <c r="L62">
        <f t="shared" ca="1" si="9"/>
        <v>-2.2807896656830952E-6</v>
      </c>
    </row>
    <row r="63" spans="1:12" x14ac:dyDescent="0.25">
      <c r="A63">
        <f ca="1">+'VLP q=500'!I63:I128</f>
        <v>1703.704286671011</v>
      </c>
      <c r="B63">
        <f>+'VLP q=500'!L63:L128</f>
        <v>629.76923076923072</v>
      </c>
      <c r="C63">
        <f t="shared" ca="1" si="0"/>
        <v>254.52925054283943</v>
      </c>
      <c r="D63">
        <f t="shared" ca="1" si="1"/>
        <v>0.72735387080315217</v>
      </c>
      <c r="E63">
        <f t="shared" ca="1" si="2"/>
        <v>272.25417002199936</v>
      </c>
      <c r="F63">
        <f t="shared" ca="1" si="3"/>
        <v>0.72577683863230069</v>
      </c>
      <c r="G63">
        <f t="shared" ca="1" si="4"/>
        <v>271.66387470357472</v>
      </c>
      <c r="H63">
        <f t="shared" ca="1" si="5"/>
        <v>0.72582935874154875</v>
      </c>
      <c r="I63">
        <f t="shared" ca="1" si="6"/>
        <v>271.68353338599434</v>
      </c>
      <c r="J63">
        <f t="shared" ca="1" si="7"/>
        <v>0.72582760965746129</v>
      </c>
      <c r="K63">
        <f t="shared" ca="1" si="8"/>
        <v>7.2358755698628837E-5</v>
      </c>
      <c r="L63">
        <f t="shared" ca="1" si="9"/>
        <v>-2.409778939492255E-6</v>
      </c>
    </row>
    <row r="64" spans="1:12" x14ac:dyDescent="0.25">
      <c r="A64">
        <f ca="1">+'VLP q=500'!I64:I129</f>
        <v>1741.0238942677629</v>
      </c>
      <c r="B64">
        <f>+'VLP q=500'!L64:L129</f>
        <v>631.57692307692309</v>
      </c>
      <c r="C64">
        <f t="shared" ca="1" si="0"/>
        <v>259.97311879110356</v>
      </c>
      <c r="D64">
        <f t="shared" ca="1" si="1"/>
        <v>0.72686951569104663</v>
      </c>
      <c r="E64">
        <f t="shared" ca="1" si="2"/>
        <v>277.8919631593829</v>
      </c>
      <c r="F64">
        <f t="shared" ca="1" si="3"/>
        <v>0.72527522951860546</v>
      </c>
      <c r="G64">
        <f t="shared" ca="1" si="4"/>
        <v>277.28244617630196</v>
      </c>
      <c r="H64">
        <f t="shared" ca="1" si="5"/>
        <v>0.72532945982933439</v>
      </c>
      <c r="I64">
        <f t="shared" ca="1" si="6"/>
        <v>277.30317915132139</v>
      </c>
      <c r="J64">
        <f t="shared" ca="1" si="7"/>
        <v>0.7253276151626411</v>
      </c>
      <c r="K64">
        <f t="shared" ca="1" si="8"/>
        <v>7.4766452670612375E-5</v>
      </c>
      <c r="L64">
        <f t="shared" ca="1" si="9"/>
        <v>-2.5432186155922462E-6</v>
      </c>
    </row>
    <row r="65" spans="1:12" x14ac:dyDescent="0.25">
      <c r="A65">
        <f ca="1">+'VLP q=500'!I65:I130</f>
        <v>1778.6901753669918</v>
      </c>
      <c r="B65">
        <f>+'VLP q=500'!L65:L130</f>
        <v>633.38461538461536</v>
      </c>
      <c r="C65">
        <f t="shared" ca="1" si="0"/>
        <v>265.45209375428351</v>
      </c>
      <c r="D65">
        <f t="shared" ca="1" si="1"/>
        <v>0.72638203704323767</v>
      </c>
      <c r="E65">
        <f t="shared" ca="1" si="2"/>
        <v>283.55828323327785</v>
      </c>
      <c r="F65">
        <f t="shared" ca="1" si="3"/>
        <v>0.72477108228919884</v>
      </c>
      <c r="G65">
        <f t="shared" ca="1" si="4"/>
        <v>282.92941365621459</v>
      </c>
      <c r="H65">
        <f t="shared" ca="1" si="5"/>
        <v>0.72482703445053109</v>
      </c>
      <c r="I65">
        <f t="shared" ca="1" si="6"/>
        <v>282.95125574206122</v>
      </c>
      <c r="J65">
        <f t="shared" ca="1" si="7"/>
        <v>0.72482509110336391</v>
      </c>
      <c r="K65">
        <f t="shared" ca="1" si="8"/>
        <v>7.7193811313352537E-5</v>
      </c>
      <c r="L65">
        <f t="shared" ca="1" si="9"/>
        <v>-2.6811256826524579E-6</v>
      </c>
    </row>
    <row r="66" spans="1:12" x14ac:dyDescent="0.25">
      <c r="A66">
        <f ca="1">+'VLP q=500'!I66:I131</f>
        <v>1816.7086876976666</v>
      </c>
      <c r="B66">
        <f>+'VLP q=500'!L66:L131</f>
        <v>635.19230769230762</v>
      </c>
      <c r="C66">
        <f t="shared" ca="1" si="0"/>
        <v>270.96662873468688</v>
      </c>
      <c r="D66">
        <f t="shared" ca="1" si="1"/>
        <v>0.72589139452824025</v>
      </c>
      <c r="E66">
        <f t="shared" ca="1" si="2"/>
        <v>289.25344706299671</v>
      </c>
      <c r="F66">
        <f t="shared" ca="1" si="3"/>
        <v>0.72426436875584277</v>
      </c>
      <c r="G66">
        <f t="shared" ca="1" si="4"/>
        <v>288.60510928592174</v>
      </c>
      <c r="H66">
        <f t="shared" ca="1" si="5"/>
        <v>0.72432205305354735</v>
      </c>
      <c r="I66">
        <f t="shared" ca="1" si="6"/>
        <v>288.62809534427458</v>
      </c>
      <c r="J66">
        <f t="shared" ca="1" si="7"/>
        <v>0.72432000792417195</v>
      </c>
      <c r="K66">
        <f t="shared" ca="1" si="8"/>
        <v>7.963901894382241E-5</v>
      </c>
      <c r="L66">
        <f t="shared" ca="1" si="9"/>
        <v>-2.8235163367452553E-6</v>
      </c>
    </row>
    <row r="67" spans="1:12" x14ac:dyDescent="0.25">
      <c r="A67">
        <f ca="1">+'VLP q=500'!I67:I132</f>
        <v>1855.0868391446277</v>
      </c>
      <c r="B67">
        <f>+'VLP q=500'!L67:L132</f>
        <v>637</v>
      </c>
      <c r="C67">
        <f t="shared" ca="1" si="0"/>
        <v>276.5175055488765</v>
      </c>
      <c r="D67">
        <f t="shared" ca="1" si="1"/>
        <v>0.72539751858580204</v>
      </c>
      <c r="E67">
        <f t="shared" ca="1" si="2"/>
        <v>294.97810642748641</v>
      </c>
      <c r="F67">
        <f t="shared" ca="1" si="3"/>
        <v>0.72375503092806981</v>
      </c>
      <c r="G67">
        <f t="shared" ca="1" si="4"/>
        <v>294.31019967747034</v>
      </c>
      <c r="H67">
        <f t="shared" ca="1" si="5"/>
        <v>0.72381445632817631</v>
      </c>
      <c r="I67">
        <f t="shared" ca="1" si="6"/>
        <v>294.33436462365222</v>
      </c>
      <c r="J67">
        <f t="shared" ca="1" si="7"/>
        <v>0.72381230631008564</v>
      </c>
      <c r="K67">
        <f t="shared" ca="1" si="8"/>
        <v>8.2100322239919484E-5</v>
      </c>
      <c r="L67">
        <f t="shared" ca="1" si="9"/>
        <v>-2.9704083115617617E-6</v>
      </c>
    </row>
  </sheetData>
  <mergeCells count="2">
    <mergeCell ref="C1:D1"/>
    <mergeCell ref="F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67"/>
  <sheetViews>
    <sheetView topLeftCell="A47" workbookViewId="0">
      <selection activeCell="N4" sqref="N4"/>
    </sheetView>
  </sheetViews>
  <sheetFormatPr baseColWidth="10" defaultRowHeight="15" x14ac:dyDescent="0.25"/>
  <sheetData>
    <row r="1" spans="1:7" x14ac:dyDescent="0.25">
      <c r="A1" s="65" t="s">
        <v>0</v>
      </c>
      <c r="B1" s="65"/>
      <c r="C1" s="25">
        <v>25</v>
      </c>
    </row>
    <row r="2" spans="1:7" x14ac:dyDescent="0.25">
      <c r="A2" s="10" t="str">
        <f>+'VLP q=500'!L2:L67</f>
        <v>Tprom[°R]</v>
      </c>
      <c r="B2" s="10" t="str">
        <f>+'VLP q=500'!P2:P67</f>
        <v>γgl</v>
      </c>
      <c r="C2" s="10" t="str">
        <f>+'VLP q=500'!W2:W67</f>
        <v>ρg @ cf</v>
      </c>
      <c r="D2" s="2" t="s">
        <v>47</v>
      </c>
      <c r="E2" s="2" t="s">
        <v>62</v>
      </c>
      <c r="F2" s="2" t="s">
        <v>63</v>
      </c>
      <c r="G2" s="2" t="s">
        <v>40</v>
      </c>
    </row>
    <row r="3" spans="1:7" x14ac:dyDescent="0.25">
      <c r="A3">
        <f>+'VLP q=500'!L3:L68</f>
        <v>521.30769230769238</v>
      </c>
      <c r="B3">
        <f ca="1">+'VLP q=500'!P3:P68</f>
        <v>0.67550086709861878</v>
      </c>
      <c r="C3">
        <f ca="1">+'VLP q=500'!W3:W68</f>
        <v>0.50190343382567992</v>
      </c>
      <c r="D3" s="4">
        <f ca="1">3.5+(986/A3)+0.2896*B3</f>
        <v>5.5870224245808462</v>
      </c>
      <c r="E3" s="4">
        <f ca="1">2.4-0.2*D3</f>
        <v>1.2825955150838306</v>
      </c>
      <c r="F3" s="4">
        <f ca="1">((9.4+0.5792*B3)*(A3^1.5))/((209+550.24*B3)+A3)</f>
        <v>105.75468256507101</v>
      </c>
      <c r="G3" s="4">
        <f ca="1">(F3*0.0001)*EXP((D3*((C3/62.428)^E3)))</f>
        <v>1.0697718395996432E-2</v>
      </c>
    </row>
    <row r="4" spans="1:7" x14ac:dyDescent="0.25">
      <c r="A4">
        <f>+'VLP q=500'!L4:L69</f>
        <v>523.11538461538464</v>
      </c>
      <c r="B4">
        <f ca="1">+'VLP q=500'!P4:P69</f>
        <v>0.67505390912036922</v>
      </c>
      <c r="C4">
        <f ca="1">+'VLP q=500'!W4:W69</f>
        <v>0.55036894382183377</v>
      </c>
      <c r="D4" s="4">
        <f t="shared" ref="D4:D67" ca="1" si="0">3.5+(986/A4)+0.2896*B4</f>
        <v>5.5803570193307257</v>
      </c>
      <c r="E4" s="4">
        <f t="shared" ref="E4:E67" ca="1" si="1">2.4-0.2*D4</f>
        <v>1.2839285961338547</v>
      </c>
      <c r="F4" s="4">
        <f t="shared" ref="F4:F67" ca="1" si="2">((9.4+0.5792*B4)*(A4^1.5))/((209+550.24*B4)+A4)</f>
        <v>106.15198303056054</v>
      </c>
      <c r="G4" s="4">
        <f t="shared" ref="G4:G67" ca="1" si="3">(F4*0.0001)*EXP((D4*((C4/62.428)^E4)))</f>
        <v>1.0752368659663926E-2</v>
      </c>
    </row>
    <row r="5" spans="1:7" x14ac:dyDescent="0.25">
      <c r="A5">
        <f>+'VLP q=500'!L5:L70</f>
        <v>524.92307692307691</v>
      </c>
      <c r="B5">
        <f ca="1">+'VLP q=500'!P5:P70</f>
        <v>0.67458296856817812</v>
      </c>
      <c r="C5">
        <f ca="1">+'VLP q=500'!W5:W70</f>
        <v>0.60049566321112502</v>
      </c>
      <c r="D5" s="4">
        <f t="shared" ca="1" si="0"/>
        <v>5.5737296849071916</v>
      </c>
      <c r="E5" s="4">
        <f t="shared" ca="1" si="1"/>
        <v>1.2852540630185616</v>
      </c>
      <c r="F5" s="4">
        <f t="shared" ca="1" si="2"/>
        <v>106.55020200757662</v>
      </c>
      <c r="G5" s="4">
        <f t="shared" ca="1" si="3"/>
        <v>1.080799131583824E-2</v>
      </c>
    </row>
    <row r="6" spans="1:7" x14ac:dyDescent="0.25">
      <c r="A6">
        <f>+'VLP q=500'!L6:L71</f>
        <v>526.73076923076928</v>
      </c>
      <c r="B6">
        <f ca="1">+'VLP q=500'!P6:P71</f>
        <v>0.67408770324016754</v>
      </c>
      <c r="C6">
        <f ca="1">+'VLP q=500'!W6:W71</f>
        <v>0.65225098456129527</v>
      </c>
      <c r="D6" s="4">
        <f t="shared" ca="1" si="0"/>
        <v>5.5671398587342198</v>
      </c>
      <c r="E6" s="4">
        <f t="shared" ca="1" si="1"/>
        <v>1.2865720282531559</v>
      </c>
      <c r="F6" s="4">
        <f t="shared" ca="1" si="2"/>
        <v>106.94936186769169</v>
      </c>
      <c r="G6" s="4">
        <f t="shared" ca="1" si="3"/>
        <v>1.0864595911570624E-2</v>
      </c>
    </row>
    <row r="7" spans="1:7" x14ac:dyDescent="0.25">
      <c r="A7">
        <f>+'VLP q=500'!L7:L72</f>
        <v>528.53846153846155</v>
      </c>
      <c r="B7">
        <f ca="1">+'VLP q=500'!P7:P72</f>
        <v>0.6735677391503444</v>
      </c>
      <c r="C7">
        <f ca="1">+'VLP q=500'!W7:W72</f>
        <v>0.70560256967553292</v>
      </c>
      <c r="D7" s="4">
        <f t="shared" ca="1" si="0"/>
        <v>5.5605869753717521</v>
      </c>
      <c r="E7" s="4">
        <f t="shared" ca="1" si="1"/>
        <v>1.2878826049256495</v>
      </c>
      <c r="F7" s="4">
        <f t="shared" ca="1" si="2"/>
        <v>107.34948664543755</v>
      </c>
      <c r="G7" s="4">
        <f t="shared" ca="1" si="3"/>
        <v>1.092219195620845E-2</v>
      </c>
    </row>
    <row r="8" spans="1:7" x14ac:dyDescent="0.25">
      <c r="A8">
        <f>+'VLP q=500'!L8:L73</f>
        <v>530.34615384615381</v>
      </c>
      <c r="B8">
        <f ca="1">+'VLP q=500'!P8:P73</f>
        <v>0.6730226679540996</v>
      </c>
      <c r="C8">
        <f ca="1">+'VLP q=500'!W8:W73</f>
        <v>0.76051810561435595</v>
      </c>
      <c r="D8" s="4">
        <f t="shared" ca="1" si="0"/>
        <v>5.5540704656620621</v>
      </c>
      <c r="E8" s="4">
        <f t="shared" ca="1" si="1"/>
        <v>1.2891859068675875</v>
      </c>
      <c r="F8" s="4">
        <f t="shared" ca="1" si="2"/>
        <v>107.75060217867524</v>
      </c>
      <c r="G8" s="4">
        <f t="shared" ca="1" si="3"/>
        <v>1.0980788855953662E-2</v>
      </c>
    </row>
    <row r="9" spans="1:7" x14ac:dyDescent="0.25">
      <c r="A9">
        <f>+'VLP q=500'!L9:L74</f>
        <v>532.15384615384619</v>
      </c>
      <c r="B9">
        <f ca="1">+'VLP q=500'!P9:P74</f>
        <v>0.6724520443077463</v>
      </c>
      <c r="C9">
        <f ca="1">+'VLP q=500'!W9:W74</f>
        <v>0.81696507515036998</v>
      </c>
      <c r="D9" s="4">
        <f t="shared" ca="1" si="0"/>
        <v>5.5475897558592191</v>
      </c>
      <c r="E9" s="4">
        <f t="shared" ca="1" si="1"/>
        <v>1.2904820488281561</v>
      </c>
      <c r="F9" s="4">
        <f t="shared" ca="1" si="2"/>
        <v>108.15273625411658</v>
      </c>
      <c r="G9" s="4">
        <f t="shared" ca="1" si="3"/>
        <v>1.1040395845326399E-2</v>
      </c>
    </row>
    <row r="10" spans="1:7" x14ac:dyDescent="0.25">
      <c r="A10">
        <f>+'VLP q=500'!L10:L75</f>
        <v>533.96153846153845</v>
      </c>
      <c r="B10">
        <f ca="1">+'VLP q=500'!P10:P75</f>
        <v>0.67185538310771187</v>
      </c>
      <c r="C10">
        <f ca="1">+'VLP q=500'!W10:W75</f>
        <v>0.87491054064392926</v>
      </c>
      <c r="D10" s="4">
        <f t="shared" ca="1" si="0"/>
        <v>5.5411442667258521</v>
      </c>
      <c r="E10" s="4">
        <f t="shared" ca="1" si="1"/>
        <v>1.2917711466548294</v>
      </c>
      <c r="F10" s="4">
        <f t="shared" ca="1" si="2"/>
        <v>108.55591876069444</v>
      </c>
      <c r="G10" s="4">
        <f t="shared" ca="1" si="3"/>
        <v>1.1101021915732251E-2</v>
      </c>
    </row>
    <row r="11" spans="1:7" x14ac:dyDescent="0.25">
      <c r="A11">
        <f>+'VLP q=500'!L11:L76</f>
        <v>535.76923076923072</v>
      </c>
      <c r="B11">
        <f ca="1">+'VLP q=500'!P11:P76</f>
        <v>0.67123215656203028</v>
      </c>
      <c r="C11">
        <f ca="1">+'VLP q=500'!W11:W76</f>
        <v>0.93432094003771637</v>
      </c>
      <c r="D11" s="4">
        <f t="shared" ca="1" si="0"/>
        <v>5.5347334125834369</v>
      </c>
      <c r="E11" s="4">
        <f t="shared" ca="1" si="1"/>
        <v>1.2930533174833125</v>
      </c>
      <c r="F11" s="4">
        <f t="shared" ca="1" si="2"/>
        <v>108.96018185318002</v>
      </c>
      <c r="G11" s="4">
        <f t="shared" ca="1" si="3"/>
        <v>1.116267574125805E-2</v>
      </c>
    </row>
    <row r="12" spans="1:7" x14ac:dyDescent="0.25">
      <c r="A12">
        <f>+'VLP q=500'!L12:L77</f>
        <v>537.57692307692309</v>
      </c>
      <c r="B12">
        <f ca="1">+'VLP q=500'!P12:P77</f>
        <v>0.67058179105022075</v>
      </c>
      <c r="C12">
        <f ca="1">+'VLP q=500'!W12:W77</f>
        <v>0.99516189361136331</v>
      </c>
      <c r="D12" s="4">
        <f t="shared" ca="1" si="0"/>
        <v>5.5283566003033684</v>
      </c>
      <c r="E12" s="4">
        <f t="shared" ca="1" si="1"/>
        <v>1.2943286799393261</v>
      </c>
      <c r="F12" s="4">
        <f t="shared" ca="1" si="2"/>
        <v>109.36556012835108</v>
      </c>
      <c r="G12" s="4">
        <f t="shared" ca="1" si="3"/>
        <v>1.1225365601787539E-2</v>
      </c>
    </row>
    <row r="13" spans="1:7" x14ac:dyDescent="0.25">
      <c r="A13">
        <f>+'VLP q=500'!L13:L78</f>
        <v>539.38461538461536</v>
      </c>
      <c r="B13">
        <f ca="1">+'VLP q=500'!P13:P78</f>
        <v>0.66990366372869614</v>
      </c>
      <c r="C13">
        <f ca="1">+'VLP q=500'!W13:W78</f>
        <v>1.0573980201820734</v>
      </c>
      <c r="D13" s="4">
        <f t="shared" ca="1" si="0"/>
        <v>5.5220132282263261</v>
      </c>
      <c r="E13" s="4">
        <f t="shared" ca="1" si="1"/>
        <v>1.2955973543547346</v>
      </c>
      <c r="F13" s="4">
        <f t="shared" ca="1" si="2"/>
        <v>109.77209081599862</v>
      </c>
      <c r="G13" s="4">
        <f t="shared" ca="1" si="3"/>
        <v>1.1289099303510337E-2</v>
      </c>
    </row>
    <row r="14" spans="1:7" x14ac:dyDescent="0.25">
      <c r="A14">
        <f>+'VLP q=500'!L14:L79</f>
        <v>541.19230769230762</v>
      </c>
      <c r="B14">
        <f ca="1">+'VLP q=500'!P14:P79</f>
        <v>0.66919709883813561</v>
      </c>
      <c r="C14">
        <f ca="1">+'VLP q=500'!W14:W79</f>
        <v>1.120992761517932</v>
      </c>
      <c r="D14" s="4">
        <f t="shared" ca="1" si="0"/>
        <v>5.5157026849972857</v>
      </c>
      <c r="E14" s="4">
        <f t="shared" ca="1" si="1"/>
        <v>1.2968594630005428</v>
      </c>
      <c r="F14" s="4">
        <f t="shared" ca="1" si="2"/>
        <v>110.1798139871554</v>
      </c>
      <c r="G14" s="4">
        <f t="shared" ca="1" si="3"/>
        <v>1.1353884096892312E-2</v>
      </c>
    </row>
    <row r="15" spans="1:7" x14ac:dyDescent="0.25">
      <c r="A15">
        <f>+'VLP q=500'!L15:L80</f>
        <v>543</v>
      </c>
      <c r="B15">
        <f ca="1">+'VLP q=500'!P15:P80</f>
        <v>0.66846136366718611</v>
      </c>
      <c r="C15">
        <f ca="1">+'VLP q=500'!W15:W80</f>
        <v>1.1859082138142949</v>
      </c>
      <c r="D15" s="4">
        <f t="shared" ca="1" si="0"/>
        <v>5.5094243483029155</v>
      </c>
      <c r="E15" s="4">
        <f t="shared" ca="1" si="1"/>
        <v>1.2981151303394167</v>
      </c>
      <c r="F15" s="4">
        <f t="shared" ca="1" si="2"/>
        <v>110.58877278207781</v>
      </c>
      <c r="G15" s="4">
        <f t="shared" ca="1" si="3"/>
        <v>1.141972659217399E-2</v>
      </c>
    </row>
    <row r="16" spans="1:7" x14ac:dyDescent="0.25">
      <c r="A16">
        <f>+'VLP q=500'!L16:L81</f>
        <v>544.80769230769238</v>
      </c>
      <c r="B16">
        <f ca="1">+'VLP q=500'!P16:P81</f>
        <v>0.66769566412355319</v>
      </c>
      <c r="C16">
        <f ca="1">+'VLP q=500'!W16:W81</f>
        <v>1.2521049651539409</v>
      </c>
      <c r="D16" s="4">
        <f t="shared" ca="1" si="0"/>
        <v>5.5031775834971413</v>
      </c>
      <c r="E16" s="4">
        <f t="shared" ca="1" si="1"/>
        <v>1.2993644833005715</v>
      </c>
      <c r="F16" s="4">
        <f t="shared" ca="1" si="2"/>
        <v>110.99901366073391</v>
      </c>
      <c r="G16" s="4">
        <f t="shared" ca="1" si="3"/>
        <v>1.148663267246546E-2</v>
      </c>
    </row>
    <row r="17" spans="1:7" x14ac:dyDescent="0.25">
      <c r="A17">
        <f>+'VLP q=500'!L17:L82</f>
        <v>546.61538461538464</v>
      </c>
      <c r="B17">
        <f ca="1">+'VLP q=500'!P17:P82</f>
        <v>0.66689913985909599</v>
      </c>
      <c r="C17">
        <f ca="1">+'VLP q=500'!W17:W82</f>
        <v>1.3195419379206723</v>
      </c>
      <c r="D17" s="4">
        <f t="shared" ca="1" si="0"/>
        <v>5.4969617420993666</v>
      </c>
      <c r="E17" s="4">
        <f t="shared" ca="1" si="1"/>
        <v>1.3006076515801266</v>
      </c>
      <c r="F17" s="4">
        <f t="shared" ca="1" si="2"/>
        <v>111.41058667883084</v>
      </c>
      <c r="G17" s="4">
        <f t="shared" ca="1" si="3"/>
        <v>1.155460740450878E-2</v>
      </c>
    </row>
    <row r="18" spans="1:7" x14ac:dyDescent="0.25">
      <c r="A18">
        <f>+'VLP q=500'!L18:L83</f>
        <v>548.42307692307691</v>
      </c>
      <c r="B18">
        <f ca="1">+'VLP q=500'!P18:P83</f>
        <v>0.66607085888991813</v>
      </c>
      <c r="C18">
        <f ca="1">+'VLP q=500'!W18:W83</f>
        <v>1.3881762351598443</v>
      </c>
      <c r="D18" s="4">
        <f t="shared" ca="1" si="0"/>
        <v>5.4907761601482239</v>
      </c>
      <c r="E18" s="4">
        <f t="shared" ca="1" si="1"/>
        <v>1.3018447679703551</v>
      </c>
      <c r="F18" s="4">
        <f t="shared" ca="1" si="2"/>
        <v>111.82354579276212</v>
      </c>
      <c r="G18" s="4">
        <f t="shared" ca="1" si="3"/>
        <v>1.1623654947181438E-2</v>
      </c>
    </row>
    <row r="19" spans="1:7" x14ac:dyDescent="0.25">
      <c r="A19">
        <f>+'VLP q=500'!L19:L84</f>
        <v>550.23076923076928</v>
      </c>
      <c r="B19">
        <f ca="1">+'VLP q=500'!P19:P84</f>
        <v>0.66520981164557569</v>
      </c>
      <c r="C19">
        <f ca="1">+'VLP q=500'!W19:W84</f>
        <v>1.4579629898759385</v>
      </c>
      <c r="D19" s="4">
        <f t="shared" ca="1" si="0"/>
        <v>5.4846201563917445</v>
      </c>
      <c r="E19" s="4">
        <f t="shared" ca="1" si="1"/>
        <v>1.3030759687216509</v>
      </c>
      <c r="F19" s="4">
        <f t="shared" ca="1" si="2"/>
        <v>112.23794919727339</v>
      </c>
      <c r="G19" s="4">
        <f t="shared" ca="1" si="3"/>
        <v>1.1693778457815737E-2</v>
      </c>
    </row>
    <row r="20" spans="1:7" x14ac:dyDescent="0.25">
      <c r="A20">
        <f>+'VLP q=500'!L20:L85</f>
        <v>552.03846153846155</v>
      </c>
      <c r="B20">
        <f ca="1">+'VLP q=500'!P20:P85</f>
        <v>0.66431490437327356</v>
      </c>
      <c r="C20">
        <f ca="1">+'VLP q=500'!W20:W85</f>
        <v>1.5288552162254492</v>
      </c>
      <c r="D20" s="4">
        <f t="shared" ca="1" si="0"/>
        <v>5.4784930302924257</v>
      </c>
      <c r="E20" s="4">
        <f t="shared" ca="1" si="1"/>
        <v>1.3043013939415147</v>
      </c>
      <c r="F20" s="4">
        <f t="shared" ca="1" si="2"/>
        <v>112.65385970014761</v>
      </c>
      <c r="G20" s="4">
        <f t="shared" ca="1" si="3"/>
        <v>1.1764979996409129E-2</v>
      </c>
    </row>
    <row r="21" spans="1:7" x14ac:dyDescent="0.25">
      <c r="A21">
        <f>+'VLP q=500'!L21:L86</f>
        <v>553.84615384615381</v>
      </c>
      <c r="B21">
        <f ca="1">+'VLP q=500'!P21:P86</f>
        <v>0.66338495181309576</v>
      </c>
      <c r="C21">
        <f ca="1">+'VLP q=500'!W21:W86</f>
        <v>1.6008036615016523</v>
      </c>
      <c r="D21" s="4">
        <f t="shared" ca="1" si="0"/>
        <v>5.4723940598228502</v>
      </c>
      <c r="E21" s="4">
        <f t="shared" ca="1" si="1"/>
        <v>1.3055211880354298</v>
      </c>
      <c r="F21" s="4">
        <f t="shared" ca="1" si="2"/>
        <v>113.07134513879832</v>
      </c>
      <c r="G21" s="4">
        <f t="shared" ca="1" si="3"/>
        <v>1.1837260427797185E-2</v>
      </c>
    </row>
    <row r="22" spans="1:7" x14ac:dyDescent="0.25">
      <c r="A22">
        <f>+'VLP q=500'!L22:L87</f>
        <v>555.65384615384619</v>
      </c>
      <c r="B22">
        <f ca="1">+'VLP q=500'!P22:P87</f>
        <v>0.66241866904869551</v>
      </c>
      <c r="C22">
        <f ca="1">+'VLP q=500'!W22:W87</f>
        <v>1.6737566577147598</v>
      </c>
      <c r="D22" s="4">
        <f t="shared" ca="1" si="0"/>
        <v>5.4663224990241428</v>
      </c>
      <c r="E22" s="4">
        <f t="shared" ca="1" si="1"/>
        <v>1.3067355001951713</v>
      </c>
      <c r="F22" s="4">
        <f t="shared" ca="1" si="2"/>
        <v>113.49047884436355</v>
      </c>
      <c r="G22" s="4">
        <f t="shared" ca="1" si="3"/>
        <v>1.1910619321855559E-2</v>
      </c>
    </row>
    <row r="23" spans="1:7" x14ac:dyDescent="0.25">
      <c r="A23">
        <f>+'VLP q=500'!L23:L88</f>
        <v>557.46153846153845</v>
      </c>
      <c r="B23">
        <f ca="1">+'VLP q=500'!P23:P88</f>
        <v>0.66141466242413849</v>
      </c>
      <c r="C23">
        <f ca="1">+'VLP q=500'!W23:W88</f>
        <v>1.7476599714441419</v>
      </c>
      <c r="D23" s="4">
        <f t="shared" ca="1" si="0"/>
        <v>5.4602775752955717</v>
      </c>
      <c r="E23" s="4">
        <f t="shared" ca="1" si="1"/>
        <v>1.3079444849408854</v>
      </c>
      <c r="F23" s="4">
        <f t="shared" ca="1" si="2"/>
        <v>113.91134015971988</v>
      </c>
      <c r="G23" s="4">
        <f t="shared" ca="1" si="3"/>
        <v>1.1985054851787623E-2</v>
      </c>
    </row>
    <row r="24" spans="1:7" x14ac:dyDescent="0.25">
      <c r="A24">
        <f>+'VLP q=500'!L24:L89</f>
        <v>559.26923076923072</v>
      </c>
      <c r="B24">
        <f ca="1">+'VLP q=500'!P24:P89</f>
        <v>0.660371419401379</v>
      </c>
      <c r="C24">
        <f ca="1">+'VLP q=500'!W24:W89</f>
        <v>1.8224566504757631</v>
      </c>
      <c r="D24" s="4">
        <f t="shared" ca="1" si="0"/>
        <v>5.4542584863789063</v>
      </c>
      <c r="E24" s="4">
        <f t="shared" ca="1" si="1"/>
        <v>1.3091483027242186</v>
      </c>
      <c r="F24" s="4">
        <f t="shared" ca="1" si="2"/>
        <v>114.33401501881067</v>
      </c>
      <c r="G24" s="4">
        <f t="shared" ca="1" si="3"/>
        <v>1.2060563690539742E-2</v>
      </c>
    </row>
    <row r="25" spans="1:7" x14ac:dyDescent="0.25">
      <c r="A25">
        <f>+'VLP q=500'!L25:L90</f>
        <v>561.07692307692309</v>
      </c>
      <c r="B25">
        <f ca="1">+'VLP q=500'!P25:P90</f>
        <v>0.65928729721369217</v>
      </c>
      <c r="C25">
        <f ca="1">+'VLP q=500'!W25:W90</f>
        <v>1.8980868655337921</v>
      </c>
      <c r="D25" s="4">
        <f t="shared" ca="1" si="0"/>
        <v>5.4482643969955973</v>
      </c>
      <c r="E25" s="4">
        <f t="shared" ca="1" si="1"/>
        <v>1.3103471206008803</v>
      </c>
      <c r="F25" s="4">
        <f t="shared" ca="1" si="2"/>
        <v>114.75859659584549</v>
      </c>
      <c r="G25" s="4">
        <f t="shared" ca="1" si="3"/>
        <v>1.2137140905367355E-2</v>
      </c>
    </row>
    <row r="26" spans="1:7" x14ac:dyDescent="0.25">
      <c r="A26">
        <f>+'VLP q=500'!L26:L91</f>
        <v>562.88461538461536</v>
      </c>
      <c r="B26">
        <f ca="1">+'VLP q=500'!P26:P91</f>
        <v>0.65816051014772847</v>
      </c>
      <c r="C26">
        <f ca="1">+'VLP q=500'!W26:W91</f>
        <v>1.9744877451652847</v>
      </c>
      <c r="D26" s="4">
        <f t="shared" ca="1" si="0"/>
        <v>5.4422944350882867</v>
      </c>
      <c r="E26" s="4">
        <f t="shared" ca="1" si="1"/>
        <v>1.3115411129823424</v>
      </c>
      <c r="F26" s="4">
        <f t="shared" ca="1" si="2"/>
        <v>115.18518603429193</v>
      </c>
      <c r="G26" s="4">
        <f t="shared" ca="1" si="3"/>
        <v>1.221477985054842E-2</v>
      </c>
    </row>
    <row r="27" spans="1:7" x14ac:dyDescent="0.25">
      <c r="A27">
        <f>+'VLP q=500'!L27:L92</f>
        <v>564.69230769230762</v>
      </c>
      <c r="B27">
        <f ca="1">+'VLP q=500'!P27:P92</f>
        <v>0.65698911525997228</v>
      </c>
      <c r="C27">
        <f ca="1">+'VLP q=500'!W27:W92</f>
        <v>2.0515932015344411</v>
      </c>
      <c r="D27" s="4">
        <f t="shared" ca="1" si="0"/>
        <v>5.4363476876103745</v>
      </c>
      <c r="E27" s="4">
        <f t="shared" ca="1" si="1"/>
        <v>1.312730462477925</v>
      </c>
      <c r="F27" s="4">
        <f t="shared" ca="1" si="2"/>
        <v>115.61389326721827</v>
      </c>
      <c r="G27" s="4">
        <f t="shared" ca="1" si="3"/>
        <v>1.2293472058208703E-2</v>
      </c>
    </row>
    <row r="28" spans="1:7" x14ac:dyDescent="0.25">
      <c r="A28">
        <f>+'VLP q=500'!L28:L93</f>
        <v>566.5</v>
      </c>
      <c r="B28">
        <f ca="1">+'VLP q=500'!P28:P93</f>
        <v>0.65577099630145697</v>
      </c>
      <c r="C28">
        <f ca="1">+'VLP q=500'!W28:W93</f>
        <v>2.1293337445200149</v>
      </c>
      <c r="D28" s="4">
        <f t="shared" ca="1" si="0"/>
        <v>5.4304231957980988</v>
      </c>
      <c r="E28" s="4">
        <f t="shared" ca="1" si="1"/>
        <v>1.3139153608403802</v>
      </c>
      <c r="F28" s="4">
        <f t="shared" ca="1" si="2"/>
        <v>116.04483794248833</v>
      </c>
      <c r="G28" s="4">
        <f t="shared" ca="1" si="3"/>
        <v>1.2373207127182867E-2</v>
      </c>
    </row>
    <row r="29" spans="1:7" x14ac:dyDescent="0.25">
      <c r="A29">
        <f>+'VLP q=500'!L29:L94</f>
        <v>568.30769230769238</v>
      </c>
      <c r="B29">
        <f ca="1">+'VLP q=500'!P29:P94</f>
        <v>0.65450384558650165</v>
      </c>
      <c r="C29">
        <f ca="1">+'VLP q=500'!W29:W94</f>
        <v>2.2076362810755974</v>
      </c>
      <c r="D29" s="4">
        <f t="shared" ca="1" si="0"/>
        <v>5.4245199498486079</v>
      </c>
      <c r="E29" s="4">
        <f t="shared" ca="1" si="1"/>
        <v>1.3150960100302782</v>
      </c>
      <c r="F29" s="4">
        <f t="shared" ca="1" si="2"/>
        <v>116.47815046863094</v>
      </c>
      <c r="G29" s="4">
        <f t="shared" ca="1" si="3"/>
        <v>1.2453972609785861E-2</v>
      </c>
    </row>
    <row r="30" spans="1:7" x14ac:dyDescent="0.25">
      <c r="A30">
        <f>+'VLP q=500'!L30:L95</f>
        <v>570.11538461538464</v>
      </c>
      <c r="B30">
        <f ca="1">+'VLP q=500'!P30:P95</f>
        <v>0.65318514349571799</v>
      </c>
      <c r="C30">
        <f ca="1">+'VLP q=500'!W30:W95</f>
        <v>2.2864238962948908</v>
      </c>
      <c r="D30" s="4">
        <f t="shared" ca="1" si="0"/>
        <v>5.4186368829142495</v>
      </c>
      <c r="E30" s="4">
        <f t="shared" ca="1" si="1"/>
        <v>1.31627262341715</v>
      </c>
      <c r="F30" s="4">
        <f t="shared" ca="1" si="2"/>
        <v>116.91397320000161</v>
      </c>
      <c r="G30" s="4">
        <f t="shared" ca="1" si="3"/>
        <v>1.2535753896311178E-2</v>
      </c>
    </row>
    <row r="31" spans="1:7" x14ac:dyDescent="0.25">
      <c r="A31">
        <f>+'VLP q=500'!L31:L96</f>
        <v>571.92307692307691</v>
      </c>
      <c r="B31">
        <f ca="1">+'VLP q=500'!P31:P96</f>
        <v>0.65181213524890158</v>
      </c>
      <c r="C31">
        <f ca="1">+'VLP q=500'!W31:W96</f>
        <v>2.3656156120065432</v>
      </c>
      <c r="D31" s="4">
        <f t="shared" ca="1" si="0"/>
        <v>5.4127728643075574</v>
      </c>
      <c r="E31" s="4">
        <f t="shared" ca="1" si="1"/>
        <v>1.3174454271384883</v>
      </c>
      <c r="F31" s="4">
        <f t="shared" ca="1" si="2"/>
        <v>117.35246178320916</v>
      </c>
      <c r="G31" s="4">
        <f t="shared" ca="1" si="3"/>
        <v>1.2618534097003984E-2</v>
      </c>
    </row>
    <row r="32" spans="1:7" x14ac:dyDescent="0.25">
      <c r="A32">
        <f>+'VLP q=500'!L32:L97</f>
        <v>573.73076923076928</v>
      </c>
      <c r="B32">
        <f ca="1">+'VLP q=500'!P32:P97</f>
        <v>0.6503818045176607</v>
      </c>
      <c r="C32">
        <f ca="1">+'VLP q=500'!W32:W97</f>
        <v>2.4451261179853812</v>
      </c>
      <c r="D32" s="4">
        <f t="shared" ca="1" si="0"/>
        <v>5.4069266917923091</v>
      </c>
      <c r="E32" s="4">
        <f t="shared" ca="1" si="1"/>
        <v>1.318614661641538</v>
      </c>
      <c r="F32" s="4">
        <f t="shared" ca="1" si="2"/>
        <v>117.79378669083928</v>
      </c>
      <c r="G32" s="4">
        <f t="shared" ca="1" si="3"/>
        <v>1.2702293921177795E-2</v>
      </c>
    </row>
    <row r="33" spans="1:7" x14ac:dyDescent="0.25">
      <c r="A33">
        <f>+'VLP q=500'!L33:L98</f>
        <v>575.53846153846155</v>
      </c>
      <c r="B33">
        <f ca="1">+'VLP q=500'!P33:P98</f>
        <v>0.64889084336814085</v>
      </c>
      <c r="C33">
        <f ca="1">+'VLP q=500'!W33:W98</f>
        <v>2.5248654699834954</v>
      </c>
      <c r="D33" s="4">
        <f t="shared" ca="1" si="0"/>
        <v>5.4010970828130569</v>
      </c>
      <c r="E33" s="4">
        <f t="shared" ca="1" si="1"/>
        <v>1.3197805834373886</v>
      </c>
      <c r="F33" s="4">
        <f t="shared" ca="1" si="2"/>
        <v>118.23813497343666</v>
      </c>
      <c r="G33" s="4">
        <f t="shared" ca="1" si="3"/>
        <v>1.2787011553054291E-2</v>
      </c>
    </row>
    <row r="34" spans="1:7" x14ac:dyDescent="0.25">
      <c r="A34">
        <f>+'VLP q=500'!L34:L99</f>
        <v>577.34615384615381</v>
      </c>
      <c r="B34">
        <f ca="1">+'VLP q=500'!P34:P99</f>
        <v>0.64733561792773953</v>
      </c>
      <c r="C34">
        <f ca="1">+'VLP q=500'!W34:W99</f>
        <v>2.6047387477235793</v>
      </c>
      <c r="D34" s="4">
        <f t="shared" ca="1" si="0"/>
        <v>5.3952826644875476</v>
      </c>
      <c r="E34" s="4">
        <f t="shared" ca="1" si="1"/>
        <v>1.3209434671024904</v>
      </c>
      <c r="F34" s="4">
        <f t="shared" ca="1" si="2"/>
        <v>118.68571226670842</v>
      </c>
      <c r="G34" s="4">
        <f t="shared" ca="1" si="3"/>
        <v>1.2872662523804966E-2</v>
      </c>
    </row>
    <row r="35" spans="1:7" x14ac:dyDescent="0.25">
      <c r="A35">
        <f>+'VLP q=500'!L35:L100</f>
        <v>579.15384615384619</v>
      </c>
      <c r="B35">
        <f ca="1">+'VLP q=500'!P35:P100</f>
        <v>0.64571212905215825</v>
      </c>
      <c r="C35">
        <f ca="1">+'VLP q=500'!W35:W100</f>
        <v>2.6846456647175185</v>
      </c>
      <c r="D35" s="4">
        <f t="shared" ca="1" si="0"/>
        <v>5.389481962152467</v>
      </c>
      <c r="E35" s="4">
        <f t="shared" ca="1" si="1"/>
        <v>1.3221036075695065</v>
      </c>
      <c r="F35" s="4">
        <f t="shared" ca="1" si="2"/>
        <v>119.13674509826032</v>
      </c>
      <c r="G35" s="4">
        <f t="shared" ca="1" si="3"/>
        <v>1.2959219579163406E-2</v>
      </c>
    </row>
    <row r="36" spans="1:7" x14ac:dyDescent="0.25">
      <c r="A36">
        <f>+'VLP q=500'!L36:L101</f>
        <v>580.96153846153845</v>
      </c>
      <c r="B36">
        <f ca="1">+'VLP q=500'!P36:P101</f>
        <v>0.64401596712526454</v>
      </c>
      <c r="C36">
        <f ca="1">+'VLP q=500'!W36:W101</f>
        <v>2.764480120224083</v>
      </c>
      <c r="D36" s="4">
        <f t="shared" ca="1" si="0"/>
        <v>5.3836933862112213</v>
      </c>
      <c r="E36" s="4">
        <f t="shared" ca="1" si="1"/>
        <v>1.3232613227577557</v>
      </c>
      <c r="F36" s="4">
        <f t="shared" ca="1" si="2"/>
        <v>119.5914835472159</v>
      </c>
      <c r="G36" s="4">
        <f t="shared" ca="1" si="3"/>
        <v>1.3046652541858977E-2</v>
      </c>
    </row>
    <row r="37" spans="1:7" x14ac:dyDescent="0.25">
      <c r="A37">
        <f>+'VLP q=500'!L37:L102</f>
        <v>582.76923076923072</v>
      </c>
      <c r="B37">
        <f ca="1">+'VLP q=500'!P37:P102</f>
        <v>0.64224225994730688</v>
      </c>
      <c r="C37">
        <f ca="1">+'VLP q=500'!W37:W102</f>
        <v>2.8441296817746635</v>
      </c>
      <c r="D37" s="4">
        <f t="shared" ca="1" si="0"/>
        <v>5.3779152169812683</v>
      </c>
      <c r="E37" s="4">
        <f t="shared" ca="1" si="1"/>
        <v>1.3244169566037463</v>
      </c>
      <c r="F37" s="4">
        <f t="shared" ca="1" si="2"/>
        <v>120.05020432123082</v>
      </c>
      <c r="G37" s="4">
        <f t="shared" ca="1" si="3"/>
        <v>1.3134928167999407E-2</v>
      </c>
    </row>
    <row r="38" spans="1:7" x14ac:dyDescent="0.25">
      <c r="A38">
        <f>+'VLP q=500'!L38:L103</f>
        <v>584.57692307692309</v>
      </c>
      <c r="B38">
        <f ca="1">+'VLP q=500'!P38:P103</f>
        <v>0.64038561244841163</v>
      </c>
      <c r="C38">
        <f ca="1">+'VLP q=500'!W38:W103</f>
        <v>2.9234749843912033</v>
      </c>
      <c r="D38" s="4">
        <f t="shared" ca="1" si="0"/>
        <v>5.3721455871751784</v>
      </c>
      <c r="E38" s="4">
        <f t="shared" ca="1" si="1"/>
        <v>1.3255708825649641</v>
      </c>
      <c r="F38" s="4">
        <f t="shared" ca="1" si="2"/>
        <v>120.51321432929211</v>
      </c>
      <c r="G38" s="4">
        <f t="shared" ca="1" si="3"/>
        <v>1.3224009996408392E-2</v>
      </c>
    </row>
    <row r="39" spans="1:7" x14ac:dyDescent="0.25">
      <c r="A39">
        <f>+'VLP q=500'!L39:L104</f>
        <v>586.38461538461536</v>
      </c>
      <c r="B39">
        <f ca="1">+'VLP q=500'!P39:P104</f>
        <v>0.63844003669276406</v>
      </c>
      <c r="C39">
        <f ca="1">+'VLP q=500'!W39:W104</f>
        <v>3.0023890297868192</v>
      </c>
      <c r="D39" s="4">
        <f t="shared" ca="1" si="0"/>
        <v>5.3663824615709972</v>
      </c>
      <c r="E39" s="4">
        <f t="shared" ca="1" si="1"/>
        <v>1.3267235076858004</v>
      </c>
      <c r="F39" s="4">
        <f t="shared" ca="1" si="2"/>
        <v>120.98085484599723</v>
      </c>
      <c r="G39" s="4">
        <f t="shared" ca="1" si="3"/>
        <v>1.3313858189810049E-2</v>
      </c>
    </row>
    <row r="40" spans="1:7" x14ac:dyDescent="0.25">
      <c r="A40">
        <f>+'VLP q=500'!L40:L105</f>
        <v>588.19230769230762</v>
      </c>
      <c r="B40">
        <f ca="1">+'VLP q=500'!P40:P105</f>
        <v>0.63639887029981401</v>
      </c>
      <c r="C40">
        <f ca="1">+'VLP q=500'!W40:W105</f>
        <v>3.0807363653359929</v>
      </c>
      <c r="D40" s="4">
        <f t="shared" ca="1" si="0"/>
        <v>5.3606236133292464</v>
      </c>
      <c r="E40" s="4">
        <f t="shared" ca="1" si="1"/>
        <v>1.3278752773341507</v>
      </c>
      <c r="F40" s="4">
        <f t="shared" ca="1" si="2"/>
        <v>121.45350638477665</v>
      </c>
      <c r="G40" s="4">
        <f t="shared" ca="1" si="3"/>
        <v>1.3404429366664011E-2</v>
      </c>
    </row>
    <row r="41" spans="1:7" x14ac:dyDescent="0.25">
      <c r="A41">
        <f>+'VLP q=500'!L41:L106</f>
        <v>590</v>
      </c>
      <c r="B41">
        <f ca="1">+'VLP q=500'!P41:P106</f>
        <v>0.63425468098308024</v>
      </c>
      <c r="C41">
        <f ca="1">+'VLP q=500'!W41:W106</f>
        <v>3.1583721182439719</v>
      </c>
      <c r="D41" s="4">
        <f t="shared" ca="1" si="0"/>
        <v>5.3548665962906661</v>
      </c>
      <c r="E41" s="4">
        <f t="shared" ca="1" si="1"/>
        <v>1.3290266807418667</v>
      </c>
      <c r="F41" s="4">
        <f t="shared" ca="1" si="2"/>
        <v>121.93159442497439</v>
      </c>
      <c r="G41" s="4">
        <f t="shared" ca="1" si="3"/>
        <v>1.3495676422405395E-2</v>
      </c>
    </row>
    <row r="42" spans="1:7" x14ac:dyDescent="0.25">
      <c r="A42">
        <f>+'VLP q=500'!L42:L107</f>
        <v>591.80769230769238</v>
      </c>
      <c r="B42">
        <f ca="1">+'VLP q=500'!P42:P107</f>
        <v>0.63199915436923992</v>
      </c>
      <c r="C42">
        <f ca="1">+'VLP q=500'!W42:W107</f>
        <v>3.2351408548919438</v>
      </c>
      <c r="D42" s="4">
        <f t="shared" ca="1" si="0"/>
        <v>5.3491087124329457</v>
      </c>
      <c r="E42" s="4">
        <f t="shared" ca="1" si="1"/>
        <v>1.3301782575134107</v>
      </c>
      <c r="F42" s="4">
        <f t="shared" ca="1" si="2"/>
        <v>122.41559617265547</v>
      </c>
      <c r="G42" s="4">
        <f t="shared" ca="1" si="3"/>
        <v>1.3587548338874458E-2</v>
      </c>
    </row>
    <row r="43" spans="1:7" x14ac:dyDescent="0.25">
      <c r="A43">
        <f>+'VLP q=500'!L43:L108</f>
        <v>593.61538461538464</v>
      </c>
      <c r="B43">
        <f ca="1">+'VLP q=500'!P43:P108</f>
        <v>0.6296229615764346</v>
      </c>
      <c r="C43">
        <f ca="1">+'VLP q=500'!W43:W108</f>
        <v>3.3108752284669931</v>
      </c>
      <c r="D43" s="4">
        <f t="shared" ca="1" si="0"/>
        <v>5.3433469734667565</v>
      </c>
      <c r="E43" s="4">
        <f t="shared" ca="1" si="1"/>
        <v>1.3313306053066485</v>
      </c>
      <c r="F43" s="4">
        <f t="shared" ca="1" si="2"/>
        <v>122.90604857967868</v>
      </c>
      <c r="G43" s="4">
        <f t="shared" ca="1" si="3"/>
        <v>1.3679989980866485E-2</v>
      </c>
    </row>
    <row r="44" spans="1:7" x14ac:dyDescent="0.25">
      <c r="A44">
        <f>+'VLP q=500'!L44:L109</f>
        <v>595.42307692307691</v>
      </c>
      <c r="B44">
        <f ca="1">+'VLP q=500'!P44:P109</f>
        <v>0.62711560215572271</v>
      </c>
      <c r="C44">
        <f ca="1">+'VLP q=500'!W44:W109</f>
        <v>3.3853943692780093</v>
      </c>
      <c r="D44" s="4">
        <f t="shared" ca="1" si="0"/>
        <v>5.3375780552979339</v>
      </c>
      <c r="E44" s="4">
        <f t="shared" ca="1" si="1"/>
        <v>1.332484388940413</v>
      </c>
      <c r="F44" s="4">
        <f t="shared" ca="1" si="2"/>
        <v>123.40355790319839</v>
      </c>
      <c r="G44" s="4">
        <f t="shared" ca="1" si="3"/>
        <v>1.3772941879076036E-2</v>
      </c>
    </row>
    <row r="45" spans="1:7" x14ac:dyDescent="0.25">
      <c r="A45">
        <f>+'VLP q=500'!L45:L110</f>
        <v>597.23076923076928</v>
      </c>
      <c r="B45">
        <f ca="1">+'VLP q=500'!P45:P110</f>
        <v>0.62446521687200551</v>
      </c>
      <c r="C45">
        <f ca="1">+'VLP q=500'!W45:W110</f>
        <v>3.4585019610403309</v>
      </c>
      <c r="D45" s="4">
        <f t="shared" ca="1" si="0"/>
        <v>5.3317982437561584</v>
      </c>
      <c r="E45" s="4">
        <f t="shared" ca="1" si="1"/>
        <v>1.3336403512487682</v>
      </c>
      <c r="F45" s="4">
        <f t="shared" ca="1" si="2"/>
        <v>123.90881116251654</v>
      </c>
      <c r="G45" s="4">
        <f t="shared" ca="1" si="3"/>
        <v>1.3866339999345854E-2</v>
      </c>
    </row>
    <row r="46" spans="1:7" x14ac:dyDescent="0.25">
      <c r="A46">
        <f>+'VLP q=500'!L46:L111</f>
        <v>599.03846153846155</v>
      </c>
      <c r="B46">
        <f ca="1">+'VLP q=500'!P46:P111</f>
        <v>0.62165836333681579</v>
      </c>
      <c r="C46">
        <f ca="1">+'VLP q=500'!W46:W111</f>
        <v>3.5299839321108224</v>
      </c>
      <c r="D46" s="4">
        <f t="shared" ca="1" si="0"/>
        <v>5.3260033695664832</v>
      </c>
      <c r="E46" s="4">
        <f t="shared" ca="1" si="1"/>
        <v>1.3347993260867033</v>
      </c>
      <c r="F46" s="4">
        <f t="shared" ca="1" si="2"/>
        <v>124.42258994807304</v>
      </c>
      <c r="G46" s="4">
        <f t="shared" ca="1" si="3"/>
        <v>1.396011549922911E-2</v>
      </c>
    </row>
    <row r="47" spans="1:7" x14ac:dyDescent="0.25">
      <c r="A47">
        <f>+'VLP q=500'!L47:L112</f>
        <v>600.84615384615381</v>
      </c>
      <c r="B47">
        <f ca="1">+'VLP q=500'!P47:P112</f>
        <v>0.61867974558972016</v>
      </c>
      <c r="C47">
        <f ca="1">+'VLP q=500'!W47:W112</f>
        <v>3.5996056721176246</v>
      </c>
      <c r="D47" s="4">
        <f t="shared" ca="1" si="0"/>
        <v>5.3201887299853095</v>
      </c>
      <c r="E47" s="4">
        <f t="shared" ca="1" si="1"/>
        <v>1.3359622540029379</v>
      </c>
      <c r="F47" s="4">
        <f t="shared" ca="1" si="2"/>
        <v>124.94578716646988</v>
      </c>
      <c r="G47" s="4">
        <f t="shared" ca="1" si="3"/>
        <v>1.4054194474669815E-2</v>
      </c>
    </row>
    <row r="48" spans="1:7" x14ac:dyDescent="0.25">
      <c r="A48">
        <f>+'VLP q=500'!L48:L113</f>
        <v>602.65384615384619</v>
      </c>
      <c r="B48">
        <f ca="1">+'VLP q=500'!P48:P113</f>
        <v>0.61551188619734343</v>
      </c>
      <c r="C48">
        <f ca="1">+'VLP q=500'!W48:W113</f>
        <v>3.6671086602032146</v>
      </c>
      <c r="D48" s="4">
        <f t="shared" ca="1" si="0"/>
        <v>5.3143489937903929</v>
      </c>
      <c r="E48" s="4">
        <f t="shared" ca="1" si="1"/>
        <v>1.3371302012419213</v>
      </c>
      <c r="F48" s="4">
        <f t="shared" ca="1" si="2"/>
        <v>125.47942747731157</v>
      </c>
      <c r="G48" s="4">
        <f t="shared" ca="1" si="3"/>
        <v>1.4148497702471841E-2</v>
      </c>
    </row>
    <row r="49" spans="1:7" x14ac:dyDescent="0.25">
      <c r="A49">
        <f>+'VLP q=500'!L49:L114</f>
        <v>604.46153846153845</v>
      </c>
      <c r="B49">
        <f ca="1">+'VLP q=500'!P49:P114</f>
        <v>0.612134726073712</v>
      </c>
      <c r="C49">
        <f ca="1">+'VLP q=500'!W49:W114</f>
        <v>3.732206359165402</v>
      </c>
      <c r="D49" s="4">
        <f t="shared" ca="1" si="0"/>
        <v>5.3084780853398197</v>
      </c>
      <c r="E49" s="4">
        <f t="shared" ca="1" si="1"/>
        <v>1.338304382932036</v>
      </c>
      <c r="F49" s="4">
        <f t="shared" ca="1" si="2"/>
        <v>126.02469240867519</v>
      </c>
      <c r="G49" s="4">
        <f t="shared" ca="1" si="3"/>
        <v>1.4242940388727927E-2</v>
      </c>
    </row>
    <row r="50" spans="1:7" x14ac:dyDescent="0.25">
      <c r="A50">
        <f>+'VLP q=500'!L50:L115</f>
        <v>606.26923076923072</v>
      </c>
      <c r="B50">
        <f ca="1">+'VLP q=500'!P50:P115</f>
        <v>0.60852513270245956</v>
      </c>
      <c r="C50">
        <f ca="1">+'VLP q=500'!W50:W115</f>
        <v>3.7945791872969323</v>
      </c>
      <c r="D50" s="4">
        <f t="shared" ca="1" si="0"/>
        <v>5.30256904210506</v>
      </c>
      <c r="E50" s="4">
        <f t="shared" ca="1" si="1"/>
        <v>1.339486191578988</v>
      </c>
      <c r="F50" s="4">
        <f t="shared" ca="1" si="2"/>
        <v>126.5829514516621</v>
      </c>
      <c r="G50" s="4">
        <f t="shared" ca="1" si="3"/>
        <v>1.4337431940382872E-2</v>
      </c>
    </row>
    <row r="51" spans="1:7" x14ac:dyDescent="0.25">
      <c r="A51">
        <f>+'VLP q=500'!L51:L116</f>
        <v>608.07692307692309</v>
      </c>
      <c r="B51">
        <f ca="1">+'VLP q=500'!P51:P116</f>
        <v>0.60465629129996701</v>
      </c>
      <c r="C51">
        <f ca="1">+'VLP q=500'!W51:W116</f>
        <v>3.8538683226476422</v>
      </c>
      <c r="D51" s="4">
        <f t="shared" ca="1" si="0"/>
        <v>5.2966138383045562</v>
      </c>
      <c r="E51" s="4">
        <f t="shared" ca="1" si="1"/>
        <v>1.3406772323390885</v>
      </c>
      <c r="F51" s="4">
        <f t="shared" ca="1" si="2"/>
        <v>127.15580086500614</v>
      </c>
      <c r="G51" s="4">
        <f t="shared" ca="1" si="3"/>
        <v>1.4431875787974467E-2</v>
      </c>
    </row>
    <row r="52" spans="1:7" x14ac:dyDescent="0.25">
      <c r="A52">
        <f>+'VLP q=500'!L52:L117</f>
        <v>609.88461538461536</v>
      </c>
      <c r="B52">
        <f ca="1">+'VLP q=500'!P52:P117</f>
        <v>0.60049694502838546</v>
      </c>
      <c r="C52">
        <f ca="1">+'VLP q=500'!W52:W117</f>
        <v>3.9096680169400595</v>
      </c>
      <c r="D52" s="4">
        <f t="shared" ca="1" si="0"/>
        <v>5.2906031648230094</v>
      </c>
      <c r="E52" s="4">
        <f t="shared" ca="1" si="1"/>
        <v>1.3418793670353979</v>
      </c>
      <c r="F52" s="4">
        <f t="shared" ca="1" si="2"/>
        <v>127.74511251853868</v>
      </c>
      <c r="G52" s="4">
        <f t="shared" ca="1" si="3"/>
        <v>1.4526169304459753E-2</v>
      </c>
    </row>
    <row r="53" spans="1:7" x14ac:dyDescent="0.25">
      <c r="A53">
        <f>+'VLP q=500'!L53:L118</f>
        <v>611.69230769230762</v>
      </c>
      <c r="B53">
        <f ca="1">+'VLP q=500'!P53:P118</f>
        <v>0.59601043865963121</v>
      </c>
      <c r="C53">
        <f ca="1">+'VLP q=500'!W53:W118</f>
        <v>3.9615159899600481</v>
      </c>
      <c r="D53" s="4">
        <f t="shared" ca="1" si="0"/>
        <v>5.2845261522108791</v>
      </c>
      <c r="E53" s="4">
        <f t="shared" ca="1" si="1"/>
        <v>1.3430947695578241</v>
      </c>
      <c r="F53" s="4">
        <f t="shared" ca="1" si="2"/>
        <v>128.35309594505085</v>
      </c>
      <c r="G53" s="4">
        <f t="shared" ca="1" si="3"/>
        <v>1.4620203891299291E-2</v>
      </c>
    </row>
    <row r="54" spans="1:7" x14ac:dyDescent="0.25">
      <c r="A54">
        <f>+'VLP q=500'!L54:L119</f>
        <v>613.5</v>
      </c>
      <c r="B54">
        <f ca="1">+'VLP q=500'!P54:P119</f>
        <v>0.59115350362506758</v>
      </c>
      <c r="C54">
        <f ca="1">+'VLP q=500'!W54:W119</f>
        <v>4.008881327332138</v>
      </c>
      <c r="D54" s="4">
        <f t="shared" ca="1" si="0"/>
        <v>5.2783700187899987</v>
      </c>
      <c r="E54" s="4">
        <f t="shared" ca="1" si="1"/>
        <v>1.3443259962420002</v>
      </c>
      <c r="F54" s="4">
        <f t="shared" ca="1" si="2"/>
        <v>128.98237796857114</v>
      </c>
      <c r="G54" s="4">
        <f t="shared" ca="1" si="3"/>
        <v>1.4713865344112001E-2</v>
      </c>
    </row>
    <row r="55" spans="1:7" x14ac:dyDescent="0.25">
      <c r="A55">
        <f>+'VLP q=500'!L55:L120</f>
        <v>615.30769230769238</v>
      </c>
      <c r="B55">
        <f ca="1">+'VLP q=500'!P55:P120</f>
        <v>0.58587469890881116</v>
      </c>
      <c r="C55">
        <f ca="1">+'VLP q=500'!W55:W120</f>
        <v>4.0511490962441759</v>
      </c>
      <c r="D55" s="4">
        <f t="shared" ca="1" si="0"/>
        <v>5.272119619092277</v>
      </c>
      <c r="E55" s="4">
        <f t="shared" ca="1" si="1"/>
        <v>1.3455760761815445</v>
      </c>
      <c r="F55" s="4">
        <f t="shared" ca="1" si="2"/>
        <v>129.636106010963</v>
      </c>
      <c r="G55" s="4">
        <f t="shared" ca="1" si="3"/>
        <v>1.4807034675196852E-2</v>
      </c>
    </row>
    <row r="56" spans="1:7" x14ac:dyDescent="0.25">
      <c r="A56">
        <f>+'VLP q=500'!L56:L121</f>
        <v>617.11538461538464</v>
      </c>
      <c r="B56">
        <f ca="1">+'VLP q=500'!P56:P121</f>
        <v>0.58011238827260025</v>
      </c>
      <c r="C56">
        <f ca="1">+'VLP q=500'!W56:W121</f>
        <v>4.0876005959517627</v>
      </c>
      <c r="D56" s="4">
        <f t="shared" ca="1" si="0"/>
        <v>5.2657568580208096</v>
      </c>
      <c r="E56" s="4">
        <f t="shared" ca="1" si="1"/>
        <v>1.3468486283958379</v>
      </c>
      <c r="F56" s="4">
        <f t="shared" ca="1" si="2"/>
        <v>130.31808372774796</v>
      </c>
      <c r="G56" s="4">
        <f t="shared" ca="1" si="3"/>
        <v>1.4899589673937241E-2</v>
      </c>
    </row>
    <row r="57" spans="1:7" x14ac:dyDescent="0.25">
      <c r="A57">
        <f>+'VLP q=500'!L57:L122</f>
        <v>618.92307692307691</v>
      </c>
      <c r="B57">
        <f ca="1">+'VLP q=500'!P57:P122</f>
        <v>0.57379208435006024</v>
      </c>
      <c r="C57">
        <f ca="1">+'VLP q=500'!W57:W122</f>
        <v>4.1173877276453528</v>
      </c>
      <c r="D57" s="4">
        <f t="shared" ca="1" si="0"/>
        <v>5.259259921657109</v>
      </c>
      <c r="E57" s="4">
        <f t="shared" ca="1" si="1"/>
        <v>1.3481480156685781</v>
      </c>
      <c r="F57" s="4">
        <f t="shared" ca="1" si="2"/>
        <v>131.03295143762426</v>
      </c>
      <c r="G57" s="4">
        <f t="shared" ca="1" si="3"/>
        <v>1.49914076537584E-2</v>
      </c>
    </row>
    <row r="58" spans="1:7" x14ac:dyDescent="0.25">
      <c r="A58">
        <f>+'VLP q=500'!L58:L123</f>
        <v>620.73076923076928</v>
      </c>
      <c r="B58">
        <f ca="1">+'VLP q=500'!P58:P123</f>
        <v>0.56682291539931684</v>
      </c>
      <c r="C58">
        <f ca="1">+'VLP q=500'!W58:W123</f>
        <v>4.1394993297374221</v>
      </c>
      <c r="D58" s="4">
        <f t="shared" ca="1" si="0"/>
        <v>5.2526022539909487</v>
      </c>
      <c r="E58" s="4">
        <f t="shared" ca="1" si="1"/>
        <v>1.3494795492018101</v>
      </c>
      <c r="F58" s="4">
        <f t="shared" ca="1" si="2"/>
        <v>131.78642962631594</v>
      </c>
      <c r="G58" s="4">
        <f t="shared" ca="1" si="3"/>
        <v>1.5082370109372942E-2</v>
      </c>
    </row>
    <row r="59" spans="1:7" x14ac:dyDescent="0.25">
      <c r="A59">
        <f>+'VLP q=500'!L59:L124</f>
        <v>622.53846153846155</v>
      </c>
      <c r="B59">
        <f ca="1">+'VLP q=500'!P59:P124</f>
        <v>0.55909285646737461</v>
      </c>
      <c r="C59">
        <f ca="1">+'VLP q=500'!W59:W124</f>
        <v>4.1527163630930115</v>
      </c>
      <c r="D59" s="4">
        <f t="shared" ca="1" si="0"/>
        <v>5.2457511758245738</v>
      </c>
      <c r="E59" s="4">
        <f t="shared" ca="1" si="1"/>
        <v>1.350849764835085</v>
      </c>
      <c r="F59" s="4">
        <f t="shared" ca="1" si="2"/>
        <v>132.58565286555606</v>
      </c>
      <c r="G59" s="4">
        <f t="shared" ca="1" si="3"/>
        <v>1.5172370467208193E-2</v>
      </c>
    </row>
    <row r="60" spans="1:7" x14ac:dyDescent="0.25">
      <c r="A60">
        <f>+'VLP q=500'!L60:L125</f>
        <v>624.34615384615381</v>
      </c>
      <c r="B60">
        <f ca="1">+'VLP q=500'!P60:P125</f>
        <v>0.5504621890154977</v>
      </c>
      <c r="C60">
        <f ca="1">+'VLP q=500'!W60:W125</f>
        <v>4.1555513514993185</v>
      </c>
      <c r="D60" s="4">
        <f t="shared" ca="1" si="0"/>
        <v>5.2386659906399293</v>
      </c>
      <c r="E60" s="4">
        <f t="shared" ca="1" si="1"/>
        <v>1.3522668018720141</v>
      </c>
      <c r="F60" s="4">
        <f t="shared" ca="1" si="2"/>
        <v>133.43963593637102</v>
      </c>
      <c r="G60" s="4">
        <f t="shared" ca="1" si="3"/>
        <v>1.526132689379376E-2</v>
      </c>
    </row>
    <row r="61" spans="1:7" x14ac:dyDescent="0.25">
      <c r="A61">
        <f>+'VLP q=500'!L61:L126</f>
        <v>626.15384615384619</v>
      </c>
      <c r="B61">
        <f ca="1">+'VLP q=500'!P61:P126</f>
        <v>0.54075436954241229</v>
      </c>
      <c r="C61">
        <f ca="1">+'VLP q=500'!W61:W126</f>
        <v>4.1461651518400906</v>
      </c>
      <c r="D61" s="4">
        <f t="shared" ca="1" si="0"/>
        <v>5.2312953401123572</v>
      </c>
      <c r="E61" s="4">
        <f t="shared" ca="1" si="1"/>
        <v>1.3537409319775284</v>
      </c>
      <c r="F61" s="4">
        <f t="shared" ca="1" si="2"/>
        <v>134.3599375965679</v>
      </c>
      <c r="G61" s="4">
        <f t="shared" ca="1" si="3"/>
        <v>1.5349203489182218E-2</v>
      </c>
    </row>
    <row r="62" spans="1:7" x14ac:dyDescent="0.25">
      <c r="A62">
        <f>+'VLP q=500'!L62:L127</f>
        <v>627.96153846153845</v>
      </c>
      <c r="B62">
        <f ca="1">+'VLP q=500'!P62:P127</f>
        <v>0.52974302340594526</v>
      </c>
      <c r="C62">
        <f ca="1">+'VLP q=500'!W62:W127</f>
        <v>4.1222503549593421</v>
      </c>
      <c r="D62" s="4">
        <f t="shared" ca="1" si="0"/>
        <v>5.2235734374824467</v>
      </c>
      <c r="E62" s="4">
        <f t="shared" ca="1" si="1"/>
        <v>1.3552853125035105</v>
      </c>
      <c r="F62" s="4">
        <f t="shared" ca="1" si="2"/>
        <v>135.36162729708795</v>
      </c>
      <c r="G62" s="4">
        <f t="shared" ca="1" si="3"/>
        <v>1.5436045629391347E-2</v>
      </c>
    </row>
    <row r="63" spans="1:7" x14ac:dyDescent="0.25">
      <c r="A63">
        <f>+'VLP q=500'!L63:L128</f>
        <v>629.76923076923072</v>
      </c>
      <c r="B63">
        <f ca="1">+'VLP q=500'!P63:P128</f>
        <v>0.51713299685597092</v>
      </c>
      <c r="C63">
        <f ca="1">+'VLP q=500'!W63:W128</f>
        <v>4.0808643176995503</v>
      </c>
      <c r="D63" s="4">
        <f t="shared" ca="1" si="0"/>
        <v>5.215414580186545</v>
      </c>
      <c r="E63" s="4">
        <f t="shared" ca="1" si="1"/>
        <v>1.356917083962691</v>
      </c>
      <c r="F63" s="4">
        <f t="shared" ca="1" si="2"/>
        <v>136.46472960659048</v>
      </c>
      <c r="G63" s="4">
        <f t="shared" ca="1" si="3"/>
        <v>1.5522039715736128E-2</v>
      </c>
    </row>
    <row r="64" spans="1:7" x14ac:dyDescent="0.25">
      <c r="A64">
        <f>+'VLP q=500'!L64:L129</f>
        <v>631.57692307692309</v>
      </c>
      <c r="B64">
        <f ca="1">+'VLP q=500'!P64:P129</f>
        <v>0.50253203465389629</v>
      </c>
      <c r="C64">
        <f ca="1">+'VLP q=500'!W64:W129</f>
        <v>4.0181839262851229</v>
      </c>
      <c r="D64" s="4">
        <f t="shared" ca="1" si="0"/>
        <v>5.206704947657788</v>
      </c>
      <c r="E64" s="4">
        <f t="shared" ca="1" si="1"/>
        <v>1.3586590104684422</v>
      </c>
      <c r="F64" s="4">
        <f t="shared" ca="1" si="2"/>
        <v>137.6964467593352</v>
      </c>
      <c r="G64" s="4">
        <f t="shared" ca="1" si="3"/>
        <v>1.5607616174145647E-2</v>
      </c>
    </row>
    <row r="65" spans="1:7" x14ac:dyDescent="0.25">
      <c r="A65">
        <f>+'VLP q=500'!L65:L130</f>
        <v>633.38461538461536</v>
      </c>
      <c r="B65">
        <f ca="1">+'VLP q=500'!P65:P130</f>
        <v>0.48540717743416373</v>
      </c>
      <c r="C65">
        <f ca="1">+'VLP q=500'!W65:W130</f>
        <v>3.929134536188144</v>
      </c>
      <c r="D65" s="4">
        <f t="shared" ca="1" si="0"/>
        <v>5.1972899739650655</v>
      </c>
      <c r="E65" s="4">
        <f t="shared" ca="1" si="1"/>
        <v>1.3605420052069868</v>
      </c>
      <c r="F65" s="4">
        <f t="shared" ca="1" si="2"/>
        <v>139.09469714982777</v>
      </c>
      <c r="G65" s="4">
        <f t="shared" ca="1" si="3"/>
        <v>1.5693631643139565E-2</v>
      </c>
    </row>
    <row r="66" spans="1:7" x14ac:dyDescent="0.25">
      <c r="A66">
        <f>+'VLP q=500'!L66:L131</f>
        <v>635.19230769230762</v>
      </c>
      <c r="B66">
        <f ca="1">+'VLP q=500'!P66:P131</f>
        <v>0.46501529410174913</v>
      </c>
      <c r="C66">
        <f ca="1">+'VLP q=500'!W66:W131</f>
        <v>3.806808320241871</v>
      </c>
      <c r="D66" s="4">
        <f t="shared" ca="1" si="0"/>
        <v>5.1869542299590297</v>
      </c>
      <c r="E66" s="4">
        <f t="shared" ca="1" si="1"/>
        <v>1.3626091540081939</v>
      </c>
      <c r="F66" s="4">
        <f t="shared" ca="1" si="2"/>
        <v>140.71397936921559</v>
      </c>
      <c r="G66" s="4">
        <f t="shared" ca="1" si="3"/>
        <v>1.5781702048855647E-2</v>
      </c>
    </row>
    <row r="67" spans="1:7" x14ac:dyDescent="0.25">
      <c r="A67">
        <f>+'VLP q=500'!L67:L132</f>
        <v>637</v>
      </c>
      <c r="B67">
        <f ca="1">+'VLP q=500'!P67:P132</f>
        <v>0.44028785141655574</v>
      </c>
      <c r="C67">
        <f ca="1">+'VLP q=500'!W67:W132</f>
        <v>3.6415125688457035</v>
      </c>
      <c r="D67" s="4">
        <f t="shared" ca="1" si="0"/>
        <v>5.175388052508068</v>
      </c>
      <c r="E67" s="4">
        <f t="shared" ca="1" si="1"/>
        <v>1.3649223894983862</v>
      </c>
      <c r="F67" s="4">
        <f t="shared" ca="1" si="2"/>
        <v>142.63556642102446</v>
      </c>
      <c r="G67" s="4">
        <f t="shared" ca="1" si="3"/>
        <v>1.5874837647643813E-2</v>
      </c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67"/>
  <sheetViews>
    <sheetView workbookViewId="0">
      <selection activeCell="O4" sqref="O4"/>
    </sheetView>
  </sheetViews>
  <sheetFormatPr baseColWidth="10" defaultRowHeight="15" x14ac:dyDescent="0.25"/>
  <sheetData>
    <row r="2" spans="1:13" x14ac:dyDescent="0.25">
      <c r="A2" s="65" t="s">
        <v>24</v>
      </c>
      <c r="B2" s="65"/>
      <c r="C2" s="25">
        <v>5.5</v>
      </c>
      <c r="E2" s="31" t="str">
        <f>+'VLP q=500'!AX2:AX67</f>
        <v>NRe</v>
      </c>
      <c r="F2" s="13" t="s">
        <v>77</v>
      </c>
      <c r="G2" s="13" t="s">
        <v>78</v>
      </c>
      <c r="H2" s="13" t="s">
        <v>79</v>
      </c>
      <c r="I2" s="13" t="s">
        <v>80</v>
      </c>
      <c r="J2" s="13" t="s">
        <v>81</v>
      </c>
      <c r="K2" s="13" t="s">
        <v>83</v>
      </c>
      <c r="L2" s="13" t="s">
        <v>84</v>
      </c>
      <c r="M2" s="13" t="s">
        <v>82</v>
      </c>
    </row>
    <row r="3" spans="1:13" x14ac:dyDescent="0.25">
      <c r="A3" s="65" t="s">
        <v>76</v>
      </c>
      <c r="B3" s="65"/>
      <c r="C3" s="25">
        <v>5.9999999999999995E-4</v>
      </c>
      <c r="E3">
        <f ca="1">+'VLP q=500'!AX3:AX68</f>
        <v>114395.94705072555</v>
      </c>
      <c r="F3">
        <f ca="1">(-2*(LOG((0.0006/(3.71*$C$2))+(2.514/((0.1^(1/2))*E3)))))^(-2)</f>
        <v>1.5587529291168413E-2</v>
      </c>
      <c r="G3">
        <f ca="1">(-2*(LOG((0.0006/(3.71*$C$2))+(2.514/((F3^(1/2))*E3)))))^(-2)</f>
        <v>1.8387074795035197E-2</v>
      </c>
      <c r="H3">
        <f ca="1">(-2*(LOG((0.0006/(3.71*$C$2))+(2.514/((G3^(1/2))*E3)))))^(-2)</f>
        <v>1.8086158533894774E-2</v>
      </c>
      <c r="I3">
        <f ca="1">(-2*(LOG((0.0006/(3.71*$C$2))+(2.514/((H3^(1/2))*E3)))))^(-2)</f>
        <v>1.8115721123286015E-2</v>
      </c>
      <c r="J3">
        <f ca="1">(-2*(LOG((0.0006/(3.71*$C$2))+(2.514/((I3^(1/2))*E3)))))^(-2)</f>
        <v>1.8112790238928592E-2</v>
      </c>
      <c r="K3">
        <f ca="1">(-2*(LOG((0.0006/(3.71*$C$2))+(2.514/((J3^(1/2))*E3)))))^(-2)</f>
        <v>1.8113080549984312E-2</v>
      </c>
      <c r="L3">
        <f ca="1">(-2*(LOG((0.0006/(3.71*$C$2))+(2.514/((K3^(1/2))*E3)))))^(-2)</f>
        <v>1.8113051791417423E-2</v>
      </c>
      <c r="M3">
        <f ca="1">(K3-L3)/L3</f>
        <v>1.5877261998789508E-6</v>
      </c>
    </row>
    <row r="4" spans="1:13" x14ac:dyDescent="0.25">
      <c r="E4">
        <f ca="1">+'VLP q=500'!AX4:AX69</f>
        <v>100215.92848897992</v>
      </c>
      <c r="F4">
        <f t="shared" ref="F4:F67" ca="1" si="0">(-2*(LOG((0.0006/(3.71*$C$2))+(2.514/((0.1^(1/2))*E4)))))^(-2)</f>
        <v>1.5912991791729184E-2</v>
      </c>
      <c r="G4">
        <f t="shared" ref="G4:G67" ca="1" si="1">(-2*(LOG((0.0006/(3.71*$C$2))+(2.514/((F4^(1/2))*E4)))))^(-2)</f>
        <v>1.8852362431320074E-2</v>
      </c>
      <c r="H4">
        <f t="shared" ref="H4:H67" ca="1" si="2">(-2*(LOG((0.0006/(3.71*$C$2))+(2.514/((G4^(1/2))*E4)))))^(-2)</f>
        <v>1.8526491656554574E-2</v>
      </c>
      <c r="I4">
        <f t="shared" ref="I4:I67" ca="1" si="3">(-2*(LOG((0.0006/(3.71*$C$2))+(2.514/((H4^(1/2))*E4)))))^(-2)</f>
        <v>1.855945223918061E-2</v>
      </c>
      <c r="J4">
        <f t="shared" ref="J4:J67" ca="1" si="4">(-2*(LOG((0.0006/(3.71*$C$2))+(2.514/((I4^(1/2))*E4)))))^(-2)</f>
        <v>1.8556086313590816E-2</v>
      </c>
      <c r="K4">
        <f t="shared" ref="K4:K67" ca="1" si="5">(-2*(LOG((0.0006/(3.71*$C$2))+(2.514/((J4^(1/2))*E4)))))^(-2)</f>
        <v>1.8556429706000854E-2</v>
      </c>
      <c r="L4">
        <f t="shared" ref="L4:L67" ca="1" si="6">(-2*(LOG((0.0006/(3.71*$C$2))+(2.514/((K4^(1/2))*E4)))))^(-2)</f>
        <v>1.8556394669551508E-2</v>
      </c>
      <c r="M4">
        <f t="shared" ref="M4:M67" ca="1" si="7">(K4-L4)/L4</f>
        <v>1.8881064975098655E-6</v>
      </c>
    </row>
    <row r="5" spans="1:13" x14ac:dyDescent="0.25">
      <c r="E5">
        <f ca="1">+'VLP q=500'!AX5:AX70</f>
        <v>88546.518785605789</v>
      </c>
      <c r="F5">
        <f t="shared" ca="1" si="0"/>
        <v>1.6238020020909068E-2</v>
      </c>
      <c r="G5">
        <f t="shared" ca="1" si="1"/>
        <v>1.9309037214048381E-2</v>
      </c>
      <c r="H5">
        <f t="shared" ca="1" si="2"/>
        <v>1.8959083140754656E-2</v>
      </c>
      <c r="I5">
        <f t="shared" ca="1" si="3"/>
        <v>1.8995410677048356E-2</v>
      </c>
      <c r="J5">
        <f t="shared" ca="1" si="4"/>
        <v>1.8991601742821489E-2</v>
      </c>
      <c r="K5">
        <f t="shared" ca="1" si="5"/>
        <v>1.8992000691676069E-2</v>
      </c>
      <c r="L5">
        <f t="shared" ca="1" si="6"/>
        <v>1.899195890108462E-2</v>
      </c>
      <c r="M5">
        <f t="shared" ca="1" si="7"/>
        <v>2.2004360722787023E-6</v>
      </c>
    </row>
    <row r="6" spans="1:13" x14ac:dyDescent="0.25">
      <c r="E6">
        <f ca="1">+'VLP q=500'!AX6:AX71</f>
        <v>78837.476533123234</v>
      </c>
      <c r="F6">
        <f t="shared" ca="1" si="0"/>
        <v>1.6561671460638128E-2</v>
      </c>
      <c r="G6">
        <f t="shared" ca="1" si="1"/>
        <v>1.9756908344028472E-2</v>
      </c>
      <c r="H6">
        <f t="shared" ca="1" si="2"/>
        <v>1.9383719144768476E-2</v>
      </c>
      <c r="I6">
        <f t="shared" ca="1" si="3"/>
        <v>1.9423373250778062E-2</v>
      </c>
      <c r="J6">
        <f t="shared" ca="1" si="4"/>
        <v>1.9419115736750051E-2</v>
      </c>
      <c r="K6">
        <f t="shared" ca="1" si="5"/>
        <v>1.9419572342755639E-2</v>
      </c>
      <c r="L6">
        <f t="shared" ca="1" si="6"/>
        <v>1.9419523367252556E-2</v>
      </c>
      <c r="M6">
        <f t="shared" ca="1" si="7"/>
        <v>2.5219724581999578E-6</v>
      </c>
    </row>
    <row r="7" spans="1:13" x14ac:dyDescent="0.25">
      <c r="E7">
        <f ca="1">+'VLP q=500'!AX7:AX72</f>
        <v>70680.168027759282</v>
      </c>
      <c r="F7">
        <f t="shared" ca="1" si="0"/>
        <v>1.6883165515823598E-2</v>
      </c>
      <c r="G7">
        <f t="shared" ca="1" si="1"/>
        <v>2.0195863643220225E-2</v>
      </c>
      <c r="H7">
        <f t="shared" ca="1" si="2"/>
        <v>1.9800256466055259E-2</v>
      </c>
      <c r="I7">
        <f t="shared" ca="1" si="3"/>
        <v>1.9843190379652053E-2</v>
      </c>
      <c r="J7">
        <f t="shared" ca="1" si="4"/>
        <v>1.9838480635232768E-2</v>
      </c>
      <c r="K7">
        <f t="shared" ca="1" si="5"/>
        <v>1.983899667694736E-2</v>
      </c>
      <c r="L7">
        <f t="shared" ca="1" si="6"/>
        <v>1.9838940127532588E-2</v>
      </c>
      <c r="M7">
        <f t="shared" ca="1" si="7"/>
        <v>2.8504251945340873E-6</v>
      </c>
    </row>
    <row r="8" spans="1:13" x14ac:dyDescent="0.25">
      <c r="E8">
        <f ca="1">+'VLP q=500'!AX8:AX73</f>
        <v>63766.218159416123</v>
      </c>
      <c r="F8">
        <f t="shared" ca="1" si="0"/>
        <v>1.7201853719854825E-2</v>
      </c>
      <c r="G8">
        <f t="shared" ca="1" si="1"/>
        <v>2.0625844155489712E-2</v>
      </c>
      <c r="H8">
        <f t="shared" ca="1" si="2"/>
        <v>2.0208601623212353E-2</v>
      </c>
      <c r="I8">
        <f t="shared" ca="1" si="3"/>
        <v>2.0254764271071191E-2</v>
      </c>
      <c r="J8">
        <f t="shared" ca="1" si="4"/>
        <v>2.0249600199612756E-2</v>
      </c>
      <c r="K8">
        <f t="shared" ca="1" si="5"/>
        <v>2.0250177177128466E-2</v>
      </c>
      <c r="L8">
        <f t="shared" ca="1" si="6"/>
        <v>2.0250112703023355E-2</v>
      </c>
      <c r="M8">
        <f t="shared" ca="1" si="7"/>
        <v>3.1838887050105097E-6</v>
      </c>
    </row>
    <row r="9" spans="1:13" x14ac:dyDescent="0.25">
      <c r="E9">
        <f ca="1">+'VLP q=500'!AX9:AX74</f>
        <v>57859.543770332668</v>
      </c>
      <c r="F9">
        <f t="shared" ca="1" si="0"/>
        <v>1.7517195346366365E-2</v>
      </c>
      <c r="G9">
        <f t="shared" ca="1" si="1"/>
        <v>2.1046826788547548E-2</v>
      </c>
      <c r="H9">
        <f t="shared" ca="1" si="2"/>
        <v>2.0608696267066347E-2</v>
      </c>
      <c r="I9">
        <f t="shared" ca="1" si="3"/>
        <v>2.0658033688117867E-2</v>
      </c>
      <c r="J9">
        <f t="shared" ca="1" si="4"/>
        <v>2.065241446664556E-2</v>
      </c>
      <c r="K9">
        <f t="shared" ca="1" si="5"/>
        <v>2.0653053637377496E-2</v>
      </c>
      <c r="L9">
        <f t="shared" ca="1" si="6"/>
        <v>2.0652980922844313E-2</v>
      </c>
      <c r="M9">
        <f t="shared" ca="1" si="7"/>
        <v>3.5207766595309499E-6</v>
      </c>
    </row>
    <row r="10" spans="1:13" x14ac:dyDescent="0.25">
      <c r="E10">
        <f ca="1">+'VLP q=500'!AX10:AX75</f>
        <v>52777.049619588652</v>
      </c>
      <c r="F10">
        <f t="shared" ca="1" si="0"/>
        <v>1.782873764243632E-2</v>
      </c>
      <c r="G10">
        <f t="shared" ca="1" si="1"/>
        <v>2.1458812495294768E-2</v>
      </c>
      <c r="H10">
        <f t="shared" ca="1" si="2"/>
        <v>2.1000507003205746E-2</v>
      </c>
      <c r="I10">
        <f t="shared" ca="1" si="3"/>
        <v>2.105296331737997E-2</v>
      </c>
      <c r="J10">
        <f t="shared" ca="1" si="4"/>
        <v>2.1046889183141841E-2</v>
      </c>
      <c r="K10">
        <f t="shared" ca="1" si="5"/>
        <v>2.1047591590803716E-2</v>
      </c>
      <c r="L10">
        <f t="shared" ca="1" si="6"/>
        <v>2.1047510352396548E-2</v>
      </c>
      <c r="M10">
        <f t="shared" ca="1" si="7"/>
        <v>3.8597632597793166E-6</v>
      </c>
    </row>
    <row r="11" spans="1:13" x14ac:dyDescent="0.25">
      <c r="E11">
        <f ca="1">+'VLP q=500'!AX11:AX76</f>
        <v>48375.057982408427</v>
      </c>
      <c r="F11">
        <f t="shared" ca="1" si="0"/>
        <v>1.8136099913970569E-2</v>
      </c>
      <c r="G11">
        <f t="shared" ca="1" si="1"/>
        <v>2.1861818281755444E-2</v>
      </c>
      <c r="H11">
        <f t="shared" ca="1" si="2"/>
        <v>2.1384018309098068E-2</v>
      </c>
      <c r="I11">
        <f t="shared" ca="1" si="3"/>
        <v>2.1439536368308448E-2</v>
      </c>
      <c r="J11">
        <f t="shared" ca="1" si="4"/>
        <v>2.1433008456202024E-2</v>
      </c>
      <c r="K11">
        <f t="shared" ca="1" si="5"/>
        <v>2.1433774954134812E-2</v>
      </c>
      <c r="L11">
        <f t="shared" ca="1" si="6"/>
        <v>2.1433684938374626E-2</v>
      </c>
      <c r="M11">
        <f t="shared" ca="1" si="7"/>
        <v>4.1997332910712375E-6</v>
      </c>
    </row>
    <row r="12" spans="1:13" x14ac:dyDescent="0.25">
      <c r="E12">
        <f ca="1">+'VLP q=500'!AX12:AX77</f>
        <v>44539.610026187773</v>
      </c>
      <c r="F12">
        <f t="shared" ca="1" si="0"/>
        <v>1.843896076933824E-2</v>
      </c>
      <c r="G12">
        <f t="shared" ca="1" si="1"/>
        <v>2.2255871865058695E-2</v>
      </c>
      <c r="H12">
        <f t="shared" ca="1" si="2"/>
        <v>2.1759227634123475E-2</v>
      </c>
      <c r="I12">
        <f t="shared" ca="1" si="3"/>
        <v>2.1817749453630679E-2</v>
      </c>
      <c r="J12">
        <f t="shared" ca="1" si="4"/>
        <v>2.1810769671920471E-2</v>
      </c>
      <c r="K12">
        <f t="shared" ca="1" si="5"/>
        <v>2.1811600941866217E-2</v>
      </c>
      <c r="L12">
        <f t="shared" ca="1" si="6"/>
        <v>2.1811501923297522E-2</v>
      </c>
      <c r="M12">
        <f t="shared" ca="1" si="7"/>
        <v>4.539740960679114E-6</v>
      </c>
    </row>
    <row r="13" spans="1:13" x14ac:dyDescent="0.25">
      <c r="E13">
        <f ca="1">+'VLP q=500'!AX13:AX78</f>
        <v>41179.429514866017</v>
      </c>
      <c r="F13">
        <f t="shared" ca="1" si="0"/>
        <v>1.8737047923779736E-2</v>
      </c>
      <c r="G13">
        <f t="shared" ca="1" si="1"/>
        <v>2.2641008169606774E-2</v>
      </c>
      <c r="H13">
        <f t="shared" ca="1" si="2"/>
        <v>2.2126142046020265E-2</v>
      </c>
      <c r="I13">
        <f t="shared" ca="1" si="3"/>
        <v>2.2187609085900145E-2</v>
      </c>
      <c r="J13">
        <f t="shared" ca="1" si="4"/>
        <v>2.2180180020490315E-2</v>
      </c>
      <c r="K13">
        <f t="shared" ca="1" si="5"/>
        <v>2.2181076587763731E-2</v>
      </c>
      <c r="L13">
        <f t="shared" ca="1" si="6"/>
        <v>2.218096836733675E-2</v>
      </c>
      <c r="M13">
        <f t="shared" ca="1" si="7"/>
        <v>4.878976660922096E-6</v>
      </c>
    </row>
    <row r="14" spans="1:13" x14ac:dyDescent="0.25">
      <c r="E14">
        <f ca="1">+'VLP q=500'!AX14:AX79</f>
        <v>38220.747621533963</v>
      </c>
      <c r="F14">
        <f t="shared" ca="1" si="0"/>
        <v>1.9030130064587678E-2</v>
      </c>
      <c r="G14">
        <f t="shared" ca="1" si="1"/>
        <v>2.3017267098226379E-2</v>
      </c>
      <c r="H14">
        <f t="shared" ca="1" si="2"/>
        <v>2.2484775975582034E-2</v>
      </c>
      <c r="I14">
        <f t="shared" ca="1" si="3"/>
        <v>2.2549129321497597E-2</v>
      </c>
      <c r="J14">
        <f t="shared" ca="1" si="4"/>
        <v>2.2541254161329981E-2</v>
      </c>
      <c r="K14">
        <f t="shared" ca="1" si="5"/>
        <v>2.2542216407185664E-2</v>
      </c>
      <c r="L14">
        <f t="shared" ca="1" si="6"/>
        <v>2.2542098810905131E-2</v>
      </c>
      <c r="M14">
        <f t="shared" ca="1" si="7"/>
        <v>5.2167405315370207E-6</v>
      </c>
    </row>
    <row r="15" spans="1:13" x14ac:dyDescent="0.25">
      <c r="E15">
        <f ca="1">+'VLP q=500'!AX15:AX80</f>
        <v>35603.448496989404</v>
      </c>
      <c r="F15">
        <f t="shared" ca="1" si="0"/>
        <v>1.9318010366125533E-2</v>
      </c>
      <c r="G15">
        <f t="shared" ca="1" si="1"/>
        <v>2.3384692185383436E-2</v>
      </c>
      <c r="H15">
        <f t="shared" ca="1" si="2"/>
        <v>2.2835149741450057E-2</v>
      </c>
      <c r="I15">
        <f t="shared" ca="1" si="3"/>
        <v>2.2902330219227027E-2</v>
      </c>
      <c r="J15">
        <f t="shared" ca="1" si="4"/>
        <v>2.2894012697186533E-2</v>
      </c>
      <c r="K15">
        <f t="shared" ca="1" si="5"/>
        <v>2.2895040869032601E-2</v>
      </c>
      <c r="L15">
        <f t="shared" ca="1" si="6"/>
        <v>2.2894913746818082E-2</v>
      </c>
      <c r="M15">
        <f t="shared" ca="1" si="7"/>
        <v>5.5524216393474731E-6</v>
      </c>
    </row>
    <row r="16" spans="1:13" x14ac:dyDescent="0.25">
      <c r="E16">
        <f ca="1">+'VLP q=500'!AX16:AX81</f>
        <v>33278.165169394837</v>
      </c>
      <c r="F16">
        <f t="shared" ca="1" si="0"/>
        <v>1.960052132084222E-2</v>
      </c>
      <c r="G16">
        <f t="shared" ca="1" si="1"/>
        <v>2.3743329856769156E-2</v>
      </c>
      <c r="H16">
        <f t="shared" ca="1" si="2"/>
        <v>2.317728862735002E-2</v>
      </c>
      <c r="I16">
        <f t="shared" ca="1" si="3"/>
        <v>2.3247236875383059E-2</v>
      </c>
      <c r="J16">
        <f t="shared" ca="1" si="4"/>
        <v>2.3238481220491457E-2</v>
      </c>
      <c r="K16">
        <f t="shared" ca="1" si="5"/>
        <v>2.3239575440471529E-2</v>
      </c>
      <c r="L16">
        <f t="shared" ca="1" si="6"/>
        <v>2.323943866518027E-2</v>
      </c>
      <c r="M16">
        <f t="shared" ca="1" si="7"/>
        <v>5.8854817119348407E-6</v>
      </c>
    </row>
    <row r="17" spans="5:13" x14ac:dyDescent="0.25">
      <c r="E17">
        <f ca="1">+'VLP q=500'!AX17:AX82</f>
        <v>31204.067999479816</v>
      </c>
      <c r="F17">
        <f t="shared" ca="1" si="0"/>
        <v>1.9877520617061654E-2</v>
      </c>
      <c r="G17">
        <f t="shared" ca="1" si="1"/>
        <v>2.4093229100752078E-2</v>
      </c>
      <c r="H17">
        <f t="shared" ca="1" si="2"/>
        <v>2.351122234767786E-2</v>
      </c>
      <c r="I17">
        <f t="shared" ca="1" si="3"/>
        <v>2.3583878863759206E-2</v>
      </c>
      <c r="J17">
        <f t="shared" ca="1" si="4"/>
        <v>2.3574689761507228E-2</v>
      </c>
      <c r="K17">
        <f t="shared" ca="1" si="5"/>
        <v>2.3575850033863418E-2</v>
      </c>
      <c r="L17">
        <f t="shared" ca="1" si="6"/>
        <v>2.3575703500433805E-2</v>
      </c>
      <c r="M17">
        <f t="shared" ca="1" si="7"/>
        <v>6.2154425046007503E-6</v>
      </c>
    </row>
    <row r="18" spans="5:13" x14ac:dyDescent="0.25">
      <c r="E18">
        <f ca="1">+'VLP q=500'!AX18:AX83</f>
        <v>29347.163808329671</v>
      </c>
      <c r="F18">
        <f t="shared" ca="1" si="0"/>
        <v>2.0148887847414716E-2</v>
      </c>
      <c r="G18">
        <f t="shared" ca="1" si="1"/>
        <v>2.4434441413779033E-2</v>
      </c>
      <c r="H18">
        <f t="shared" ca="1" si="2"/>
        <v>2.3836984782356144E-2</v>
      </c>
      <c r="I18">
        <f t="shared" ca="1" si="3"/>
        <v>2.3912289956252081E-2</v>
      </c>
      <c r="J18">
        <f t="shared" ca="1" si="4"/>
        <v>2.3902672514730602E-2</v>
      </c>
      <c r="K18">
        <f t="shared" ca="1" si="5"/>
        <v>2.3903898732270713E-2</v>
      </c>
      <c r="L18">
        <f t="shared" ca="1" si="6"/>
        <v>2.3903742356951363E-2</v>
      </c>
      <c r="M18">
        <f t="shared" ca="1" si="7"/>
        <v>6.5418760382596331E-6</v>
      </c>
    </row>
    <row r="19" spans="5:13" x14ac:dyDescent="0.25">
      <c r="E19">
        <f ca="1">+'VLP q=500'!AX19:AX84</f>
        <v>27678.975690791198</v>
      </c>
      <c r="F19">
        <f t="shared" ca="1" si="0"/>
        <v>2.041452187484567E-2</v>
      </c>
      <c r="G19">
        <f t="shared" ca="1" si="1"/>
        <v>2.4767020921520042E-2</v>
      </c>
      <c r="H19">
        <f t="shared" ca="1" si="2"/>
        <v>2.4154613894045829E-2</v>
      </c>
      <c r="I19">
        <f t="shared" ca="1" si="3"/>
        <v>2.4232508033422959E-2</v>
      </c>
      <c r="J19">
        <f t="shared" ca="1" si="4"/>
        <v>2.4222467753527651E-2</v>
      </c>
      <c r="K19">
        <f t="shared" ca="1" si="5"/>
        <v>2.4223759703446698E-2</v>
      </c>
      <c r="L19">
        <f t="shared" ca="1" si="6"/>
        <v>2.4223593423082772E-2</v>
      </c>
      <c r="M19">
        <f t="shared" ca="1" si="7"/>
        <v>6.8643970785701426E-6</v>
      </c>
    </row>
    <row r="20" spans="5:13" x14ac:dyDescent="0.25">
      <c r="E20">
        <f ca="1">+'VLP q=500'!AX20:AX85</f>
        <v>26175.509506689759</v>
      </c>
      <c r="F20">
        <f t="shared" ca="1" si="0"/>
        <v>2.0674338717784822E-2</v>
      </c>
      <c r="G20">
        <f t="shared" ca="1" si="1"/>
        <v>2.5091024605618364E-2</v>
      </c>
      <c r="H20">
        <f t="shared" ca="1" si="2"/>
        <v>2.4464151763978492E-2</v>
      </c>
      <c r="I20">
        <f t="shared" ca="1" si="3"/>
        <v>2.4544575118654908E-2</v>
      </c>
      <c r="J20">
        <f t="shared" ca="1" si="4"/>
        <v>2.4534117867101395E-2</v>
      </c>
      <c r="K20">
        <f t="shared" ca="1" si="5"/>
        <v>2.4535475236349396E-2</v>
      </c>
      <c r="L20">
        <f t="shared" ca="1" si="6"/>
        <v>2.4535299007703269E-2</v>
      </c>
      <c r="M20">
        <f t="shared" ca="1" si="7"/>
        <v>7.1826573652941577E-6</v>
      </c>
    </row>
    <row r="21" spans="5:13" x14ac:dyDescent="0.25">
      <c r="E21">
        <f ca="1">+'VLP q=500'!AX21:AX86</f>
        <v>24816.438307289474</v>
      </c>
      <c r="F21">
        <f t="shared" ca="1" si="0"/>
        <v>2.0928269843848105E-2</v>
      </c>
      <c r="G21">
        <f t="shared" ca="1" si="1"/>
        <v>2.5406512585889739E-2</v>
      </c>
      <c r="H21">
        <f t="shared" ca="1" si="2"/>
        <v>2.4765644699526503E-2</v>
      </c>
      <c r="I21">
        <f t="shared" ca="1" si="3"/>
        <v>2.4848537487175006E-2</v>
      </c>
      <c r="J21">
        <f t="shared" ca="1" si="4"/>
        <v>2.4837669471410761E-2</v>
      </c>
      <c r="K21">
        <f t="shared" ca="1" si="5"/>
        <v>2.4839091851751829E-2</v>
      </c>
      <c r="L21">
        <f t="shared" ca="1" si="6"/>
        <v>2.4838905650840445E-2</v>
      </c>
      <c r="M21">
        <f t="shared" ca="1" si="7"/>
        <v>7.4963411835212341E-6</v>
      </c>
    </row>
    <row r="22" spans="5:13" x14ac:dyDescent="0.25">
      <c r="E22">
        <f ca="1">+'VLP q=500'!AX22:AX87</f>
        <v>23584.453908708161</v>
      </c>
      <c r="F22">
        <f t="shared" ca="1" si="0"/>
        <v>2.1176260783625372E-2</v>
      </c>
      <c r="G22">
        <f t="shared" ca="1" si="1"/>
        <v>2.5713548422151487E-2</v>
      </c>
      <c r="H22">
        <f t="shared" ca="1" si="2"/>
        <v>2.505914337899184E-2</v>
      </c>
      <c r="I22">
        <f t="shared" ca="1" si="3"/>
        <v>2.5144445814127121E-2</v>
      </c>
      <c r="J22">
        <f t="shared" ca="1" si="4"/>
        <v>2.5133173558489572E-2</v>
      </c>
      <c r="K22">
        <f t="shared" ca="1" si="5"/>
        <v>2.5134660451360379E-2</v>
      </c>
      <c r="L22">
        <f t="shared" ca="1" si="6"/>
        <v>2.5134464272795538E-2</v>
      </c>
      <c r="M22">
        <f t="shared" ca="1" si="7"/>
        <v>7.8051619764679276E-6</v>
      </c>
    </row>
    <row r="23" spans="5:13" x14ac:dyDescent="0.25">
      <c r="E23">
        <f ca="1">+'VLP q=500'!AX23:AX88</f>
        <v>22464.747725527668</v>
      </c>
      <c r="F23">
        <f t="shared" ca="1" si="0"/>
        <v>2.1418269993861663E-2</v>
      </c>
      <c r="G23">
        <f t="shared" ca="1" si="1"/>
        <v>2.6012199410231408E-2</v>
      </c>
      <c r="H23">
        <f t="shared" ca="1" si="2"/>
        <v>2.5344703008245324E-2</v>
      </c>
      <c r="I23">
        <f t="shared" ca="1" si="3"/>
        <v>2.5432355335426236E-2</v>
      </c>
      <c r="J23">
        <f t="shared" ca="1" si="4"/>
        <v>2.5420685658094744E-2</v>
      </c>
      <c r="K23">
        <f t="shared" ca="1" si="5"/>
        <v>2.5422236479340721E-2</v>
      </c>
      <c r="L23">
        <f t="shared" ca="1" si="6"/>
        <v>2.5422030335662451E-2</v>
      </c>
      <c r="M23">
        <f t="shared" ca="1" si="7"/>
        <v>8.1088597388939305E-6</v>
      </c>
    </row>
    <row r="24" spans="5:13" x14ac:dyDescent="0.25">
      <c r="E24">
        <f ca="1">+'VLP q=500'!AX24:AX89</f>
        <v>21444.59234554477</v>
      </c>
      <c r="F24">
        <f t="shared" ca="1" si="0"/>
        <v>2.1654267913527731E-2</v>
      </c>
      <c r="G24">
        <f t="shared" ca="1" si="1"/>
        <v>2.6302536854267651E-2</v>
      </c>
      <c r="H24">
        <f t="shared" ca="1" si="2"/>
        <v>2.5622383470685167E-2</v>
      </c>
      <c r="I24">
        <f t="shared" ca="1" si="3"/>
        <v>2.5712326002241777E-2</v>
      </c>
      <c r="J24">
        <f t="shared" ca="1" si="4"/>
        <v>2.5700265992680483E-2</v>
      </c>
      <c r="K24">
        <f t="shared" ca="1" si="5"/>
        <v>2.5701880077225014E-2</v>
      </c>
      <c r="L24">
        <f t="shared" ca="1" si="6"/>
        <v>2.5701663998220995E-2</v>
      </c>
      <c r="M24">
        <f t="shared" ca="1" si="7"/>
        <v>8.4071990060394638E-6</v>
      </c>
    </row>
    <row r="25" spans="5:13" x14ac:dyDescent="0.25">
      <c r="E25">
        <f ca="1">+'VLP q=500'!AX25:AX90</f>
        <v>20513.002195123194</v>
      </c>
      <c r="F25">
        <f t="shared" ca="1" si="0"/>
        <v>2.1884236167648879E-2</v>
      </c>
      <c r="G25">
        <f t="shared" ca="1" si="1"/>
        <v>2.6584636302972187E-2</v>
      </c>
      <c r="H25">
        <f t="shared" ca="1" si="2"/>
        <v>2.5892249457138951E-2</v>
      </c>
      <c r="I25">
        <f t="shared" ca="1" si="3"/>
        <v>2.598442261531337E-2</v>
      </c>
      <c r="J25">
        <f t="shared" ca="1" si="4"/>
        <v>2.5971979612014005E-2</v>
      </c>
      <c r="K25">
        <f t="shared" ca="1" si="5"/>
        <v>2.5973656218497131E-2</v>
      </c>
      <c r="L25">
        <f t="shared" ca="1" si="6"/>
        <v>2.5973430250503735E-2</v>
      </c>
      <c r="M25">
        <f t="shared" ca="1" si="7"/>
        <v>8.6999672826192305E-6</v>
      </c>
    </row>
    <row r="26" spans="5:13" x14ac:dyDescent="0.25">
      <c r="E26">
        <f ca="1">+'VLP q=500'!AX26:AX91</f>
        <v>19660.456727093606</v>
      </c>
      <c r="F26">
        <f t="shared" ca="1" si="0"/>
        <v>2.2108166882897545E-2</v>
      </c>
      <c r="G26">
        <f t="shared" ca="1" si="1"/>
        <v>2.6858577741656408E-2</v>
      </c>
      <c r="H26">
        <f t="shared" ca="1" si="2"/>
        <v>2.6154370566256385E-2</v>
      </c>
      <c r="I26">
        <f t="shared" ca="1" si="3"/>
        <v>2.6248714929367502E-2</v>
      </c>
      <c r="J26">
        <f t="shared" ca="1" si="4"/>
        <v>2.6235896497785165E-2</v>
      </c>
      <c r="K26">
        <f t="shared" ca="1" si="5"/>
        <v>2.6237634813194011E-2</v>
      </c>
      <c r="L26">
        <f t="shared" ca="1" si="6"/>
        <v>2.6237399018376545E-2</v>
      </c>
      <c r="M26">
        <f t="shared" ca="1" si="7"/>
        <v>8.986973796502199E-6</v>
      </c>
    </row>
    <row r="27" spans="5:13" x14ac:dyDescent="0.25">
      <c r="E27">
        <f ca="1">+'VLP q=500'!AX27:AX92</f>
        <v>18878.67335665202</v>
      </c>
      <c r="F27">
        <f t="shared" ca="1" si="0"/>
        <v>2.2326062086315237E-2</v>
      </c>
      <c r="G27">
        <f t="shared" ca="1" si="1"/>
        <v>2.7124445734902157E-2</v>
      </c>
      <c r="H27">
        <f t="shared" ca="1" si="2"/>
        <v>2.640882136895047E-2</v>
      </c>
      <c r="I27">
        <f t="shared" ca="1" si="3"/>
        <v>2.6505277721016473E-2</v>
      </c>
      <c r="J27">
        <f t="shared" ca="1" si="4"/>
        <v>2.6492091631653513E-2</v>
      </c>
      <c r="K27">
        <f t="shared" ca="1" si="5"/>
        <v>2.6493890775955146E-2</v>
      </c>
      <c r="L27">
        <f t="shared" ca="1" si="6"/>
        <v>2.6493645231566686E-2</v>
      </c>
      <c r="M27">
        <f t="shared" ca="1" si="7"/>
        <v>9.2680484816126369E-6</v>
      </c>
    </row>
    <row r="28" spans="5:13" x14ac:dyDescent="0.25">
      <c r="E28">
        <f ca="1">+'VLP q=500'!AX28:AX93</f>
        <v>18160.420225296792</v>
      </c>
      <c r="F28">
        <f t="shared" ca="1" si="0"/>
        <v>2.2537933164476994E-2</v>
      </c>
      <c r="G28">
        <f t="shared" ca="1" si="1"/>
        <v>2.7382329517087446E-2</v>
      </c>
      <c r="H28">
        <f t="shared" ca="1" si="2"/>
        <v>2.6655681432773855E-2</v>
      </c>
      <c r="I28">
        <f t="shared" ca="1" si="3"/>
        <v>2.6754190815922639E-2</v>
      </c>
      <c r="J28">
        <f t="shared" ca="1" si="4"/>
        <v>2.6740645022561443E-2</v>
      </c>
      <c r="K28">
        <f t="shared" ca="1" si="5"/>
        <v>2.6742504053340149E-2</v>
      </c>
      <c r="L28">
        <f t="shared" ca="1" si="6"/>
        <v>2.6742248850959546E-2</v>
      </c>
      <c r="M28">
        <f t="shared" ca="1" si="7"/>
        <v>9.5430411266175533E-6</v>
      </c>
    </row>
    <row r="29" spans="5:13" x14ac:dyDescent="0.25">
      <c r="E29">
        <f ca="1">+'VLP q=500'!AX29:AX94</f>
        <v>17499.361037517541</v>
      </c>
      <c r="F29">
        <f t="shared" ca="1" si="0"/>
        <v>2.2743800365230046E-2</v>
      </c>
      <c r="G29">
        <f t="shared" ca="1" si="1"/>
        <v>2.7632323029737393E-2</v>
      </c>
      <c r="H29">
        <f t="shared" ca="1" si="2"/>
        <v>2.6895035303929078E-2</v>
      </c>
      <c r="I29">
        <f t="shared" ca="1" si="3"/>
        <v>2.6995539072874466E-2</v>
      </c>
      <c r="J29">
        <f t="shared" ca="1" si="4"/>
        <v>2.698164169099292E-2</v>
      </c>
      <c r="K29">
        <f t="shared" ca="1" si="5"/>
        <v>2.698355960808696E-2</v>
      </c>
      <c r="L29">
        <f t="shared" ca="1" si="6"/>
        <v>2.6983294852838034E-2</v>
      </c>
      <c r="M29">
        <f t="shared" ca="1" si="7"/>
        <v>9.8118206234503824E-6</v>
      </c>
    </row>
    <row r="30" spans="5:13" x14ac:dyDescent="0.25">
      <c r="E30">
        <f ca="1">+'VLP q=500'!AX30:AX95</f>
        <v>16889.925868459293</v>
      </c>
      <c r="F30">
        <f t="shared" ca="1" si="0"/>
        <v>2.2943692328052077E-2</v>
      </c>
      <c r="G30">
        <f t="shared" ca="1" si="1"/>
        <v>2.7874524906010858E-2</v>
      </c>
      <c r="H30">
        <f t="shared" ca="1" si="2"/>
        <v>2.7126972446026167E-2</v>
      </c>
      <c r="I30">
        <f t="shared" ca="1" si="3"/>
        <v>2.7229412323873006E-2</v>
      </c>
      <c r="J30">
        <f t="shared" ca="1" si="4"/>
        <v>2.7215171609299236E-2</v>
      </c>
      <c r="K30">
        <f t="shared" ca="1" si="5"/>
        <v>2.7217147359427207E-2</v>
      </c>
      <c r="L30">
        <f t="shared" ca="1" si="6"/>
        <v>2.7216873169181744E-2</v>
      </c>
      <c r="M30">
        <f t="shared" ca="1" si="7"/>
        <v>1.0074274284149294E-5</v>
      </c>
    </row>
    <row r="31" spans="5:13" x14ac:dyDescent="0.25">
      <c r="E31">
        <f ca="1">+'VLP q=500'!AX31:AX96</f>
        <v>16327.203112600208</v>
      </c>
      <c r="F31">
        <f t="shared" ca="1" si="0"/>
        <v>2.3137645632257946E-2</v>
      </c>
      <c r="G31">
        <f t="shared" ca="1" si="1"/>
        <v>2.8109038403650623E-2</v>
      </c>
      <c r="H31">
        <f t="shared" ca="1" si="2"/>
        <v>2.7351587135807157E-2</v>
      </c>
      <c r="I31">
        <f t="shared" ca="1" si="3"/>
        <v>2.7455905270458807E-2</v>
      </c>
      <c r="J31">
        <f t="shared" ca="1" si="4"/>
        <v>2.7441329598337158E-2</v>
      </c>
      <c r="K31">
        <f t="shared" ca="1" si="5"/>
        <v>2.7443362079700467E-2</v>
      </c>
      <c r="L31">
        <f t="shared" ca="1" si="6"/>
        <v>2.7443078584268355E-2</v>
      </c>
      <c r="M31">
        <f t="shared" ca="1" si="7"/>
        <v>1.0330307193550155E-5</v>
      </c>
    </row>
    <row r="32" spans="5:13" x14ac:dyDescent="0.25">
      <c r="E32">
        <f ca="1">+'VLP q=500'!AX32:AX97</f>
        <v>15806.848728155208</v>
      </c>
      <c r="F32">
        <f t="shared" ca="1" si="0"/>
        <v>2.3325704354873838E-2</v>
      </c>
      <c r="G32">
        <f t="shared" ca="1" si="1"/>
        <v>2.8335971288491663E-2</v>
      </c>
      <c r="H32">
        <f t="shared" ca="1" si="2"/>
        <v>2.7568978316915835E-2</v>
      </c>
      <c r="I32">
        <f t="shared" ca="1" si="3"/>
        <v>2.7675117337386451E-2</v>
      </c>
      <c r="J32">
        <f t="shared" ca="1" si="4"/>
        <v>2.766021518153601E-2</v>
      </c>
      <c r="K32">
        <f t="shared" ca="1" si="5"/>
        <v>2.7662303248381044E-2</v>
      </c>
      <c r="L32">
        <f t="shared" ca="1" si="6"/>
        <v>2.7662010588691586E-2</v>
      </c>
      <c r="M32">
        <f t="shared" ca="1" si="7"/>
        <v>1.0579841567189269E-5</v>
      </c>
    </row>
    <row r="33" spans="5:13" x14ac:dyDescent="0.25">
      <c r="E33">
        <f ca="1">+'VLP q=500'!AX33:AX98</f>
        <v>15325.009699052953</v>
      </c>
      <c r="F33">
        <f t="shared" ca="1" si="0"/>
        <v>2.3507919632103479E-2</v>
      </c>
      <c r="G33">
        <f t="shared" ca="1" si="1"/>
        <v>2.8555435671190461E-2</v>
      </c>
      <c r="H33">
        <f t="shared" ca="1" si="2"/>
        <v>2.7779249413451602E-2</v>
      </c>
      <c r="I33">
        <f t="shared" ca="1" si="3"/>
        <v>2.788715248542618E-2</v>
      </c>
      <c r="J33">
        <f t="shared" ca="1" si="4"/>
        <v>2.7871932398177805E-2</v>
      </c>
      <c r="K33">
        <f t="shared" ca="1" si="5"/>
        <v>2.7874074865300164E-2</v>
      </c>
      <c r="L33">
        <f t="shared" ca="1" si="6"/>
        <v>2.7873773192578617E-2</v>
      </c>
      <c r="M33">
        <f t="shared" ca="1" si="7"/>
        <v>1.0822816109683278E-5</v>
      </c>
    </row>
    <row r="34" spans="5:13" x14ac:dyDescent="0.25">
      <c r="E34">
        <f ca="1">+'VLP q=500'!AX34:AX99</f>
        <v>14878.25923755443</v>
      </c>
      <c r="F34">
        <f t="shared" ca="1" si="0"/>
        <v>2.3684349220015916E-2</v>
      </c>
      <c r="G34">
        <f t="shared" ca="1" si="1"/>
        <v>2.8767547800244788E-2</v>
      </c>
      <c r="H34">
        <f t="shared" ca="1" si="2"/>
        <v>2.7982508105541617E-2</v>
      </c>
      <c r="I34">
        <f t="shared" ca="1" si="3"/>
        <v>2.809211898557536E-2</v>
      </c>
      <c r="J34">
        <f t="shared" ca="1" si="4"/>
        <v>2.807658957817431E-2</v>
      </c>
      <c r="K34">
        <f t="shared" ca="1" si="5"/>
        <v>2.8078785225346323E-2</v>
      </c>
      <c r="L34">
        <f t="shared" ca="1" si="6"/>
        <v>2.8078474700290196E-2</v>
      </c>
      <c r="M34">
        <f t="shared" ca="1" si="7"/>
        <v>1.1059185352533876E-5</v>
      </c>
    </row>
    <row r="35" spans="5:13" x14ac:dyDescent="0.25">
      <c r="E35">
        <f ca="1">+'VLP q=500'!AX35:AX100</f>
        <v>14463.541724452241</v>
      </c>
      <c r="F35">
        <f t="shared" ca="1" si="0"/>
        <v>2.3855057051456983E-2</v>
      </c>
      <c r="G35">
        <f t="shared" ca="1" si="1"/>
        <v>2.8972427814646214E-2</v>
      </c>
      <c r="H35">
        <f t="shared" ca="1" si="2"/>
        <v>2.8178866069521996E-2</v>
      </c>
      <c r="I35">
        <f t="shared" ca="1" si="3"/>
        <v>2.8290129157323617E-2</v>
      </c>
      <c r="J35">
        <f t="shared" ca="1" si="4"/>
        <v>2.8274299080983261E-2</v>
      </c>
      <c r="K35">
        <f t="shared" ca="1" si="5"/>
        <v>2.8276546657285784E-2</v>
      </c>
      <c r="L35">
        <f t="shared" ca="1" si="6"/>
        <v>2.8276227449245399E-2</v>
      </c>
      <c r="M35">
        <f t="shared" ca="1" si="7"/>
        <v>1.1288918967659011E-5</v>
      </c>
    </row>
    <row r="36" spans="5:13" x14ac:dyDescent="0.25">
      <c r="E36">
        <f ca="1">+'VLP q=500'!AX36:AX101</f>
        <v>14078.125759313591</v>
      </c>
      <c r="F36">
        <f t="shared" ca="1" si="0"/>
        <v>2.402011278727947E-2</v>
      </c>
      <c r="G36">
        <f t="shared" ca="1" si="1"/>
        <v>2.9170199459665948E-2</v>
      </c>
      <c r="H36">
        <f t="shared" ca="1" si="2"/>
        <v>2.8368438685555879E-2</v>
      </c>
      <c r="I36">
        <f t="shared" ca="1" si="3"/>
        <v>2.8481299073854844E-2</v>
      </c>
      <c r="J36">
        <f t="shared" ca="1" si="4"/>
        <v>2.8465177001543222E-2</v>
      </c>
      <c r="K36">
        <f t="shared" ca="1" si="5"/>
        <v>2.8467475229582977E-2</v>
      </c>
      <c r="L36">
        <f t="shared" ca="1" si="6"/>
        <v>2.846714751575076E-2</v>
      </c>
      <c r="M36">
        <f t="shared" ca="1" si="7"/>
        <v>1.1512001054394051E-5</v>
      </c>
    </row>
    <row r="37" spans="5:13" x14ac:dyDescent="0.25">
      <c r="E37">
        <f ca="1">+'VLP q=500'!AX37:AX102</f>
        <v>13719.563992366951</v>
      </c>
      <c r="F37">
        <f t="shared" ca="1" si="0"/>
        <v>2.4179591360842575E-2</v>
      </c>
      <c r="G37">
        <f t="shared" ca="1" si="1"/>
        <v>2.9360989769333611E-2</v>
      </c>
      <c r="H37">
        <f t="shared" ca="1" si="2"/>
        <v>2.8551344715648515E-2</v>
      </c>
      <c r="I37">
        <f t="shared" ca="1" si="3"/>
        <v>2.8665748237201465E-2</v>
      </c>
      <c r="J37">
        <f t="shared" ca="1" si="4"/>
        <v>2.8649342846237522E-2</v>
      </c>
      <c r="K37">
        <f t="shared" ca="1" si="5"/>
        <v>2.8651690426231769E-2</v>
      </c>
      <c r="L37">
        <f t="shared" ca="1" si="6"/>
        <v>2.8651354390844794E-2</v>
      </c>
      <c r="M37">
        <f t="shared" ca="1" si="7"/>
        <v>1.1728429392575697E-5</v>
      </c>
    </row>
    <row r="38" spans="5:13" x14ac:dyDescent="0.25">
      <c r="E38">
        <f ca="1">+'VLP q=500'!AX38:AX103</f>
        <v>13385.658649107523</v>
      </c>
      <c r="F38">
        <f t="shared" ca="1" si="0"/>
        <v>2.4333572515384486E-2</v>
      </c>
      <c r="G38">
        <f t="shared" ca="1" si="1"/>
        <v>2.9544928719138948E-2</v>
      </c>
      <c r="H38">
        <f t="shared" ca="1" si="2"/>
        <v>2.8727705955057699E-2</v>
      </c>
      <c r="I38">
        <f t="shared" ca="1" si="3"/>
        <v>2.8843599226404025E-2</v>
      </c>
      <c r="J38">
        <f t="shared" ca="1" si="4"/>
        <v>2.8826919181933842E-2</v>
      </c>
      <c r="K38">
        <f t="shared" ca="1" si="5"/>
        <v>2.8829314795645229E-2</v>
      </c>
      <c r="L38">
        <f t="shared" ca="1" si="6"/>
        <v>2.8828970629205166E-2</v>
      </c>
      <c r="M38">
        <f t="shared" ca="1" si="7"/>
        <v>1.1938214669163664E-5</v>
      </c>
    </row>
    <row r="39" spans="5:13" x14ac:dyDescent="0.25">
      <c r="E39">
        <f ca="1">+'VLP q=500'!AX39:AX104</f>
        <v>13074.431851328876</v>
      </c>
      <c r="F39">
        <f t="shared" ca="1" si="0"/>
        <v>2.4482140334348104E-2</v>
      </c>
      <c r="G39">
        <f t="shared" ca="1" si="1"/>
        <v>2.9722148852376108E-2</v>
      </c>
      <c r="H39">
        <f t="shared" ca="1" si="2"/>
        <v>2.8897646860050953E-2</v>
      </c>
      <c r="I39">
        <f t="shared" ca="1" si="3"/>
        <v>2.9014977321679219E-2</v>
      </c>
      <c r="J39">
        <f t="shared" ca="1" si="4"/>
        <v>2.8998031261096093E-2</v>
      </c>
      <c r="K39">
        <f t="shared" ca="1" si="5"/>
        <v>2.9000473575601534E-2</v>
      </c>
      <c r="L39">
        <f t="shared" ca="1" si="6"/>
        <v>2.9000121474116212E-2</v>
      </c>
      <c r="M39">
        <f t="shared" ca="1" si="7"/>
        <v>1.2141379670995009E-5</v>
      </c>
    </row>
    <row r="40" spans="5:13" x14ac:dyDescent="0.25">
      <c r="E40">
        <f ca="1">+'VLP q=500'!AX40:AX105</f>
        <v>12784.099993957021</v>
      </c>
      <c r="F40">
        <f t="shared" ca="1" si="0"/>
        <v>2.4625382765062376E-2</v>
      </c>
      <c r="G40">
        <f t="shared" ca="1" si="1"/>
        <v>2.9892784883364297E-2</v>
      </c>
      <c r="H40">
        <f t="shared" ca="1" si="2"/>
        <v>2.9061294154833842E-2</v>
      </c>
      <c r="I40">
        <f t="shared" ca="1" si="3"/>
        <v>2.9180010107469859E-2</v>
      </c>
      <c r="J40">
        <f t="shared" ca="1" si="4"/>
        <v>2.9162806625834817E-2</v>
      </c>
      <c r="K40">
        <f t="shared" ca="1" si="5"/>
        <v>2.9165294297113571E-2</v>
      </c>
      <c r="L40">
        <f t="shared" ca="1" si="6"/>
        <v>2.916493446136386E-2</v>
      </c>
      <c r="M40">
        <f t="shared" ca="1" si="7"/>
        <v>1.233795845444366E-5</v>
      </c>
    </row>
    <row r="41" spans="5:13" x14ac:dyDescent="0.25">
      <c r="E41">
        <f ca="1">+'VLP q=500'!AX41:AX106</f>
        <v>12513.051563425117</v>
      </c>
      <c r="F41">
        <f t="shared" ca="1" si="0"/>
        <v>2.4763391136365921E-2</v>
      </c>
      <c r="G41">
        <f t="shared" ca="1" si="1"/>
        <v>3.0056973280521048E-2</v>
      </c>
      <c r="H41">
        <f t="shared" ca="1" si="2"/>
        <v>2.9218776420271184E-2</v>
      </c>
      <c r="I41">
        <f t="shared" ca="1" si="3"/>
        <v>2.9338827057043302E-2</v>
      </c>
      <c r="J41">
        <f t="shared" ca="1" si="4"/>
        <v>2.9321374693555637E-2</v>
      </c>
      <c r="K41">
        <f t="shared" ca="1" si="5"/>
        <v>2.9323906369883114E-2</v>
      </c>
      <c r="L41">
        <f t="shared" ca="1" si="6"/>
        <v>2.932353900471878E-2</v>
      </c>
      <c r="M41">
        <f t="shared" ca="1" si="7"/>
        <v>1.2527995487679681E-5</v>
      </c>
    </row>
    <row r="42" spans="5:13" x14ac:dyDescent="0.25">
      <c r="E42">
        <f ca="1">+'VLP q=500'!AX42:AX107</f>
        <v>12259.827886348214</v>
      </c>
      <c r="F42">
        <f t="shared" ca="1" si="0"/>
        <v>2.4896259670818526E-2</v>
      </c>
      <c r="G42">
        <f t="shared" ca="1" si="1"/>
        <v>3.0214851831935185E-2</v>
      </c>
      <c r="H42">
        <f t="shared" ca="1" si="2"/>
        <v>2.9370223666746589E-2</v>
      </c>
      <c r="I42">
        <f t="shared" ca="1" si="3"/>
        <v>2.9491559101023933E-2</v>
      </c>
      <c r="J42">
        <f t="shared" ca="1" si="4"/>
        <v>2.9473866326584486E-2</v>
      </c>
      <c r="K42">
        <f t="shared" ca="1" si="5"/>
        <v>2.9476440651719744E-2</v>
      </c>
      <c r="L42">
        <f t="shared" ca="1" si="6"/>
        <v>2.9476065965387533E-2</v>
      </c>
      <c r="M42">
        <f t="shared" ca="1" si="7"/>
        <v>1.2711544771635885E-5</v>
      </c>
    </row>
    <row r="43" spans="5:13" x14ac:dyDescent="0.25">
      <c r="E43">
        <f ca="1">+'VLP q=500'!AX43:AX108</f>
        <v>12023.106381611262</v>
      </c>
      <c r="F43">
        <f t="shared" ca="1" si="0"/>
        <v>2.502408499208858E-2</v>
      </c>
      <c r="G43">
        <f t="shared" ca="1" si="1"/>
        <v>3.0366559195686177E-2</v>
      </c>
      <c r="H43">
        <f t="shared" ca="1" si="2"/>
        <v>2.9515766893153744E-2</v>
      </c>
      <c r="I43">
        <f t="shared" ca="1" si="3"/>
        <v>2.9638338181888359E-2</v>
      </c>
      <c r="J43">
        <f t="shared" ca="1" si="4"/>
        <v>2.9620413387791956E-2</v>
      </c>
      <c r="K43">
        <f t="shared" ca="1" si="5"/>
        <v>2.962302900394816E-2</v>
      </c>
      <c r="L43">
        <f t="shared" ca="1" si="6"/>
        <v>2.9622647207455027E-2</v>
      </c>
      <c r="M43">
        <f t="shared" ca="1" si="7"/>
        <v>1.2888668945038342E-5</v>
      </c>
    </row>
    <row r="44" spans="5:13" x14ac:dyDescent="0.25">
      <c r="E44">
        <f ca="1">+'VLP q=500'!AX44:AX109</f>
        <v>11801.685958349666</v>
      </c>
      <c r="F44">
        <f t="shared" ca="1" si="0"/>
        <v>2.5146965627935197E-2</v>
      </c>
      <c r="G44">
        <f t="shared" ca="1" si="1"/>
        <v>3.0512234436678578E-2</v>
      </c>
      <c r="H44">
        <f t="shared" ca="1" si="2"/>
        <v>2.9655537633584462E-2</v>
      </c>
      <c r="I44">
        <f t="shared" ca="1" si="3"/>
        <v>2.9779296796016961E-2</v>
      </c>
      <c r="J44">
        <f t="shared" ca="1" si="4"/>
        <v>2.9761148283804845E-2</v>
      </c>
      <c r="K44">
        <f t="shared" ca="1" si="5"/>
        <v>2.9763803834393178E-2</v>
      </c>
      <c r="L44">
        <f t="shared" ca="1" si="6"/>
        <v>2.9763415140907523E-2</v>
      </c>
      <c r="M44">
        <f t="shared" ca="1" si="7"/>
        <v>1.3059438368030569E-5</v>
      </c>
    </row>
    <row r="45" spans="5:13" x14ac:dyDescent="0.25">
      <c r="E45">
        <f ca="1">+'VLP q=500'!AX45:AX110</f>
        <v>11594.474259593382</v>
      </c>
      <c r="F45">
        <f t="shared" ca="1" si="0"/>
        <v>2.5265001508922701E-2</v>
      </c>
      <c r="G45">
        <f t="shared" ca="1" si="1"/>
        <v>3.0652016551200197E-2</v>
      </c>
      <c r="H45">
        <f t="shared" ca="1" si="2"/>
        <v>2.9789667492763638E-2</v>
      </c>
      <c r="I45">
        <f t="shared" ca="1" si="3"/>
        <v>2.9914567524375154E-2</v>
      </c>
      <c r="J45">
        <f t="shared" ca="1" si="4"/>
        <v>2.9896203496873459E-2</v>
      </c>
      <c r="K45">
        <f t="shared" ca="1" si="5"/>
        <v>2.989889762901236E-2</v>
      </c>
      <c r="L45">
        <f t="shared" ca="1" si="6"/>
        <v>2.9898502253305502E-2</v>
      </c>
      <c r="M45">
        <f t="shared" ca="1" si="7"/>
        <v>1.3223930199196859E-5</v>
      </c>
    </row>
    <row r="46" spans="5:13" x14ac:dyDescent="0.25">
      <c r="E46">
        <f ca="1">+'VLP q=500'!AX46:AX111</f>
        <v>11400.476498881806</v>
      </c>
      <c r="F46">
        <f t="shared" ca="1" si="0"/>
        <v>2.5378293462608937E-2</v>
      </c>
      <c r="G46">
        <f t="shared" ca="1" si="1"/>
        <v>3.0786043979755776E-2</v>
      </c>
      <c r="H46">
        <f t="shared" ca="1" si="2"/>
        <v>2.9918287670672603E-2</v>
      </c>
      <c r="I46">
        <f t="shared" ca="1" si="3"/>
        <v>3.0044282552281039E-2</v>
      </c>
      <c r="J46">
        <f t="shared" ca="1" si="4"/>
        <v>3.0025711105847924E-2</v>
      </c>
      <c r="K46">
        <f t="shared" ca="1" si="5"/>
        <v>3.0028442472630021E-2</v>
      </c>
      <c r="L46">
        <f t="shared" ca="1" si="6"/>
        <v>3.0028040630560294E-2</v>
      </c>
      <c r="M46">
        <f t="shared" ca="1" si="7"/>
        <v>1.3382227454363122E-5</v>
      </c>
    </row>
    <row r="47" spans="5:13" x14ac:dyDescent="0.25">
      <c r="E47">
        <f ca="1">+'VLP q=500'!AX47:AX112</f>
        <v>11218.785676796697</v>
      </c>
      <c r="F47">
        <f t="shared" ca="1" si="0"/>
        <v>2.5486942702425994E-2</v>
      </c>
      <c r="G47">
        <f t="shared" ca="1" si="1"/>
        <v>3.0914454107957477E-2</v>
      </c>
      <c r="H47">
        <f t="shared" ca="1" si="2"/>
        <v>3.0041528476079833E-2</v>
      </c>
      <c r="I47">
        <f t="shared" ca="1" si="3"/>
        <v>3.0168573177985675E-2</v>
      </c>
      <c r="J47">
        <f t="shared" ca="1" si="4"/>
        <v>3.0149802295987543E-2</v>
      </c>
      <c r="K47">
        <f t="shared" ca="1" si="5"/>
        <v>3.015256955849804E-2</v>
      </c>
      <c r="L47">
        <f t="shared" ca="1" si="6"/>
        <v>3.0152161466539349E-2</v>
      </c>
      <c r="M47">
        <f t="shared" ca="1" si="7"/>
        <v>1.3534418059676591E-5</v>
      </c>
    </row>
    <row r="48" spans="5:13" x14ac:dyDescent="0.25">
      <c r="E48">
        <f ca="1">+'VLP q=500'!AX48:AX113</f>
        <v>11048.57399760306</v>
      </c>
      <c r="F48">
        <f t="shared" ca="1" si="0"/>
        <v>2.5591050309805526E-2</v>
      </c>
      <c r="G48">
        <f t="shared" ca="1" si="1"/>
        <v>3.103738275434486E-2</v>
      </c>
      <c r="H48">
        <f t="shared" ca="1" si="2"/>
        <v>3.0159518827839158E-2</v>
      </c>
      <c r="I48">
        <f t="shared" ca="1" si="3"/>
        <v>3.0287569308925292E-2</v>
      </c>
      <c r="J48">
        <f t="shared" ca="1" si="4"/>
        <v>3.0268606856461849E-2</v>
      </c>
      <c r="K48">
        <f t="shared" ca="1" si="5"/>
        <v>3.0271408685541793E-2</v>
      </c>
      <c r="L48">
        <f t="shared" ca="1" si="6"/>
        <v>3.0270994560358682E-2</v>
      </c>
      <c r="M48">
        <f t="shared" ca="1" si="7"/>
        <v>1.3680593886181263E-5</v>
      </c>
    </row>
    <row r="49" spans="5:13" x14ac:dyDescent="0.25">
      <c r="E49">
        <f ca="1">+'VLP q=500'!AX49:AX114</f>
        <v>10889.085334258116</v>
      </c>
      <c r="F49">
        <f t="shared" ca="1" si="0"/>
        <v>2.5690716707261693E-2</v>
      </c>
      <c r="G49">
        <f t="shared" ca="1" si="1"/>
        <v>3.1154963642919517E-2</v>
      </c>
      <c r="H49">
        <f t="shared" ca="1" si="2"/>
        <v>3.0272385741784317E-2</v>
      </c>
      <c r="I49">
        <f t="shared" ca="1" si="3"/>
        <v>3.0401398943461722E-2</v>
      </c>
      <c r="J49">
        <f t="shared" ca="1" si="4"/>
        <v>3.038225266336126E-2</v>
      </c>
      <c r="K49">
        <f t="shared" ca="1" si="5"/>
        <v>3.0385087741109828E-2</v>
      </c>
      <c r="L49">
        <f t="shared" ca="1" si="6"/>
        <v>3.0384667799180587E-2</v>
      </c>
      <c r="M49">
        <f t="shared" ca="1" si="7"/>
        <v>1.3820849779120967E-5</v>
      </c>
    </row>
    <row r="50" spans="5:13" x14ac:dyDescent="0.25">
      <c r="E50">
        <f ca="1">+'VLP q=500'!AX50:AX115</f>
        <v>10739.628613955761</v>
      </c>
      <c r="F50">
        <f t="shared" ca="1" si="0"/>
        <v>2.5786041119092364E-2</v>
      </c>
      <c r="G50">
        <f t="shared" ca="1" si="1"/>
        <v>3.1267327856864979E-2</v>
      </c>
      <c r="H50">
        <f t="shared" ca="1" si="2"/>
        <v>3.0380253799794938E-2</v>
      </c>
      <c r="I50">
        <f t="shared" ca="1" si="3"/>
        <v>3.0510187634662636E-2</v>
      </c>
      <c r="J50">
        <f t="shared" ca="1" si="4"/>
        <v>3.0490865144772533E-2</v>
      </c>
      <c r="K50">
        <f t="shared" ca="1" si="5"/>
        <v>3.0493732165781728E-2</v>
      </c>
      <c r="L50">
        <f t="shared" ca="1" si="6"/>
        <v>3.0493306623071537E-2</v>
      </c>
      <c r="M50">
        <f t="shared" ca="1" si="7"/>
        <v>1.3955282562538874E-5</v>
      </c>
    </row>
    <row r="51" spans="5:13" x14ac:dyDescent="0.25">
      <c r="E51">
        <f ca="1">+'VLP q=500'!AX51:AX116</f>
        <v>10599.572016971997</v>
      </c>
      <c r="F51">
        <f t="shared" ca="1" si="0"/>
        <v>2.5877121015031149E-2</v>
      </c>
      <c r="G51">
        <f t="shared" ca="1" si="1"/>
        <v>3.1374603268303249E-2</v>
      </c>
      <c r="H51">
        <f t="shared" ca="1" si="2"/>
        <v>3.0483244596061696E-2</v>
      </c>
      <c r="I51">
        <f t="shared" ca="1" si="3"/>
        <v>3.0614057931110831E-2</v>
      </c>
      <c r="J51">
        <f t="shared" ca="1" si="4"/>
        <v>3.059456672291478E-2</v>
      </c>
      <c r="K51">
        <f t="shared" ca="1" si="5"/>
        <v>3.0597464395229281E-2</v>
      </c>
      <c r="L51">
        <f t="shared" ca="1" si="6"/>
        <v>3.059703346691495E-2</v>
      </c>
      <c r="M51">
        <f t="shared" ca="1" si="7"/>
        <v>1.4083990031151411E-5</v>
      </c>
    </row>
    <row r="52" spans="5:13" x14ac:dyDescent="0.25">
      <c r="E52">
        <f ca="1">+'VLP q=500'!AX52:AX117</f>
        <v>10468.337899606575</v>
      </c>
      <c r="F52">
        <f t="shared" ca="1" si="0"/>
        <v>2.5964051530492051E-2</v>
      </c>
      <c r="G52">
        <f t="shared" ca="1" si="1"/>
        <v>3.147691393691069E-2</v>
      </c>
      <c r="H52">
        <f t="shared" ca="1" si="2"/>
        <v>3.0581476153635788E-2</v>
      </c>
      <c r="I52">
        <f t="shared" ca="1" si="3"/>
        <v>3.0713128787771427E-2</v>
      </c>
      <c r="J52">
        <f t="shared" ca="1" si="4"/>
        <v>3.0693476226375287E-2</v>
      </c>
      <c r="K52">
        <f t="shared" ca="1" si="5"/>
        <v>3.0696403272168292E-2</v>
      </c>
      <c r="L52">
        <f t="shared" ca="1" si="6"/>
        <v>3.0695967172417002E-2</v>
      </c>
      <c r="M52">
        <f t="shared" ca="1" si="7"/>
        <v>1.4207069900762954E-5</v>
      </c>
    </row>
    <row r="53" spans="5:13" x14ac:dyDescent="0.25">
      <c r="E53">
        <f ca="1">+'VLP q=500'!AX53:AX118</f>
        <v>10345.398368150638</v>
      </c>
      <c r="F53">
        <f t="shared" ca="1" si="0"/>
        <v>2.6046924854866951E-2</v>
      </c>
      <c r="G53">
        <f t="shared" ca="1" si="1"/>
        <v>3.1574379467627138E-2</v>
      </c>
      <c r="H53">
        <f t="shared" ca="1" si="2"/>
        <v>3.0675062301865404E-2</v>
      </c>
      <c r="I53">
        <f t="shared" ca="1" si="3"/>
        <v>3.0807514937441393E-2</v>
      </c>
      <c r="J53">
        <f t="shared" ca="1" si="4"/>
        <v>3.0787708262983802E-2</v>
      </c>
      <c r="K53">
        <f t="shared" ca="1" si="5"/>
        <v>3.0790663418937669E-2</v>
      </c>
      <c r="L53">
        <f t="shared" ca="1" si="6"/>
        <v>3.0790222360741863E-2</v>
      </c>
      <c r="M53">
        <f t="shared" ca="1" si="7"/>
        <v>1.4324618725992089E-5</v>
      </c>
    </row>
    <row r="54" spans="5:13" x14ac:dyDescent="0.25">
      <c r="E54">
        <f ca="1">+'VLP q=500'!AX54:AX119</f>
        <v>10230.271445704118</v>
      </c>
      <c r="F54">
        <f t="shared" ca="1" si="0"/>
        <v>2.6125829576476012E-2</v>
      </c>
      <c r="G54">
        <f t="shared" ca="1" si="1"/>
        <v>3.1667114314321523E-2</v>
      </c>
      <c r="H54">
        <f t="shared" ca="1" si="2"/>
        <v>3.0764112002086633E-2</v>
      </c>
      <c r="I54">
        <f t="shared" ca="1" si="3"/>
        <v>3.0897326210041987E-2</v>
      </c>
      <c r="J54">
        <f t="shared" ca="1" si="4"/>
        <v>3.087737254060624E-2</v>
      </c>
      <c r="K54">
        <f t="shared" ca="1" si="5"/>
        <v>3.0880354557983016E-2</v>
      </c>
      <c r="L54">
        <f t="shared" ca="1" si="6"/>
        <v>3.0879908753054509E-2</v>
      </c>
      <c r="M54">
        <f t="shared" ca="1" si="7"/>
        <v>1.4436730758260097E-5</v>
      </c>
    </row>
    <row r="55" spans="5:13" x14ac:dyDescent="0.25">
      <c r="E55">
        <f ca="1">+'VLP q=500'!AX55:AX120</f>
        <v>10122.517788006244</v>
      </c>
      <c r="F55">
        <f t="shared" ca="1" si="0"/>
        <v>2.6200849968958818E-2</v>
      </c>
      <c r="G55">
        <f t="shared" ca="1" si="1"/>
        <v>3.1755227011802743E-2</v>
      </c>
      <c r="H55">
        <f t="shared" ca="1" si="2"/>
        <v>3.0848728604640288E-2</v>
      </c>
      <c r="I55">
        <f t="shared" ca="1" si="3"/>
        <v>3.0982666782680718E-2</v>
      </c>
      <c r="J55">
        <f t="shared" ca="1" si="4"/>
        <v>3.096257311881211E-2</v>
      </c>
      <c r="K55">
        <f t="shared" ca="1" si="5"/>
        <v>3.0965580763194167E-2</v>
      </c>
      <c r="L55">
        <f t="shared" ca="1" si="6"/>
        <v>3.0965130421921352E-2</v>
      </c>
      <c r="M55">
        <f t="shared" ca="1" si="7"/>
        <v>1.4543496722875479E-5</v>
      </c>
    </row>
    <row r="56" spans="5:13" x14ac:dyDescent="0.25">
      <c r="E56">
        <f ca="1">+'VLP q=500'!AX56:AX121</f>
        <v>10021.737919026215</v>
      </c>
      <c r="F56">
        <f t="shared" ca="1" si="0"/>
        <v>2.6272065198715576E-2</v>
      </c>
      <c r="G56">
        <f t="shared" ca="1" si="1"/>
        <v>3.1838819312502271E-2</v>
      </c>
      <c r="H56">
        <f t="shared" ca="1" si="2"/>
        <v>3.0929009014462074E-2</v>
      </c>
      <c r="I56">
        <f t="shared" ca="1" si="3"/>
        <v>3.106363433753561E-2</v>
      </c>
      <c r="J56">
        <f t="shared" ca="1" si="4"/>
        <v>3.1043407568506029E-2</v>
      </c>
      <c r="K56">
        <f t="shared" ca="1" si="5"/>
        <v>3.1046439619180292E-2</v>
      </c>
      <c r="L56">
        <f t="shared" ca="1" si="6"/>
        <v>3.1045984950653398E-2</v>
      </c>
      <c r="M56">
        <f t="shared" ca="1" si="7"/>
        <v>1.4645002489586758E-5</v>
      </c>
    </row>
    <row r="57" spans="5:13" x14ac:dyDescent="0.25">
      <c r="E57">
        <f ca="1">+'VLP q=500'!AX57:AX122</f>
        <v>9927.5699729056996</v>
      </c>
      <c r="F57">
        <f t="shared" ca="1" si="0"/>
        <v>2.6339548425833293E-2</v>
      </c>
      <c r="G57">
        <f t="shared" ca="1" si="1"/>
        <v>3.1917985195768266E-2</v>
      </c>
      <c r="H57">
        <f t="shared" ca="1" si="2"/>
        <v>3.1005042734436824E-2</v>
      </c>
      <c r="I57">
        <f t="shared" ca="1" si="3"/>
        <v>3.1140319096487176E-2</v>
      </c>
      <c r="J57">
        <f t="shared" ca="1" si="4"/>
        <v>3.1119966008500619E-2</v>
      </c>
      <c r="K57">
        <f t="shared" ca="1" si="5"/>
        <v>3.1123021257450468E-2</v>
      </c>
      <c r="L57">
        <f t="shared" ca="1" si="6"/>
        <v>3.1122562469561365E-2</v>
      </c>
      <c r="M57">
        <f t="shared" ca="1" si="7"/>
        <v>1.4741327599604945E-5</v>
      </c>
    </row>
    <row r="58" spans="5:13" x14ac:dyDescent="0.25">
      <c r="E58">
        <f ca="1">+'VLP q=500'!AX58:AX123</f>
        <v>9839.6879473638128</v>
      </c>
      <c r="F58">
        <f t="shared" ca="1" si="0"/>
        <v>2.640336576078187E-2</v>
      </c>
      <c r="G58">
        <f t="shared" ca="1" si="1"/>
        <v>3.1992809705854275E-2</v>
      </c>
      <c r="H58">
        <f t="shared" ca="1" si="2"/>
        <v>3.1076910744314061E-2</v>
      </c>
      <c r="I58">
        <f t="shared" ca="1" si="3"/>
        <v>3.1212802689933119E-2</v>
      </c>
      <c r="J58">
        <f t="shared" ca="1" si="4"/>
        <v>3.1192329976536169E-2</v>
      </c>
      <c r="K58">
        <f t="shared" ca="1" si="5"/>
        <v>3.1195407226991989E-2</v>
      </c>
      <c r="L58">
        <f t="shared" ca="1" si="6"/>
        <v>3.1194944526617679E-2</v>
      </c>
      <c r="M58">
        <f t="shared" ca="1" si="7"/>
        <v>1.4832543584602545E-5</v>
      </c>
    </row>
    <row r="59" spans="5:13" x14ac:dyDescent="0.25">
      <c r="E59">
        <f ca="1">+'VLP q=500'!AX59:AX124</f>
        <v>9757.8004969779595</v>
      </c>
      <c r="F59">
        <f t="shared" ca="1" si="0"/>
        <v>2.6463575024471078E-2</v>
      </c>
      <c r="G59">
        <f t="shared" ca="1" si="1"/>
        <v>3.206336755752693E-2</v>
      </c>
      <c r="H59">
        <f t="shared" ca="1" si="2"/>
        <v>3.1144684156496343E-2</v>
      </c>
      <c r="I59">
        <f t="shared" ca="1" si="3"/>
        <v>3.1281156800591174E-2</v>
      </c>
      <c r="J59">
        <f t="shared" ca="1" si="4"/>
        <v>3.1260571075652194E-2</v>
      </c>
      <c r="K59">
        <f t="shared" ca="1" si="5"/>
        <v>3.126366914013351E-2</v>
      </c>
      <c r="L59">
        <f t="shared" ca="1" si="6"/>
        <v>3.12632027334152E-2</v>
      </c>
      <c r="M59">
        <f t="shared" ca="1" si="7"/>
        <v>1.4918712017015294E-5</v>
      </c>
    </row>
    <row r="60" spans="5:13" x14ac:dyDescent="0.25">
      <c r="E60">
        <f ca="1">+'VLP q=500'!AX60:AX125</f>
        <v>9681.6503261693415</v>
      </c>
      <c r="F60">
        <f t="shared" ca="1" si="0"/>
        <v>2.6520224237454218E-2</v>
      </c>
      <c r="G60">
        <f t="shared" ca="1" si="1"/>
        <v>3.2129721422759827E-2</v>
      </c>
      <c r="H60">
        <f t="shared" ca="1" si="2"/>
        <v>3.1208422565547633E-2</v>
      </c>
      <c r="I60">
        <f t="shared" ca="1" si="3"/>
        <v>3.1345441498423325E-2</v>
      </c>
      <c r="J60">
        <f t="shared" ca="1" si="4"/>
        <v>3.1324749312183937E-2</v>
      </c>
      <c r="K60">
        <f t="shared" ca="1" si="5"/>
        <v>3.1327867009939704E-2</v>
      </c>
      <c r="L60">
        <f t="shared" ca="1" si="6"/>
        <v>3.1327397102674508E-2</v>
      </c>
      <c r="M60">
        <f t="shared" ca="1" si="7"/>
        <v>1.4999882168836498E-5</v>
      </c>
    </row>
    <row r="61" spans="5:13" x14ac:dyDescent="0.25">
      <c r="E61">
        <f ca="1">+'VLP q=500'!AX61:AX126</f>
        <v>9611.0142867708219</v>
      </c>
      <c r="F61">
        <f t="shared" ca="1" si="0"/>
        <v>2.6573349730799511E-2</v>
      </c>
      <c r="G61">
        <f t="shared" ca="1" si="1"/>
        <v>3.219191977314368E-2</v>
      </c>
      <c r="H61">
        <f t="shared" ca="1" si="2"/>
        <v>3.1268171970952031E-2</v>
      </c>
      <c r="I61">
        <f t="shared" ca="1" si="3"/>
        <v>3.1405703145174935E-2</v>
      </c>
      <c r="J61">
        <f t="shared" ca="1" si="4"/>
        <v>3.138491100408132E-2</v>
      </c>
      <c r="K61">
        <f t="shared" ca="1" si="5"/>
        <v>3.1388047157797569E-2</v>
      </c>
      <c r="L61">
        <f t="shared" ca="1" si="6"/>
        <v>3.1387573955966183E-2</v>
      </c>
      <c r="M61">
        <f t="shared" ca="1" si="7"/>
        <v>1.5076088137605981E-5</v>
      </c>
    </row>
    <row r="62" spans="5:13" x14ac:dyDescent="0.25">
      <c r="E62">
        <f ca="1">+'VLP q=500'!AX62:AX127</f>
        <v>9545.7043533090946</v>
      </c>
      <c r="F62">
        <f t="shared" ca="1" si="0"/>
        <v>2.6622973718808233E-2</v>
      </c>
      <c r="G62">
        <f t="shared" ca="1" si="1"/>
        <v>3.2249994091535172E-2</v>
      </c>
      <c r="H62">
        <f t="shared" ca="1" si="2"/>
        <v>3.1323962093933427E-2</v>
      </c>
      <c r="I62">
        <f t="shared" ca="1" si="3"/>
        <v>3.1461971687799413E-2</v>
      </c>
      <c r="J62">
        <f t="shared" ca="1" si="4"/>
        <v>3.1441086079123791E-2</v>
      </c>
      <c r="K62">
        <f t="shared" ca="1" si="5"/>
        <v>3.1444239510711326E-2</v>
      </c>
      <c r="L62">
        <f t="shared" ca="1" si="6"/>
        <v>3.1443763221175487E-2</v>
      </c>
      <c r="M62">
        <f t="shared" ca="1" si="7"/>
        <v>1.5147345198117079E-5</v>
      </c>
    </row>
    <row r="63" spans="5:13" x14ac:dyDescent="0.25">
      <c r="E63">
        <f ca="1">+'VLP q=500'!AX63:AX128</f>
        <v>9485.56975794971</v>
      </c>
      <c r="F63">
        <f t="shared" ca="1" si="0"/>
        <v>2.6669101088455795E-2</v>
      </c>
      <c r="G63">
        <f t="shared" ca="1" si="1"/>
        <v>3.2303955166875099E-2</v>
      </c>
      <c r="H63">
        <f t="shared" ca="1" si="2"/>
        <v>3.1375802813448241E-2</v>
      </c>
      <c r="I63">
        <f t="shared" ca="1" si="3"/>
        <v>3.1514257063518639E-2</v>
      </c>
      <c r="J63">
        <f t="shared" ca="1" si="4"/>
        <v>3.1493284486245825E-2</v>
      </c>
      <c r="K63">
        <f t="shared" ca="1" si="5"/>
        <v>3.1496454011434222E-2</v>
      </c>
      <c r="L63">
        <f t="shared" ca="1" si="6"/>
        <v>3.1495974842853089E-2</v>
      </c>
      <c r="M63">
        <f t="shared" ca="1" si="7"/>
        <v>1.5213645029995599E-5</v>
      </c>
    </row>
    <row r="64" spans="5:13" x14ac:dyDescent="0.25">
      <c r="E64">
        <f ca="1">+'VLP q=500'!AX64:AX129</f>
        <v>9430.5007494359652</v>
      </c>
      <c r="F64">
        <f t="shared" ca="1" si="0"/>
        <v>2.6711715015700951E-2</v>
      </c>
      <c r="G64">
        <f t="shared" ca="1" si="1"/>
        <v>3.2353788017127495E-2</v>
      </c>
      <c r="H64">
        <f t="shared" ca="1" si="2"/>
        <v>3.1423679284092641E-2</v>
      </c>
      <c r="I64">
        <f t="shared" ca="1" si="3"/>
        <v>3.1562544275503528E-2</v>
      </c>
      <c r="J64">
        <f t="shared" ca="1" si="4"/>
        <v>3.1541491279696687E-2</v>
      </c>
      <c r="K64">
        <f t="shared" ca="1" si="5"/>
        <v>3.1544675701023636E-2</v>
      </c>
      <c r="L64">
        <f t="shared" ca="1" si="6"/>
        <v>3.1544193865062846E-2</v>
      </c>
      <c r="M64">
        <f t="shared" ca="1" si="7"/>
        <v>1.5274949261706444E-5</v>
      </c>
    </row>
    <row r="65" spans="5:13" x14ac:dyDescent="0.25">
      <c r="E65">
        <f ca="1">+'VLP q=500'!AX65:AX130</f>
        <v>9380.4347624127568</v>
      </c>
      <c r="F65">
        <f t="shared" ca="1" si="0"/>
        <v>2.6750770761571424E-2</v>
      </c>
      <c r="G65">
        <f t="shared" ca="1" si="1"/>
        <v>3.2399444684953788E-2</v>
      </c>
      <c r="H65">
        <f t="shared" ca="1" si="2"/>
        <v>3.1467545010070951E-2</v>
      </c>
      <c r="I65">
        <f t="shared" ca="1" si="3"/>
        <v>3.1606786407087216E-2</v>
      </c>
      <c r="J65">
        <f t="shared" ca="1" si="4"/>
        <v>3.1585659645172959E-2</v>
      </c>
      <c r="K65">
        <f t="shared" ca="1" si="5"/>
        <v>3.1588857742729771E-2</v>
      </c>
      <c r="L65">
        <f t="shared" ca="1" si="6"/>
        <v>3.1588373455678123E-2</v>
      </c>
      <c r="M65">
        <f t="shared" ca="1" si="7"/>
        <v>1.5331180389133714E-5</v>
      </c>
    </row>
    <row r="66" spans="5:13" x14ac:dyDescent="0.25">
      <c r="E66">
        <f ca="1">+'VLP q=500'!AX66:AX131</f>
        <v>9335.3663856693929</v>
      </c>
      <c r="F66">
        <f t="shared" ca="1" si="0"/>
        <v>2.6786186518413812E-2</v>
      </c>
      <c r="G66">
        <f t="shared" ca="1" si="1"/>
        <v>3.2440833587359608E-2</v>
      </c>
      <c r="H66">
        <f t="shared" ca="1" si="2"/>
        <v>3.1507311608026549E-2</v>
      </c>
      <c r="I66">
        <f t="shared" ca="1" si="3"/>
        <v>3.1646894296428744E-2</v>
      </c>
      <c r="J66">
        <f t="shared" ca="1" si="4"/>
        <v>3.1625700591982712E-2</v>
      </c>
      <c r="K66">
        <f t="shared" ca="1" si="5"/>
        <v>3.1628911110878538E-2</v>
      </c>
      <c r="L66">
        <f t="shared" ca="1" si="6"/>
        <v>3.162842459585883E-2</v>
      </c>
      <c r="M66">
        <f t="shared" ca="1" si="7"/>
        <v>1.5382208438294049E-5</v>
      </c>
    </row>
    <row r="67" spans="5:13" x14ac:dyDescent="0.25">
      <c r="E67">
        <f ca="1">+'VLP q=500'!AX67:AX132</f>
        <v>9295.3637186347132</v>
      </c>
      <c r="F67">
        <f t="shared" ca="1" si="0"/>
        <v>2.6817829212978064E-2</v>
      </c>
      <c r="G67">
        <f t="shared" ca="1" si="1"/>
        <v>3.247780297533541E-2</v>
      </c>
      <c r="H67">
        <f t="shared" ca="1" si="2"/>
        <v>3.1542832910322713E-2</v>
      </c>
      <c r="I67">
        <f t="shared" ca="1" si="3"/>
        <v>3.1682720503047358E-2</v>
      </c>
      <c r="J67">
        <f t="shared" ca="1" si="4"/>
        <v>3.1661466946627755E-2</v>
      </c>
      <c r="K67">
        <f t="shared" ca="1" si="5"/>
        <v>3.1664688579397318E-2</v>
      </c>
      <c r="L67">
        <f t="shared" ca="1" si="6"/>
        <v>3.1664200069490257E-2</v>
      </c>
      <c r="M67">
        <f t="shared" ca="1" si="7"/>
        <v>1.5427830356958736E-5</v>
      </c>
    </row>
  </sheetData>
  <mergeCells count="2">
    <mergeCell ref="A2:B2"/>
    <mergeCell ref="A3:B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2:BE67"/>
  <sheetViews>
    <sheetView zoomScale="70" zoomScaleNormal="70" workbookViewId="0">
      <selection activeCell="B25" sqref="B25"/>
    </sheetView>
  </sheetViews>
  <sheetFormatPr baseColWidth="10" defaultRowHeight="15" x14ac:dyDescent="0.25"/>
  <cols>
    <col min="4" max="4" width="7.42578125" customWidth="1"/>
    <col min="5" max="5" width="6.85546875" customWidth="1"/>
    <col min="8" max="9" width="14.28515625" bestFit="1" customWidth="1"/>
    <col min="10" max="10" width="7.140625" bestFit="1" customWidth="1"/>
    <col min="11" max="26" width="14.85546875" bestFit="1" customWidth="1"/>
    <col min="27" max="27" width="7.42578125" bestFit="1" customWidth="1"/>
    <col min="28" max="34" width="14.85546875" bestFit="1" customWidth="1"/>
    <col min="35" max="35" width="6.28515625" bestFit="1" customWidth="1"/>
    <col min="36" max="36" width="14.85546875" bestFit="1" customWidth="1"/>
    <col min="37" max="37" width="15.85546875" bestFit="1" customWidth="1"/>
    <col min="38" max="55" width="14.85546875" bestFit="1" customWidth="1"/>
  </cols>
  <sheetData>
    <row r="2" spans="1:57" x14ac:dyDescent="0.25">
      <c r="A2" s="65" t="s">
        <v>0</v>
      </c>
      <c r="B2" s="65"/>
      <c r="C2" s="28">
        <v>25</v>
      </c>
      <c r="E2" s="2" t="s">
        <v>1</v>
      </c>
      <c r="F2" s="18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59</v>
      </c>
      <c r="O2" s="3" t="s">
        <v>10</v>
      </c>
      <c r="P2" s="3" t="s">
        <v>58</v>
      </c>
      <c r="Q2" s="2" t="s">
        <v>11</v>
      </c>
      <c r="R2" s="2" t="s">
        <v>12</v>
      </c>
      <c r="S2" s="2" t="s">
        <v>13</v>
      </c>
      <c r="T2" s="2" t="s">
        <v>14</v>
      </c>
      <c r="U2" s="2" t="s">
        <v>15</v>
      </c>
      <c r="V2" s="2" t="s">
        <v>16</v>
      </c>
      <c r="W2" s="2" t="s">
        <v>57</v>
      </c>
      <c r="X2" s="2" t="s">
        <v>40</v>
      </c>
      <c r="Y2" s="2" t="s">
        <v>17</v>
      </c>
      <c r="Z2" s="2" t="s">
        <v>65</v>
      </c>
      <c r="AA2" s="2" t="s">
        <v>39</v>
      </c>
      <c r="AB2" s="2" t="s">
        <v>18</v>
      </c>
      <c r="AC2" s="2" t="s">
        <v>38</v>
      </c>
      <c r="AD2" s="2" t="s">
        <v>19</v>
      </c>
      <c r="AE2" s="2" t="s">
        <v>20</v>
      </c>
      <c r="AF2" s="2" t="s">
        <v>21</v>
      </c>
      <c r="AG2" s="5" t="s">
        <v>41</v>
      </c>
      <c r="AH2" s="5" t="s">
        <v>42</v>
      </c>
      <c r="AI2" s="5" t="s">
        <v>69</v>
      </c>
      <c r="AJ2" s="5" t="s">
        <v>70</v>
      </c>
      <c r="AK2" s="5" t="s">
        <v>71</v>
      </c>
      <c r="AL2" s="5" t="s">
        <v>43</v>
      </c>
      <c r="AM2" s="5" t="s">
        <v>44</v>
      </c>
      <c r="AN2" s="5" t="s">
        <v>45</v>
      </c>
      <c r="AO2" s="5" t="s">
        <v>72</v>
      </c>
      <c r="AP2" s="5" t="s">
        <v>46</v>
      </c>
      <c r="AQ2" s="5" t="s">
        <v>47</v>
      </c>
      <c r="AR2" s="5" t="s">
        <v>48</v>
      </c>
      <c r="AS2" s="5" t="s">
        <v>73</v>
      </c>
      <c r="AT2" s="5" t="s">
        <v>49</v>
      </c>
      <c r="AU2" s="5" t="s">
        <v>50</v>
      </c>
      <c r="AV2" s="5" t="s">
        <v>74</v>
      </c>
      <c r="AW2" s="5" t="s">
        <v>75</v>
      </c>
      <c r="AX2" s="2" t="s">
        <v>25</v>
      </c>
      <c r="AY2" s="2" t="s">
        <v>51</v>
      </c>
      <c r="AZ2" s="2" t="s">
        <v>54</v>
      </c>
      <c r="BA2" s="2" t="s">
        <v>53</v>
      </c>
      <c r="BB2" s="2" t="s">
        <v>52</v>
      </c>
      <c r="BC2" s="2" t="s">
        <v>55</v>
      </c>
      <c r="BD2" s="2" t="s">
        <v>26</v>
      </c>
      <c r="BE2" s="2" t="s">
        <v>27</v>
      </c>
    </row>
    <row r="3" spans="1:57" x14ac:dyDescent="0.25">
      <c r="A3" s="65" t="s">
        <v>22</v>
      </c>
      <c r="B3" s="65"/>
      <c r="C3" s="28">
        <v>132</v>
      </c>
      <c r="E3" s="20">
        <v>1</v>
      </c>
      <c r="F3" s="4">
        <v>100</v>
      </c>
      <c r="G3" s="4">
        <v>132</v>
      </c>
      <c r="H3" s="4">
        <f ca="1">BD3</f>
        <v>145.89044098210675</v>
      </c>
      <c r="I3" s="4">
        <f ca="1">(G3+H3)/2</f>
        <v>138.94522049105336</v>
      </c>
      <c r="J3" s="4">
        <v>520</v>
      </c>
      <c r="K3" s="29">
        <f>((F3-$C$16)/$C$15)+460</f>
        <v>522.61538461538464</v>
      </c>
      <c r="L3" s="29">
        <f>(J3+K3)/2</f>
        <v>521.30769230769238</v>
      </c>
      <c r="M3" s="29">
        <f ca="1">+'Rs,Den q4'!I3:I67</f>
        <v>21.623109348848825</v>
      </c>
      <c r="N3" s="29">
        <f ca="1">+'Rs,Den q4'!J3:J67</f>
        <v>0.74807613574114862</v>
      </c>
      <c r="O3" s="29">
        <f ca="1">18.2*((((M3/N3)^0.83)*(10^(0.00091*(L3-460)-0.0125*$C$2))-1.4))</f>
        <v>138.94522070283924</v>
      </c>
      <c r="P3" s="29">
        <f ca="1">ABS(($C$11*$C$7)-(M3*N3))/($C$11-M3)</f>
        <v>0.67549161818838721</v>
      </c>
      <c r="Q3" s="29">
        <f ca="1">677+(15*P3)-37.5*(P3^2)</f>
        <v>670.0215395387221</v>
      </c>
      <c r="R3" s="29">
        <f ca="1">168+(325*(P3))-(12.5*(P3^2))</f>
        <v>381.83116433319128</v>
      </c>
      <c r="S3" s="29">
        <f ca="1">I3/Q3</f>
        <v>0.20737425932114142</v>
      </c>
      <c r="T3" s="29">
        <f ca="1">L3/R3</f>
        <v>1.3652832482075556</v>
      </c>
      <c r="U3" s="29">
        <f ca="1">1-((3.52*S3)/(10^(0.9813*T3)))+((0.274*(S3^2))/(10^(0.8157*T3)))</f>
        <v>0.96752246797318153</v>
      </c>
      <c r="V3" s="29">
        <f ca="1">(U3*L3*14.7)/(I3*520)</f>
        <v>0.1026184785105384</v>
      </c>
      <c r="W3" s="23">
        <f ca="1">(P3*0.0764)/V3</f>
        <v>0.50290708241491755</v>
      </c>
      <c r="X3" s="29">
        <f ca="1">+'Visco q4'!G3:G67</f>
        <v>1.0698077014714846E-2</v>
      </c>
      <c r="Y3" s="29">
        <f ca="1">0.9759 + 0.00012*((M3*(N3/$C$17)^0.5)+(1.25*(L3-460)))^1.2</f>
        <v>1.0047104037888581</v>
      </c>
      <c r="Z3" s="29">
        <f ca="1">($C$17*62.4+N3*0.0764*M3)/Y3</f>
        <v>57.384690198189261</v>
      </c>
      <c r="AA3" s="29">
        <f>$C$20</f>
        <v>24</v>
      </c>
      <c r="AB3" s="29">
        <f ca="1">$C$19*Y3*(5.615/86400)</f>
        <v>3.9176728592183595E-2</v>
      </c>
      <c r="AC3" s="29">
        <f ca="1">$C$19*($C$11-M3)*V3*(1/86400)</f>
        <v>0.23267805792936019</v>
      </c>
      <c r="AD3" s="29">
        <f ca="1">AB3/$C$18</f>
        <v>0.79810176112658748</v>
      </c>
      <c r="AE3" s="29">
        <f ca="1">AC3/$C$18</f>
        <v>4.7400784721465206</v>
      </c>
      <c r="AF3" s="29">
        <f ca="1">AD3+AE3</f>
        <v>5.538180233273108</v>
      </c>
      <c r="AG3" s="29">
        <f ca="1">AB3/(AB3+AC3)</f>
        <v>0.14410902634255787</v>
      </c>
      <c r="AH3" s="29">
        <f ca="1">(42.4-0.047*(L3-460)-0.267*$C$2)*(EXP(-0.0007*I3))</f>
        <v>29.799552390941567</v>
      </c>
      <c r="AI3" s="29">
        <f>0.13</f>
        <v>0.13</v>
      </c>
      <c r="AJ3" s="29">
        <f ca="1">AE3/(AD3+AE3)</f>
        <v>0.85589097365744216</v>
      </c>
      <c r="AK3" s="29">
        <f ca="1">AJ3-AI3</f>
        <v>0.72589097365744215</v>
      </c>
      <c r="AL3" s="29">
        <f ca="1">1.938*(AD3*((Z3/AH3)^0.25))</f>
        <v>1.8220429788503425</v>
      </c>
      <c r="AM3" s="29">
        <f ca="1">1.938*(AE3*((Z3/AH3)^0.25))</f>
        <v>10.821460520501677</v>
      </c>
      <c r="AN3" s="29">
        <f ca="1">((120.872*$C$5)/12)*((Z3/AH3)^0.25)</f>
        <v>35.596909300710173</v>
      </c>
      <c r="AO3" s="29">
        <f ca="1">0.15726*AA3*((1/(Z3*(AH3^3)))^0.25)</f>
        <v>0.10751602439252325</v>
      </c>
      <c r="AP3" s="29">
        <f ca="1">0.0104*(1.163-EXP(-6.407*AO3))</f>
        <v>6.8728335720025764E-3</v>
      </c>
      <c r="AQ3" s="29">
        <f ca="1">(AL3*AP3*(I3^0.1))/((AM3^0.575)*AN3*(14.7^0.1))</f>
        <v>1.1197482685195985E-4</v>
      </c>
      <c r="AR3" s="29">
        <f ca="1">(0.0745*0.000841+1.0728*(AQ3^0.884))/(0.000841+(AQ3^0.884))</f>
        <v>0.35070004975901087</v>
      </c>
      <c r="AS3" s="29">
        <f ca="1">(AM3*(AO3^0.1))/(AN3^2.14)</f>
        <v>4.1439155303103692E-3</v>
      </c>
      <c r="AT3" s="29">
        <f ca="1">(0.97471888*0.0102865321+1.7467011*(AS3^3.8462632))/(0.0102865321+(AS3^3.8462632))</f>
        <v>0.97471893143674571</v>
      </c>
      <c r="AU3" s="29">
        <f ca="1">AT3*AR3</f>
        <v>0.34183397775591662</v>
      </c>
      <c r="AV3" s="29">
        <f ca="1">(Z3*AU3)+(W3*(1-AU3))</f>
        <v>19.947033266729395</v>
      </c>
      <c r="AW3" s="29">
        <f ca="1">(X3*(1-AG3))+AA3*AG3</f>
        <v>3.4677730197737757</v>
      </c>
      <c r="AX3" s="29">
        <f ca="1">(1488*AV3*AF3*$C$5)/(AW3)</f>
        <v>142206.32714757384</v>
      </c>
      <c r="AY3" s="29">
        <f ca="1">+'fd q4'!L3:L67</f>
        <v>1.7432009982647653E-2</v>
      </c>
      <c r="AZ3" s="29">
        <f ca="1">AV3/144</f>
        <v>0.13852106435228748</v>
      </c>
      <c r="BA3" s="29">
        <f ca="1">(AY3*AV3*(AF3^2))/(144*2*32.2*$C$5)</f>
        <v>3.8334546878005459E-4</v>
      </c>
      <c r="BB3" s="29">
        <f ca="1">AZ3+BA3</f>
        <v>0.13890440982106753</v>
      </c>
      <c r="BC3" s="29">
        <f ca="1">BB3*100</f>
        <v>13.890440982106753</v>
      </c>
      <c r="BD3" s="29">
        <f ca="1">G3+BC3</f>
        <v>145.89044098210675</v>
      </c>
      <c r="BE3" s="29">
        <f ca="1">ABS((H3-BD3)/BD3)</f>
        <v>0</v>
      </c>
    </row>
    <row r="4" spans="1:57" x14ac:dyDescent="0.25">
      <c r="A4" s="65" t="s">
        <v>23</v>
      </c>
      <c r="B4" s="65"/>
      <c r="C4" s="28">
        <v>7</v>
      </c>
      <c r="E4" s="20">
        <v>2</v>
      </c>
      <c r="F4" s="19">
        <v>200</v>
      </c>
      <c r="G4" s="29">
        <f ca="1">H3</f>
        <v>145.89044098210675</v>
      </c>
      <c r="H4" s="4">
        <f t="shared" ref="H4:H67" ca="1" si="0">BD4</f>
        <v>160.31437293835648</v>
      </c>
      <c r="I4" s="4">
        <f t="shared" ref="I4:I67" ca="1" si="1">(G4+H4)/2</f>
        <v>153.10240696023163</v>
      </c>
      <c r="J4" s="4">
        <v>521</v>
      </c>
      <c r="K4" s="42">
        <f t="shared" ref="K4:K67" si="2">((F4-$C$16)/$C$15)+460</f>
        <v>525.23076923076928</v>
      </c>
      <c r="L4" s="42">
        <f t="shared" ref="L4:L67" si="3">(J4+K4)/2</f>
        <v>523.11538461538464</v>
      </c>
      <c r="M4" s="42">
        <f ca="1">+'Rs,Den q4'!I4:I68</f>
        <v>23.770725012916987</v>
      </c>
      <c r="N4" s="42">
        <f ca="1">+'Rs,Den q4'!J4:J68</f>
        <v>0.7478850567917158</v>
      </c>
      <c r="O4" s="42">
        <f t="shared" ref="O4:O67" ca="1" si="4">18.2*((((M4/N4)^0.83)*(10^(0.00091*(L4-460)-0.0125*$C$2))-1.4))</f>
        <v>153.10240726535409</v>
      </c>
      <c r="P4" s="42">
        <f t="shared" ref="P4:P67" ca="1" si="5">ABS(($C$11*$C$7)-(M4*N4))/($C$11-M4)</f>
        <v>0.67502503198792041</v>
      </c>
      <c r="Q4" s="42">
        <f t="shared" ref="Q4:Q67" ca="1" si="6">677+(15*P4)-37.5*(P4^2)</f>
        <v>670.03817071193282</v>
      </c>
      <c r="R4" s="42">
        <f t="shared" ref="R4:R67" ca="1" si="7">168+(325*(P4))-(12.5*(P4^2))</f>
        <v>381.68740047344545</v>
      </c>
      <c r="S4" s="42">
        <f t="shared" ref="S4:S67" ca="1" si="8">I4/Q4</f>
        <v>0.22849803735443366</v>
      </c>
      <c r="T4" s="42">
        <f t="shared" ref="T4:T67" ca="1" si="9">L4/R4</f>
        <v>1.3705335412342974</v>
      </c>
      <c r="U4" s="42">
        <f t="shared" ref="U4:U67" ca="1" si="10">1-((3.52*S4)/(10^(0.9813*T4)))+((0.274*(S4^2))/(10^(0.8157*T4)))</f>
        <v>0.96473901102518012</v>
      </c>
      <c r="V4" s="42">
        <f t="shared" ref="V4:V67" ca="1" si="11">(U4*L4*14.7)/(I4*520)</f>
        <v>9.3183561600019157E-2</v>
      </c>
      <c r="W4" s="23">
        <f t="shared" ref="W4:W67" ca="1" si="12">(P4*0.0764)/V4</f>
        <v>0.55344431526715232</v>
      </c>
      <c r="X4" s="42">
        <f ca="1">+'Visco q4'!G4:G68</f>
        <v>1.0753495088821612E-2</v>
      </c>
      <c r="Y4" s="42">
        <f t="shared" ref="Y4:Y67" ca="1" si="13">0.9759 + 0.00012*((M4*(N4/$C$17)^0.5)+(1.25*(L4-460)))^1.2</f>
        <v>1.0062284316470509</v>
      </c>
      <c r="Z4" s="42">
        <f t="shared" ref="Z4:Z67" ca="1" si="14">($C$17*62.4+N4*0.0764*M4)/Y4</f>
        <v>57.419755934054571</v>
      </c>
      <c r="AA4" s="43">
        <f t="shared" ref="AA4:AA67" si="15">$C$20</f>
        <v>24</v>
      </c>
      <c r="AB4" s="42">
        <f t="shared" ref="AB4:AB67" ca="1" si="16">$C$19*Y4*(5.615/86400)</f>
        <v>3.9235921136792987E-2</v>
      </c>
      <c r="AC4" s="42">
        <f t="shared" ref="AC4:AC67" ca="1" si="17">$C$19*($C$11-M4)*V4*(1/86400)</f>
        <v>0.20989550334233609</v>
      </c>
      <c r="AD4" s="42">
        <f t="shared" ref="AD4:AD67" ca="1" si="18">AB4/$C$18</f>
        <v>0.79930762174323289</v>
      </c>
      <c r="AE4" s="42">
        <f t="shared" ref="AE4:AE67" ca="1" si="19">AC4/$C$18</f>
        <v>4.275956081322537</v>
      </c>
      <c r="AF4" s="42">
        <f t="shared" ref="AF4:AF67" ca="1" si="20">AD4+AE4</f>
        <v>5.0752637030657697</v>
      </c>
      <c r="AG4" s="42">
        <f t="shared" ref="AG4:AG67" ca="1" si="21">AB4/(AB4+AC4)</f>
        <v>0.15749085535405818</v>
      </c>
      <c r="AH4" s="42">
        <f t="shared" ref="AH4:AH67" ca="1" si="22">(42.4-0.047*(L4-460)-0.267*$C$2)*(EXP(-0.0007*I4))</f>
        <v>29.429369364744794</v>
      </c>
      <c r="AI4" s="42">
        <f t="shared" ref="AI4:AI67" si="23">0.13</f>
        <v>0.13</v>
      </c>
      <c r="AJ4" s="42">
        <f t="shared" ref="AJ4:AJ67" ca="1" si="24">AE4/(AD4+AE4)</f>
        <v>0.84250914464594184</v>
      </c>
      <c r="AK4" s="42">
        <f t="shared" ref="AK4:AK67" ca="1" si="25">AJ4-AI4</f>
        <v>0.71250914464594184</v>
      </c>
      <c r="AL4" s="42">
        <f t="shared" ref="AL4:AL67" ca="1" si="26">1.938*(AD4*((Z4/AH4)^0.25))</f>
        <v>1.830787014930066</v>
      </c>
      <c r="AM4" s="42">
        <f t="shared" ref="AM4:AM67" ca="1" si="27">1.938*(AE4*((Z4/AH4)^0.25))</f>
        <v>9.7939324699837655</v>
      </c>
      <c r="AN4" s="42">
        <f t="shared" ref="AN4:AN67" ca="1" si="28">((120.872*$C$5)/12)*((Z4/AH4)^0.25)</f>
        <v>35.713779543632924</v>
      </c>
      <c r="AO4" s="42">
        <f t="shared" ref="AO4:AO67" ca="1" si="29">0.15726*AA4*((1/(Z4*(AH4^3)))^0.25)</f>
        <v>0.1085121730393248</v>
      </c>
      <c r="AP4" s="42">
        <f t="shared" ref="AP4:AP67" ca="1" si="30">0.0104*(1.163-EXP(-6.407*AO4))</f>
        <v>6.9060582703949509E-3</v>
      </c>
      <c r="AQ4" s="42">
        <f t="shared" ref="AQ4:AQ67" ca="1" si="31">(AL4*AP4*(I4^0.1))/((AM4^0.575)*AN4*(14.7^0.1))</f>
        <v>1.2050314490536301E-4</v>
      </c>
      <c r="AR4" s="42">
        <f t="shared" ref="AR4:AR67" ca="1" si="32">(0.0745*0.000841+1.0728*(AQ4^0.884))/(0.000841+(AQ4^0.884))</f>
        <v>0.36384938181064624</v>
      </c>
      <c r="AS4" s="42">
        <f t="shared" ref="AS4:AS67" ca="1" si="33">(AM4*(AO4^0.1))/(AN4^2.14)</f>
        <v>3.7276601458513404E-3</v>
      </c>
      <c r="AT4" s="42">
        <f t="shared" ref="AT4:AT67" ca="1" si="34">(0.97471888*0.0102865321+1.7467011*(AS4^3.8462632))/(0.0102865321+(AS4^3.8462632))</f>
        <v>0.97471891423285684</v>
      </c>
      <c r="AU4" s="42">
        <f t="shared" ref="AU4:AU67" ca="1" si="35">AT4*AR4</f>
        <v>0.35465087438276927</v>
      </c>
      <c r="AV4" s="42">
        <f t="shared" ref="AV4:AV67" ca="1" si="36">(Z4*AU4)+(W4*(1-AU4))</f>
        <v>20.721131453793141</v>
      </c>
      <c r="AW4" s="42">
        <f t="shared" ref="AW4:AW67" ca="1" si="37">(X4*(1-AG4))+AA4*AG4</f>
        <v>3.7888404464466339</v>
      </c>
      <c r="AX4" s="42">
        <f t="shared" ref="AX4:AX67" ca="1" si="38">(1488*AV4*AF4*$C$5)/(AW4)</f>
        <v>123905.31820996826</v>
      </c>
      <c r="AY4" s="42">
        <f ca="1">+'fd q4'!L4:L68</f>
        <v>1.7856342402592935E-2</v>
      </c>
      <c r="AZ4" s="42">
        <f t="shared" ref="AZ4:AZ67" ca="1" si="39">AV4/144</f>
        <v>0.14389674620689683</v>
      </c>
      <c r="BA4" s="42">
        <f t="shared" ref="BA4:BA67" ca="1" si="40">(AY4*AV4*(AF4^2))/(144*2*32.2*$C$5)</f>
        <v>3.4257335560041141E-4</v>
      </c>
      <c r="BB4" s="42">
        <f t="shared" ref="BB4:BB67" ca="1" si="41">AZ4+BA4</f>
        <v>0.14423931956249725</v>
      </c>
      <c r="BC4" s="42">
        <f t="shared" ref="BC4:BC67" ca="1" si="42">BB4*100</f>
        <v>14.423931956249724</v>
      </c>
      <c r="BD4" s="42">
        <f t="shared" ref="BD4:BD67" ca="1" si="43">G4+BC4</f>
        <v>160.31437293835648</v>
      </c>
      <c r="BE4" s="29">
        <f t="shared" ref="BE4:BE67" ca="1" si="44">ABS((H4-BD4)/BD4)</f>
        <v>0</v>
      </c>
    </row>
    <row r="5" spans="1:57" x14ac:dyDescent="0.25">
      <c r="A5" s="65" t="s">
        <v>24</v>
      </c>
      <c r="B5" s="65"/>
      <c r="C5" s="28">
        <v>3</v>
      </c>
      <c r="E5" s="20">
        <v>3</v>
      </c>
      <c r="F5" s="4">
        <v>300</v>
      </c>
      <c r="G5" s="29">
        <f ca="1">H4</f>
        <v>160.31437293835648</v>
      </c>
      <c r="H5" s="4">
        <f t="shared" ca="1" si="0"/>
        <v>175.26392619098203</v>
      </c>
      <c r="I5" s="4">
        <f t="shared" ca="1" si="1"/>
        <v>167.78914956466926</v>
      </c>
      <c r="J5" s="4">
        <v>522</v>
      </c>
      <c r="K5" s="42">
        <f t="shared" si="2"/>
        <v>527.84615384615381</v>
      </c>
      <c r="L5" s="42">
        <f t="shared" si="3"/>
        <v>524.92307692307691</v>
      </c>
      <c r="M5" s="42">
        <f ca="1">+'Rs,Den q4'!I5:I69</f>
        <v>26.019464476971589</v>
      </c>
      <c r="N5" s="42">
        <f ca="1">+'Rs,Den q4'!J5:J69</f>
        <v>0.7476849805948762</v>
      </c>
      <c r="O5" s="42">
        <f t="shared" ca="1" si="4"/>
        <v>167.78914999704861</v>
      </c>
      <c r="P5" s="42">
        <f t="shared" ca="1" si="5"/>
        <v>0.67453253851087713</v>
      </c>
      <c r="Q5" s="42">
        <f t="shared" ca="1" si="6"/>
        <v>670.05570762104094</v>
      </c>
      <c r="R5" s="42">
        <f t="shared" ca="1" si="7"/>
        <v>381.53564819716098</v>
      </c>
      <c r="S5" s="42">
        <f t="shared" ca="1" si="8"/>
        <v>0.25041074593691048</v>
      </c>
      <c r="T5" s="42">
        <f t="shared" ca="1" si="9"/>
        <v>1.3758165964398157</v>
      </c>
      <c r="U5" s="42">
        <f t="shared" ca="1" si="10"/>
        <v>0.96193190395734196</v>
      </c>
      <c r="V5" s="42">
        <f t="shared" ca="1" si="11"/>
        <v>8.5072679759660902E-2</v>
      </c>
      <c r="W5" s="23">
        <f t="shared" ca="1" si="12"/>
        <v>0.6057677516192117</v>
      </c>
      <c r="X5" s="42">
        <f ca="1">+'Visco q4'!G5:G69</f>
        <v>1.0809968746686913E-2</v>
      </c>
      <c r="Y5" s="42">
        <f t="shared" ca="1" si="13"/>
        <v>1.0077925735541182</v>
      </c>
      <c r="Z5" s="42">
        <f t="shared" ca="1" si="14"/>
        <v>57.457738989098686</v>
      </c>
      <c r="AA5" s="43">
        <f t="shared" si="15"/>
        <v>24</v>
      </c>
      <c r="AB5" s="42">
        <f t="shared" ca="1" si="16"/>
        <v>3.9296911809072042E-2</v>
      </c>
      <c r="AC5" s="42">
        <f t="shared" ca="1" si="17"/>
        <v>0.19029726691502413</v>
      </c>
      <c r="AD5" s="42">
        <f t="shared" ca="1" si="18"/>
        <v>0.8005501135159615</v>
      </c>
      <c r="AE5" s="42">
        <f t="shared" ca="1" si="19"/>
        <v>3.8767040873535046</v>
      </c>
      <c r="AF5" s="42">
        <f t="shared" ca="1" si="20"/>
        <v>4.6772542008694664</v>
      </c>
      <c r="AG5" s="42">
        <f t="shared" ca="1" si="21"/>
        <v>0.17115813661937496</v>
      </c>
      <c r="AH5" s="42">
        <f t="shared" ca="1" si="22"/>
        <v>29.052817848496009</v>
      </c>
      <c r="AI5" s="42">
        <f t="shared" si="23"/>
        <v>0.13</v>
      </c>
      <c r="AJ5" s="42">
        <f t="shared" ca="1" si="24"/>
        <v>0.82884186338062493</v>
      </c>
      <c r="AK5" s="42">
        <f t="shared" ca="1" si="25"/>
        <v>0.69884186338062493</v>
      </c>
      <c r="AL5" s="42">
        <f t="shared" ca="1" si="26"/>
        <v>1.839849774446326</v>
      </c>
      <c r="AM5" s="42">
        <f t="shared" ca="1" si="27"/>
        <v>8.9095648358437032</v>
      </c>
      <c r="AN5" s="42">
        <f t="shared" ca="1" si="28"/>
        <v>35.834865981112415</v>
      </c>
      <c r="AO5" s="42">
        <f t="shared" ca="1" si="29"/>
        <v>0.10954717540958617</v>
      </c>
      <c r="AP5" s="42">
        <f t="shared" ca="1" si="30"/>
        <v>6.9403549784708887E-3</v>
      </c>
      <c r="AQ5" s="42">
        <f t="shared" ca="1" si="31"/>
        <v>1.2925145293287332E-4</v>
      </c>
      <c r="AR5" s="42">
        <f t="shared" ca="1" si="32"/>
        <v>0.37674371898039866</v>
      </c>
      <c r="AS5" s="42">
        <f t="shared" ca="1" si="33"/>
        <v>3.3697853041789387E-3</v>
      </c>
      <c r="AT5" s="42">
        <f t="shared" ca="1" si="34"/>
        <v>0.97471890321911958</v>
      </c>
      <c r="AU5" s="42">
        <f t="shared" ca="1" si="35"/>
        <v>0.36721922455926637</v>
      </c>
      <c r="AV5" s="42">
        <f t="shared" ca="1" si="36"/>
        <v>21.482904544112138</v>
      </c>
      <c r="AW5" s="42">
        <f t="shared" ca="1" si="37"/>
        <v>4.1167550335040897</v>
      </c>
      <c r="AX5" s="42">
        <f t="shared" ca="1" si="38"/>
        <v>108956.49729381519</v>
      </c>
      <c r="AY5" s="42">
        <f ca="1">+'fd q4'!L5:L69</f>
        <v>1.827363079775569E-2</v>
      </c>
      <c r="AZ5" s="42">
        <f t="shared" ca="1" si="39"/>
        <v>0.14918683711188985</v>
      </c>
      <c r="BA5" s="42">
        <f t="shared" ca="1" si="40"/>
        <v>3.0869541436564802E-4</v>
      </c>
      <c r="BB5" s="42">
        <f t="shared" ca="1" si="41"/>
        <v>0.1494955325262555</v>
      </c>
      <c r="BC5" s="42">
        <f t="shared" ca="1" si="42"/>
        <v>14.949553252625551</v>
      </c>
      <c r="BD5" s="42">
        <f t="shared" ca="1" si="43"/>
        <v>175.26392619098203</v>
      </c>
      <c r="BE5" s="29">
        <f t="shared" ca="1" si="44"/>
        <v>0</v>
      </c>
    </row>
    <row r="6" spans="1:57" x14ac:dyDescent="0.25">
      <c r="A6" s="65" t="s">
        <v>76</v>
      </c>
      <c r="B6" s="65"/>
      <c r="C6" s="28">
        <v>5.9999999999999995E-4</v>
      </c>
      <c r="E6" s="20">
        <v>4</v>
      </c>
      <c r="F6" s="19">
        <v>400</v>
      </c>
      <c r="G6" s="29">
        <f t="shared" ref="G6:G67" ca="1" si="45">H5</f>
        <v>175.26392619098203</v>
      </c>
      <c r="H6" s="4">
        <f t="shared" ca="1" si="0"/>
        <v>190.7317179153398</v>
      </c>
      <c r="I6" s="4">
        <f t="shared" ca="1" si="1"/>
        <v>182.99782205316092</v>
      </c>
      <c r="J6" s="4">
        <v>523</v>
      </c>
      <c r="K6" s="42">
        <f t="shared" si="2"/>
        <v>530.46153846153845</v>
      </c>
      <c r="L6" s="42">
        <f t="shared" si="3"/>
        <v>526.73076923076928</v>
      </c>
      <c r="M6" s="42">
        <f ca="1">+'Rs,Den q4'!I6:I70</f>
        <v>28.368107497771334</v>
      </c>
      <c r="N6" s="42">
        <f ca="1">+'Rs,Den q4'!J6:J70</f>
        <v>0.74747601571884381</v>
      </c>
      <c r="O6" s="42">
        <f t="shared" ca="1" si="4"/>
        <v>182.99782265658456</v>
      </c>
      <c r="P6" s="42">
        <f t="shared" ca="1" si="5"/>
        <v>0.67401377427292997</v>
      </c>
      <c r="Q6" s="42">
        <f t="shared" ca="1" si="6"/>
        <v>670.07416031748244</v>
      </c>
      <c r="R6" s="42">
        <f t="shared" ca="1" si="7"/>
        <v>381.3757945398317</v>
      </c>
      <c r="S6" s="42">
        <f t="shared" ca="1" si="8"/>
        <v>0.27310084896641318</v>
      </c>
      <c r="T6" s="42">
        <f t="shared" ca="1" si="9"/>
        <v>1.3811331940096592</v>
      </c>
      <c r="U6" s="42">
        <f t="shared" ca="1" si="10"/>
        <v>0.95910795486338885</v>
      </c>
      <c r="V6" s="42">
        <f t="shared" ca="1" si="11"/>
        <v>7.8041256258972472E-2</v>
      </c>
      <c r="W6" s="23">
        <f t="shared" ca="1" si="12"/>
        <v>0.65983884451541563</v>
      </c>
      <c r="X6" s="42">
        <f ca="1">+'Visco q4'!G6:G70</f>
        <v>1.0867507720980406E-2</v>
      </c>
      <c r="Y6" s="42">
        <f t="shared" ca="1" si="13"/>
        <v>1.0094027899203633</v>
      </c>
      <c r="Z6" s="42">
        <f t="shared" ca="1" si="14"/>
        <v>57.498544860420488</v>
      </c>
      <c r="AA6" s="43">
        <f t="shared" si="15"/>
        <v>24</v>
      </c>
      <c r="AB6" s="42">
        <f t="shared" ca="1" si="16"/>
        <v>3.9359699065297495E-2</v>
      </c>
      <c r="AC6" s="42">
        <f t="shared" ca="1" si="17"/>
        <v>0.17329597079597522</v>
      </c>
      <c r="AD6" s="42">
        <f t="shared" ca="1" si="18"/>
        <v>0.80182920499630106</v>
      </c>
      <c r="AE6" s="42">
        <f t="shared" ca="1" si="19"/>
        <v>3.5303565269103196</v>
      </c>
      <c r="AF6" s="42">
        <f t="shared" ca="1" si="20"/>
        <v>4.3321857319066206</v>
      </c>
      <c r="AG6" s="42">
        <f t="shared" ca="1" si="21"/>
        <v>0.18508652551316429</v>
      </c>
      <c r="AH6" s="42">
        <f t="shared" ca="1" si="22"/>
        <v>28.670413737766694</v>
      </c>
      <c r="AI6" s="42">
        <f t="shared" si="23"/>
        <v>0.13</v>
      </c>
      <c r="AJ6" s="42">
        <f t="shared" ca="1" si="24"/>
        <v>0.81491347448683571</v>
      </c>
      <c r="AK6" s="42">
        <f t="shared" ca="1" si="25"/>
        <v>0.6849134744868357</v>
      </c>
      <c r="AL6" s="42">
        <f t="shared" ca="1" si="26"/>
        <v>1.8492318576646785</v>
      </c>
      <c r="AM6" s="42">
        <f t="shared" ca="1" si="27"/>
        <v>8.1419430943614834</v>
      </c>
      <c r="AN6" s="42">
        <f t="shared" ca="1" si="28"/>
        <v>35.960145501096072</v>
      </c>
      <c r="AO6" s="42">
        <f t="shared" ca="1" si="29"/>
        <v>0.11062157292231665</v>
      </c>
      <c r="AP6" s="42">
        <f t="shared" ca="1" si="30"/>
        <v>6.9757173530210839E-3</v>
      </c>
      <c r="AQ6" s="42">
        <f t="shared" ca="1" si="31"/>
        <v>1.3823022793895545E-4</v>
      </c>
      <c r="AR6" s="42">
        <f t="shared" ca="1" si="32"/>
        <v>0.38939969790627454</v>
      </c>
      <c r="AS6" s="42">
        <f t="shared" ca="1" si="33"/>
        <v>3.0595261069696119E-3</v>
      </c>
      <c r="AT6" s="42">
        <f t="shared" ca="1" si="34"/>
        <v>0.97471889601409645</v>
      </c>
      <c r="AU6" s="42">
        <f t="shared" ca="1" si="35"/>
        <v>0.37955524365142657</v>
      </c>
      <c r="AV6" s="42">
        <f t="shared" ca="1" si="36"/>
        <v>22.233267755214069</v>
      </c>
      <c r="AW6" s="42">
        <f t="shared" ca="1" si="37"/>
        <v>4.45093269079186</v>
      </c>
      <c r="AX6" s="42">
        <f t="shared" ca="1" si="38"/>
        <v>96601.42327017647</v>
      </c>
      <c r="AY6" s="42">
        <f ca="1">+'fd q4'!L6:L70</f>
        <v>1.8683501965276503E-2</v>
      </c>
      <c r="AZ6" s="42">
        <f t="shared" ca="1" si="39"/>
        <v>0.15439769274454215</v>
      </c>
      <c r="BA6" s="42">
        <f t="shared" ca="1" si="40"/>
        <v>2.8022449903542678E-4</v>
      </c>
      <c r="BB6" s="42">
        <f t="shared" ca="1" si="41"/>
        <v>0.15467791724357757</v>
      </c>
      <c r="BC6" s="42">
        <f t="shared" ca="1" si="42"/>
        <v>15.467791724357758</v>
      </c>
      <c r="BD6" s="42">
        <f t="shared" ca="1" si="43"/>
        <v>190.7317179153398</v>
      </c>
      <c r="BE6" s="29">
        <f t="shared" ca="1" si="44"/>
        <v>0</v>
      </c>
    </row>
    <row r="7" spans="1:57" x14ac:dyDescent="0.25">
      <c r="A7" s="65" t="s">
        <v>66</v>
      </c>
      <c r="B7" s="65"/>
      <c r="C7" s="28">
        <v>0.68</v>
      </c>
      <c r="E7" s="20">
        <v>5</v>
      </c>
      <c r="F7" s="4">
        <v>500</v>
      </c>
      <c r="G7" s="29">
        <f t="shared" ca="1" si="45"/>
        <v>190.7317179153398</v>
      </c>
      <c r="H7" s="4">
        <f t="shared" ca="1" si="0"/>
        <v>206.71080880483788</v>
      </c>
      <c r="I7" s="4">
        <f t="shared" ca="1" si="1"/>
        <v>198.72126336008884</v>
      </c>
      <c r="J7" s="4">
        <v>524</v>
      </c>
      <c r="K7" s="42">
        <f t="shared" si="2"/>
        <v>533.07692307692309</v>
      </c>
      <c r="L7" s="42">
        <f t="shared" si="3"/>
        <v>528.53846153846155</v>
      </c>
      <c r="M7" s="42">
        <f ca="1">+'Rs,Den q4'!I7:I71</f>
        <v>30.815408096877178</v>
      </c>
      <c r="N7" s="42">
        <f ca="1">+'Rs,Den q4'!J7:J71</f>
        <v>0.74725827302155978</v>
      </c>
      <c r="O7" s="42">
        <f t="shared" ca="1" si="4"/>
        <v>198.72126419040231</v>
      </c>
      <c r="P7" s="42">
        <f t="shared" ca="1" si="5"/>
        <v>0.67346833967319308</v>
      </c>
      <c r="Q7" s="42">
        <f t="shared" ca="1" si="6"/>
        <v>670.09353992476667</v>
      </c>
      <c r="R7" s="42">
        <f t="shared" ca="1" si="7"/>
        <v>381.20771533701071</v>
      </c>
      <c r="S7" s="42">
        <f t="shared" ca="1" si="8"/>
        <v>0.29655749760309558</v>
      </c>
      <c r="T7" s="42">
        <f t="shared" ca="1" si="9"/>
        <v>1.3864841666995158</v>
      </c>
      <c r="U7" s="42">
        <f t="shared" ca="1" si="10"/>
        <v>0.9562737090827329</v>
      </c>
      <c r="V7" s="42">
        <f t="shared" ca="1" si="11"/>
        <v>7.1899929357125192E-2</v>
      </c>
      <c r="W7" s="23">
        <f t="shared" ca="1" si="12"/>
        <v>0.71561935611182936</v>
      </c>
      <c r="X7" s="42">
        <f ca="1">+'Visco q4'!G7:G71</f>
        <v>1.0926121632017206E-2</v>
      </c>
      <c r="Y7" s="42">
        <f t="shared" ca="1" si="13"/>
        <v>1.0110590126522694</v>
      </c>
      <c r="Z7" s="42">
        <f t="shared" ca="1" si="14"/>
        <v>57.542078795497417</v>
      </c>
      <c r="AA7" s="43">
        <f t="shared" si="15"/>
        <v>24</v>
      </c>
      <c r="AB7" s="42">
        <f t="shared" ca="1" si="16"/>
        <v>3.9424280250295089E-2</v>
      </c>
      <c r="AC7" s="42">
        <f t="shared" ca="1" si="17"/>
        <v>0.15843678292930236</v>
      </c>
      <c r="AD7" s="42">
        <f t="shared" ca="1" si="18"/>
        <v>0.80314484209348602</v>
      </c>
      <c r="AE7" s="42">
        <f t="shared" ca="1" si="19"/>
        <v>3.2276476374378964</v>
      </c>
      <c r="AF7" s="42">
        <f t="shared" ca="1" si="20"/>
        <v>4.0307924795313825</v>
      </c>
      <c r="AG7" s="42">
        <f t="shared" ca="1" si="21"/>
        <v>0.19925234210689485</v>
      </c>
      <c r="AH7" s="42">
        <f t="shared" ca="1" si="22"/>
        <v>28.28265751075876</v>
      </c>
      <c r="AI7" s="42">
        <f t="shared" si="23"/>
        <v>0.13</v>
      </c>
      <c r="AJ7" s="42">
        <f t="shared" ca="1" si="24"/>
        <v>0.80074765789310509</v>
      </c>
      <c r="AK7" s="42">
        <f t="shared" ca="1" si="25"/>
        <v>0.67074765789310509</v>
      </c>
      <c r="AL7" s="42">
        <f t="shared" ca="1" si="26"/>
        <v>1.8589340419177702</v>
      </c>
      <c r="AM7" s="42">
        <f t="shared" ca="1" si="27"/>
        <v>7.4706127140269585</v>
      </c>
      <c r="AN7" s="42">
        <f t="shared" ca="1" si="28"/>
        <v>36.089598464509066</v>
      </c>
      <c r="AO7" s="42">
        <f t="shared" ca="1" si="29"/>
        <v>0.11173596017544615</v>
      </c>
      <c r="AP7" s="42">
        <f t="shared" ca="1" si="30"/>
        <v>7.0121396601698742E-3</v>
      </c>
      <c r="AQ7" s="42">
        <f t="shared" ca="1" si="31"/>
        <v>1.474501980578205E-4</v>
      </c>
      <c r="AR7" s="42">
        <f t="shared" ca="1" si="32"/>
        <v>0.40183192238042487</v>
      </c>
      <c r="AS7" s="42">
        <f t="shared" ca="1" si="33"/>
        <v>2.7885467635780526E-3</v>
      </c>
      <c r="AT7" s="42">
        <f t="shared" ca="1" si="34"/>
        <v>0.97471889120958277</v>
      </c>
      <c r="AU7" s="42">
        <f t="shared" ca="1" si="35"/>
        <v>0.39167316583526285</v>
      </c>
      <c r="AV7" s="42">
        <f t="shared" ca="1" si="36"/>
        <v>22.973018627945137</v>
      </c>
      <c r="AW7" s="42">
        <f t="shared" ca="1" si="37"/>
        <v>4.7908052768721703</v>
      </c>
      <c r="AX7" s="42">
        <f t="shared" ca="1" si="38"/>
        <v>86282.788256735934</v>
      </c>
      <c r="AY7" s="42">
        <f ca="1">+'fd q4'!L7:L71</f>
        <v>1.9085689423618227E-2</v>
      </c>
      <c r="AZ7" s="42">
        <f t="shared" ca="1" si="39"/>
        <v>0.15953485158295233</v>
      </c>
      <c r="BA7" s="42">
        <f t="shared" ca="1" si="40"/>
        <v>2.5605731202850283E-4</v>
      </c>
      <c r="BB7" s="42">
        <f t="shared" ca="1" si="41"/>
        <v>0.15979090889498082</v>
      </c>
      <c r="BC7" s="42">
        <f t="shared" ca="1" si="42"/>
        <v>15.979090889498082</v>
      </c>
      <c r="BD7" s="42">
        <f t="shared" ca="1" si="43"/>
        <v>206.71080880483788</v>
      </c>
      <c r="BE7" s="29">
        <f t="shared" ca="1" si="44"/>
        <v>0</v>
      </c>
    </row>
    <row r="8" spans="1:57" x14ac:dyDescent="0.25">
      <c r="A8" s="65" t="s">
        <v>29</v>
      </c>
      <c r="B8" s="65"/>
      <c r="C8" s="28">
        <v>6500</v>
      </c>
      <c r="E8" s="20">
        <v>6</v>
      </c>
      <c r="F8" s="19">
        <v>600</v>
      </c>
      <c r="G8" s="29">
        <f t="shared" ca="1" si="45"/>
        <v>206.71080880483788</v>
      </c>
      <c r="H8" s="4">
        <f t="shared" ca="1" si="0"/>
        <v>223.1946614704911</v>
      </c>
      <c r="I8" s="4">
        <f t="shared" ca="1" si="1"/>
        <v>214.95273513766449</v>
      </c>
      <c r="J8" s="4">
        <v>525</v>
      </c>
      <c r="K8" s="42">
        <f t="shared" si="2"/>
        <v>535.69230769230774</v>
      </c>
      <c r="L8" s="42">
        <f t="shared" si="3"/>
        <v>530.34615384615381</v>
      </c>
      <c r="M8" s="42">
        <f ca="1">+'Rs,Den q4'!I8:I72</f>
        <v>33.360099201577867</v>
      </c>
      <c r="N8" s="42">
        <f ca="1">+'Rs,Den q4'!J8:J72</f>
        <v>0.74703186523777765</v>
      </c>
      <c r="O8" s="42">
        <f t="shared" ca="1" si="4"/>
        <v>214.95273626530189</v>
      </c>
      <c r="P8" s="42">
        <f t="shared" ca="1" si="5"/>
        <v>0.67289579572784164</v>
      </c>
      <c r="Q8" s="42">
        <f t="shared" ca="1" si="6"/>
        <v>670.11385873936001</v>
      </c>
      <c r="R8" s="42">
        <f t="shared" ca="1" si="7"/>
        <v>381.03127421269596</v>
      </c>
      <c r="S8" s="42">
        <f t="shared" ca="1" si="8"/>
        <v>0.320770466592111</v>
      </c>
      <c r="T8" s="42">
        <f t="shared" ca="1" si="9"/>
        <v>1.3918704047114741</v>
      </c>
      <c r="U8" s="42">
        <f t="shared" ca="1" si="10"/>
        <v>0.95343546615144459</v>
      </c>
      <c r="V8" s="42">
        <f t="shared" ca="1" si="11"/>
        <v>6.650001481027179E-2</v>
      </c>
      <c r="W8" s="23">
        <f t="shared" ca="1" si="12"/>
        <v>0.77307108788291989</v>
      </c>
      <c r="X8" s="42">
        <f ca="1">+'Visco q4'!G8:G72</f>
        <v>1.0985819918621771E-2</v>
      </c>
      <c r="Y8" s="42">
        <f t="shared" ca="1" si="13"/>
        <v>1.012761147004805</v>
      </c>
      <c r="Z8" s="42">
        <f t="shared" ca="1" si="14"/>
        <v>57.588246020668748</v>
      </c>
      <c r="AA8" s="43">
        <f t="shared" si="15"/>
        <v>24</v>
      </c>
      <c r="AB8" s="42">
        <f t="shared" ca="1" si="16"/>
        <v>3.9490651669666532E-2</v>
      </c>
      <c r="AC8" s="42">
        <f t="shared" ca="1" si="17"/>
        <v>0.14536252128418647</v>
      </c>
      <c r="AD8" s="42">
        <f t="shared" ca="1" si="18"/>
        <v>0.80449694954585227</v>
      </c>
      <c r="AE8" s="42">
        <f t="shared" ca="1" si="19"/>
        <v>2.9613009663562622</v>
      </c>
      <c r="AF8" s="42">
        <f t="shared" ca="1" si="20"/>
        <v>3.7657979159021142</v>
      </c>
      <c r="AG8" s="42">
        <f t="shared" ca="1" si="21"/>
        <v>0.21363253353257308</v>
      </c>
      <c r="AH8" s="42">
        <f t="shared" ca="1" si="22"/>
        <v>27.890034853671185</v>
      </c>
      <c r="AI8" s="42">
        <f t="shared" si="23"/>
        <v>0.13</v>
      </c>
      <c r="AJ8" s="42">
        <f t="shared" ca="1" si="24"/>
        <v>0.78636746646742695</v>
      </c>
      <c r="AK8" s="42">
        <f t="shared" ca="1" si="25"/>
        <v>0.65636746646742694</v>
      </c>
      <c r="AL8" s="42">
        <f t="shared" ca="1" si="26"/>
        <v>1.8689572733782314</v>
      </c>
      <c r="AM8" s="42">
        <f t="shared" ca="1" si="27"/>
        <v>6.8795102117638045</v>
      </c>
      <c r="AN8" s="42">
        <f t="shared" ca="1" si="28"/>
        <v>36.223208481309555</v>
      </c>
      <c r="AO8" s="42">
        <f t="shared" ca="1" si="29"/>
        <v>0.11289098372345902</v>
      </c>
      <c r="AP8" s="42">
        <f t="shared" ca="1" si="30"/>
        <v>7.0496166652672639E-3</v>
      </c>
      <c r="AQ8" s="42">
        <f t="shared" ca="1" si="31"/>
        <v>1.5692240299813688E-4</v>
      </c>
      <c r="AR8" s="42">
        <f t="shared" ca="1" si="32"/>
        <v>0.4140532984686221</v>
      </c>
      <c r="AS8" s="42">
        <f t="shared" ca="1" si="33"/>
        <v>2.5503010302750859E-3</v>
      </c>
      <c r="AT8" s="42">
        <f t="shared" ca="1" si="34"/>
        <v>0.97471888795071926</v>
      </c>
      <c r="AU8" s="42">
        <f t="shared" ca="1" si="35"/>
        <v>0.40358557063566258</v>
      </c>
      <c r="AV8" s="42">
        <f t="shared" ca="1" si="36"/>
        <v>23.70285588389628</v>
      </c>
      <c r="AW8" s="42">
        <f t="shared" ca="1" si="37"/>
        <v>5.1358196961582285</v>
      </c>
      <c r="AX8" s="42">
        <f t="shared" ca="1" si="38"/>
        <v>77583.988812135518</v>
      </c>
      <c r="AY8" s="42">
        <f ca="1">+'fd q4'!L8:L72</f>
        <v>1.9480003974753121E-2</v>
      </c>
      <c r="AZ8" s="42">
        <f t="shared" ca="1" si="39"/>
        <v>0.16460316586039084</v>
      </c>
      <c r="BA8" s="42">
        <f t="shared" ca="1" si="40"/>
        <v>2.3536079614139757E-4</v>
      </c>
      <c r="BB8" s="42">
        <f t="shared" ca="1" si="41"/>
        <v>0.16483852665653223</v>
      </c>
      <c r="BC8" s="42">
        <f t="shared" ca="1" si="42"/>
        <v>16.483852665653224</v>
      </c>
      <c r="BD8" s="42">
        <f t="shared" ca="1" si="43"/>
        <v>223.1946614704911</v>
      </c>
      <c r="BE8" s="29">
        <f t="shared" ca="1" si="44"/>
        <v>0</v>
      </c>
    </row>
    <row r="9" spans="1:57" x14ac:dyDescent="0.25">
      <c r="A9" s="65" t="s">
        <v>30</v>
      </c>
      <c r="B9" s="65"/>
      <c r="C9" s="28">
        <v>520</v>
      </c>
      <c r="E9" s="20">
        <v>7</v>
      </c>
      <c r="F9" s="4">
        <v>700</v>
      </c>
      <c r="G9" s="29">
        <f t="shared" ca="1" si="45"/>
        <v>223.1946614704911</v>
      </c>
      <c r="H9" s="4">
        <f t="shared" ca="1" si="0"/>
        <v>240.17710136363709</v>
      </c>
      <c r="I9" s="4">
        <f t="shared" ca="1" si="1"/>
        <v>231.68588141706408</v>
      </c>
      <c r="J9" s="4">
        <v>526</v>
      </c>
      <c r="K9" s="42">
        <f t="shared" si="2"/>
        <v>538.30769230769226</v>
      </c>
      <c r="L9" s="42">
        <f t="shared" si="3"/>
        <v>532.15384615384619</v>
      </c>
      <c r="M9" s="42">
        <f ca="1">+'Rs,Den q4'!I9:I73</f>
        <v>36.000896067373461</v>
      </c>
      <c r="N9" s="42">
        <f ca="1">+'Rs,Den q4'!J9:J73</f>
        <v>0.746796906674556</v>
      </c>
      <c r="O9" s="42">
        <f t="shared" ca="1" si="4"/>
        <v>231.68588292994687</v>
      </c>
      <c r="P9" s="42">
        <f t="shared" ca="1" si="5"/>
        <v>0.67229566078742919</v>
      </c>
      <c r="Q9" s="42">
        <f t="shared" ca="1" si="6"/>
        <v>670.1351303300512</v>
      </c>
      <c r="R9" s="42">
        <f t="shared" ca="1" si="7"/>
        <v>380.84632156199439</v>
      </c>
      <c r="S9" s="42">
        <f t="shared" ca="1" si="8"/>
        <v>0.34573009372446339</v>
      </c>
      <c r="T9" s="42">
        <f t="shared" ca="1" si="9"/>
        <v>1.3972928607299726</v>
      </c>
      <c r="U9" s="42">
        <f t="shared" ca="1" si="10"/>
        <v>0.95059929568848855</v>
      </c>
      <c r="V9" s="42">
        <f t="shared" ca="1" si="11"/>
        <v>6.1723296873640324E-2</v>
      </c>
      <c r="W9" s="23">
        <f t="shared" ca="1" si="12"/>
        <v>0.83215562171460977</v>
      </c>
      <c r="X9" s="42">
        <f ca="1">+'Visco q4'!G9:G73</f>
        <v>1.1046611762998333E-2</v>
      </c>
      <c r="Y9" s="42">
        <f t="shared" ca="1" si="13"/>
        <v>1.0145090730779536</v>
      </c>
      <c r="Z9" s="42">
        <f t="shared" ca="1" si="14"/>
        <v>57.636951919183431</v>
      </c>
      <c r="AA9" s="43">
        <f t="shared" si="15"/>
        <v>24</v>
      </c>
      <c r="AB9" s="42">
        <f t="shared" ca="1" si="16"/>
        <v>3.9558808648143817E-2</v>
      </c>
      <c r="AC9" s="42">
        <f t="shared" ca="1" si="17"/>
        <v>0.13378914822872806</v>
      </c>
      <c r="AD9" s="42">
        <f t="shared" ca="1" si="18"/>
        <v>0.80588543210962205</v>
      </c>
      <c r="AE9" s="42">
        <f t="shared" ca="1" si="19"/>
        <v>2.7255301465441342</v>
      </c>
      <c r="AF9" s="42">
        <f t="shared" ca="1" si="20"/>
        <v>3.531415578653756</v>
      </c>
      <c r="AG9" s="42">
        <f t="shared" ca="1" si="21"/>
        <v>0.22820464319774028</v>
      </c>
      <c r="AH9" s="42">
        <f t="shared" ca="1" si="22"/>
        <v>27.493017246382585</v>
      </c>
      <c r="AI9" s="42">
        <f t="shared" si="23"/>
        <v>0.13</v>
      </c>
      <c r="AJ9" s="42">
        <f t="shared" ca="1" si="24"/>
        <v>0.77179535680225975</v>
      </c>
      <c r="AK9" s="42">
        <f t="shared" ca="1" si="25"/>
        <v>0.64179535680225974</v>
      </c>
      <c r="AL9" s="42">
        <f t="shared" ca="1" si="26"/>
        <v>1.8793026584449664</v>
      </c>
      <c r="AM9" s="42">
        <f t="shared" ca="1" si="27"/>
        <v>6.3558613246846081</v>
      </c>
      <c r="AN9" s="42">
        <f t="shared" ca="1" si="28"/>
        <v>36.360962191989906</v>
      </c>
      <c r="AO9" s="42">
        <f t="shared" ca="1" si="29"/>
        <v>0.11408734100598659</v>
      </c>
      <c r="AP9" s="42">
        <f t="shared" ca="1" si="30"/>
        <v>7.0881435258578814E-3</v>
      </c>
      <c r="AQ9" s="42">
        <f t="shared" ca="1" si="31"/>
        <v>1.6665824335612819E-4</v>
      </c>
      <c r="AR9" s="42">
        <f t="shared" ca="1" si="32"/>
        <v>0.42607529334421679</v>
      </c>
      <c r="AS9" s="42">
        <f t="shared" ca="1" si="33"/>
        <v>2.3395830873389695E-3</v>
      </c>
      <c r="AT9" s="42">
        <f t="shared" ca="1" si="34"/>
        <v>0.97471888570627152</v>
      </c>
      <c r="AU9" s="42">
        <f t="shared" ca="1" si="35"/>
        <v>0.41530363515544777</v>
      </c>
      <c r="AV9" s="42">
        <f t="shared" ca="1" si="36"/>
        <v>24.423394018318131</v>
      </c>
      <c r="AW9" s="42">
        <f t="shared" ca="1" si="37"/>
        <v>5.4854371604128467</v>
      </c>
      <c r="AX9" s="42">
        <f t="shared" ca="1" si="38"/>
        <v>70188.794936847116</v>
      </c>
      <c r="AY9" s="42">
        <f ca="1">+'fd q4'!L9:L73</f>
        <v>1.986631275189249E-2</v>
      </c>
      <c r="AZ9" s="42">
        <f t="shared" ca="1" si="39"/>
        <v>0.16960690290498703</v>
      </c>
      <c r="BA9" s="42">
        <f t="shared" ca="1" si="40"/>
        <v>2.1749602647284846E-4</v>
      </c>
      <c r="BB9" s="42">
        <f t="shared" ca="1" si="41"/>
        <v>0.16982439893145987</v>
      </c>
      <c r="BC9" s="42">
        <f t="shared" ca="1" si="42"/>
        <v>16.982439893145987</v>
      </c>
      <c r="BD9" s="42">
        <f t="shared" ca="1" si="43"/>
        <v>240.17710136363709</v>
      </c>
      <c r="BE9" s="29">
        <f t="shared" ca="1" si="44"/>
        <v>0</v>
      </c>
    </row>
    <row r="10" spans="1:57" x14ac:dyDescent="0.25">
      <c r="A10" s="65" t="s">
        <v>31</v>
      </c>
      <c r="B10" s="65"/>
      <c r="C10" s="28">
        <v>690</v>
      </c>
      <c r="E10" s="20">
        <v>8</v>
      </c>
      <c r="F10" s="19">
        <v>800</v>
      </c>
      <c r="G10" s="29">
        <f t="shared" ca="1" si="45"/>
        <v>240.17710136363709</v>
      </c>
      <c r="H10" s="4">
        <f t="shared" ca="1" si="0"/>
        <v>257.65228050710903</v>
      </c>
      <c r="I10" s="4">
        <f t="shared" ca="1" si="1"/>
        <v>248.91469093537307</v>
      </c>
      <c r="J10" s="4">
        <v>527</v>
      </c>
      <c r="K10" s="42">
        <f t="shared" si="2"/>
        <v>540.92307692307691</v>
      </c>
      <c r="L10" s="42">
        <f t="shared" si="3"/>
        <v>533.96153846153845</v>
      </c>
      <c r="M10" s="42">
        <f ca="1">+'Rs,Den q4'!I10:I74</f>
        <v>38.736498802057149</v>
      </c>
      <c r="N10" s="42">
        <f ca="1">+'Rs,Den q4'!J10:J74</f>
        <v>0.74655351298668404</v>
      </c>
      <c r="O10" s="42">
        <f t="shared" ca="1" si="4"/>
        <v>248.9146929422061</v>
      </c>
      <c r="P10" s="42">
        <f t="shared" ca="1" si="5"/>
        <v>0.67166740714947348</v>
      </c>
      <c r="Q10" s="42">
        <f t="shared" ca="1" si="6"/>
        <v>670.15736963873348</v>
      </c>
      <c r="R10" s="42">
        <f t="shared" ca="1" si="7"/>
        <v>380.65269350074266</v>
      </c>
      <c r="S10" s="42">
        <f t="shared" ca="1" si="8"/>
        <v>0.37142722323498029</v>
      </c>
      <c r="T10" s="42">
        <f t="shared" ca="1" si="9"/>
        <v>1.4027525552252442</v>
      </c>
      <c r="U10" s="42">
        <f t="shared" ca="1" si="10"/>
        <v>0.94777105214246704</v>
      </c>
      <c r="V10" s="42">
        <f t="shared" ca="1" si="11"/>
        <v>5.7474721730046342E-2</v>
      </c>
      <c r="W10" s="23">
        <f t="shared" ca="1" si="12"/>
        <v>0.89283407316426155</v>
      </c>
      <c r="X10" s="42">
        <f ca="1">+'Visco q4'!G10:G74</f>
        <v>1.11085060105508E-2</v>
      </c>
      <c r="Y10" s="42">
        <f t="shared" ca="1" si="13"/>
        <v>1.0163026470434484</v>
      </c>
      <c r="Z10" s="42">
        <f t="shared" ca="1" si="14"/>
        <v>57.688102172328705</v>
      </c>
      <c r="AA10" s="43">
        <f t="shared" si="15"/>
        <v>24</v>
      </c>
      <c r="AB10" s="42">
        <f t="shared" ca="1" si="16"/>
        <v>3.9628745577423352E-2</v>
      </c>
      <c r="AC10" s="42">
        <f t="shared" ca="1" si="17"/>
        <v>0.12348823185025362</v>
      </c>
      <c r="AD10" s="42">
        <f t="shared" ca="1" si="18"/>
        <v>0.80731017553337281</v>
      </c>
      <c r="AE10" s="42">
        <f t="shared" ca="1" si="19"/>
        <v>2.5156816012901944</v>
      </c>
      <c r="AF10" s="42">
        <f t="shared" ca="1" si="20"/>
        <v>3.3229917768235673</v>
      </c>
      <c r="AG10" s="42">
        <f t="shared" ca="1" si="21"/>
        <v>0.24294678703811809</v>
      </c>
      <c r="AH10" s="42">
        <f t="shared" ca="1" si="22"/>
        <v>27.092062495078693</v>
      </c>
      <c r="AI10" s="42">
        <f t="shared" si="23"/>
        <v>0.13</v>
      </c>
      <c r="AJ10" s="42">
        <f t="shared" ca="1" si="24"/>
        <v>0.75705321296188188</v>
      </c>
      <c r="AK10" s="42">
        <f t="shared" ca="1" si="25"/>
        <v>0.62705321296188188</v>
      </c>
      <c r="AL10" s="42">
        <f t="shared" ca="1" si="26"/>
        <v>1.8899714551494302</v>
      </c>
      <c r="AM10" s="42">
        <f t="shared" ca="1" si="27"/>
        <v>5.8893924055172917</v>
      </c>
      <c r="AN10" s="42">
        <f t="shared" ca="1" si="28"/>
        <v>36.502849059617695</v>
      </c>
      <c r="AO10" s="42">
        <f t="shared" ca="1" si="29"/>
        <v>0.11532577944885461</v>
      </c>
      <c r="AP10" s="42">
        <f t="shared" ca="1" si="30"/>
        <v>7.127715688459501E-3</v>
      </c>
      <c r="AQ10" s="42">
        <f t="shared" ca="1" si="31"/>
        <v>1.7666952324353995E-4</v>
      </c>
      <c r="AR10" s="42">
        <f t="shared" ca="1" si="32"/>
        <v>0.43790813972498649</v>
      </c>
      <c r="AS10" s="42">
        <f t="shared" ca="1" si="33"/>
        <v>2.152206109247616E-3</v>
      </c>
      <c r="AT10" s="42">
        <f t="shared" ca="1" si="34"/>
        <v>0.97471888413911656</v>
      </c>
      <c r="AU10" s="42">
        <f t="shared" ca="1" si="35"/>
        <v>0.42683733330817519</v>
      </c>
      <c r="AV10" s="42">
        <f t="shared" ca="1" si="36"/>
        <v>25.135174853134483</v>
      </c>
      <c r="AW10" s="42">
        <f t="shared" ca="1" si="37"/>
        <v>5.8391326190813277</v>
      </c>
      <c r="AX10" s="42">
        <f t="shared" ca="1" si="38"/>
        <v>63853.8406512769</v>
      </c>
      <c r="AY10" s="42">
        <f ca="1">+'fd q4'!L10:L74</f>
        <v>2.0244524279854747E-2</v>
      </c>
      <c r="AZ10" s="42">
        <f t="shared" ca="1" si="39"/>
        <v>0.17454982536898947</v>
      </c>
      <c r="BA10" s="42">
        <f t="shared" ca="1" si="40"/>
        <v>2.0196606572960216E-4</v>
      </c>
      <c r="BB10" s="42">
        <f t="shared" ca="1" si="41"/>
        <v>0.17475179143471908</v>
      </c>
      <c r="BC10" s="42">
        <f t="shared" ca="1" si="42"/>
        <v>17.475179143471909</v>
      </c>
      <c r="BD10" s="42">
        <f t="shared" ca="1" si="43"/>
        <v>257.65228050710903</v>
      </c>
      <c r="BE10" s="29">
        <f t="shared" ca="1" si="44"/>
        <v>0</v>
      </c>
    </row>
    <row r="11" spans="1:57" x14ac:dyDescent="0.25">
      <c r="A11" s="65" t="s">
        <v>32</v>
      </c>
      <c r="B11" s="65"/>
      <c r="C11" s="30">
        <v>348.13</v>
      </c>
      <c r="E11" s="20">
        <v>9</v>
      </c>
      <c r="F11" s="4">
        <v>900</v>
      </c>
      <c r="G11" s="29">
        <f t="shared" ca="1" si="45"/>
        <v>257.65228050710903</v>
      </c>
      <c r="H11" s="4">
        <f t="shared" ca="1" si="0"/>
        <v>275.61464406415331</v>
      </c>
      <c r="I11" s="4">
        <f t="shared" ca="1" si="1"/>
        <v>266.63346228563114</v>
      </c>
      <c r="J11" s="4">
        <v>528</v>
      </c>
      <c r="K11" s="42">
        <f t="shared" si="2"/>
        <v>543.53846153846155</v>
      </c>
      <c r="L11" s="42">
        <f t="shared" si="3"/>
        <v>535.76923076923072</v>
      </c>
      <c r="M11" s="42">
        <f ca="1">+'Rs,Den q4'!I11:I75</f>
        <v>41.565594217528982</v>
      </c>
      <c r="N11" s="42">
        <f ca="1">+'Rs,Den q4'!J11:J75</f>
        <v>0.74630180101192145</v>
      </c>
      <c r="O11" s="42">
        <f t="shared" ca="1" si="4"/>
        <v>266.6334649196242</v>
      </c>
      <c r="P11" s="42">
        <f t="shared" ca="1" si="5"/>
        <v>0.67101045749352806</v>
      </c>
      <c r="Q11" s="42">
        <f t="shared" ca="1" si="6"/>
        <v>670.18059308494014</v>
      </c>
      <c r="R11" s="42">
        <f t="shared" ca="1" si="7"/>
        <v>380.45021075957573</v>
      </c>
      <c r="S11" s="42">
        <f t="shared" ca="1" si="8"/>
        <v>0.39785315336912097</v>
      </c>
      <c r="T11" s="42">
        <f t="shared" ca="1" si="9"/>
        <v>1.4082505821183744</v>
      </c>
      <c r="U11" s="42">
        <f t="shared" ca="1" si="10"/>
        <v>0.94495638842246221</v>
      </c>
      <c r="V11" s="42">
        <f t="shared" ca="1" si="11"/>
        <v>5.3677078818789442E-2</v>
      </c>
      <c r="W11" s="23">
        <f t="shared" ca="1" si="12"/>
        <v>0.95506685685288006</v>
      </c>
      <c r="X11" s="42">
        <f ca="1">+'Visco q4'!G11:G75</f>
        <v>1.1171511085288161E-2</v>
      </c>
      <c r="Y11" s="42">
        <f t="shared" ca="1" si="13"/>
        <v>1.0181417021627992</v>
      </c>
      <c r="Z11" s="42">
        <f t="shared" ca="1" si="14"/>
        <v>57.741602873151123</v>
      </c>
      <c r="AA11" s="43">
        <f t="shared" si="15"/>
        <v>24</v>
      </c>
      <c r="AB11" s="42">
        <f t="shared" ca="1" si="16"/>
        <v>3.9700455955861927E-2</v>
      </c>
      <c r="AC11" s="42">
        <f t="shared" ca="1" si="17"/>
        <v>0.11427417897375726</v>
      </c>
      <c r="AD11" s="42">
        <f t="shared" ca="1" si="18"/>
        <v>0.80877104736671668</v>
      </c>
      <c r="AE11" s="42">
        <f t="shared" ca="1" si="19"/>
        <v>2.3279744574805288</v>
      </c>
      <c r="AF11" s="42">
        <f t="shared" ca="1" si="20"/>
        <v>3.1367455048472452</v>
      </c>
      <c r="AG11" s="42">
        <f t="shared" ca="1" si="21"/>
        <v>0.25783763653025543</v>
      </c>
      <c r="AH11" s="42">
        <f t="shared" ca="1" si="22"/>
        <v>26.687615207708507</v>
      </c>
      <c r="AI11" s="42">
        <f t="shared" si="23"/>
        <v>0.13</v>
      </c>
      <c r="AJ11" s="42">
        <f t="shared" ca="1" si="24"/>
        <v>0.74216236346974462</v>
      </c>
      <c r="AK11" s="42">
        <f t="shared" ca="1" si="25"/>
        <v>0.61216236346974462</v>
      </c>
      <c r="AL11" s="42">
        <f t="shared" ca="1" si="26"/>
        <v>1.900965064800463</v>
      </c>
      <c r="AM11" s="42">
        <f t="shared" ca="1" si="27"/>
        <v>5.4717563515991099</v>
      </c>
      <c r="AN11" s="42">
        <f t="shared" ca="1" si="28"/>
        <v>36.648861174648353</v>
      </c>
      <c r="AO11" s="42">
        <f t="shared" ca="1" si="29"/>
        <v>0.11660709574146087</v>
      </c>
      <c r="AP11" s="42">
        <f t="shared" ca="1" si="30"/>
        <v>7.1683287892593305E-3</v>
      </c>
      <c r="AQ11" s="42">
        <f t="shared" ca="1" si="31"/>
        <v>1.8696848916432439E-4</v>
      </c>
      <c r="AR11" s="42">
        <f t="shared" ca="1" si="32"/>
        <v>0.44956100061011828</v>
      </c>
      <c r="AS11" s="42">
        <f t="shared" ca="1" si="33"/>
        <v>1.9847682910723767E-3</v>
      </c>
      <c r="AT11" s="42">
        <f t="shared" ca="1" si="34"/>
        <v>0.97471888303123067</v>
      </c>
      <c r="AU11" s="42">
        <f t="shared" ca="1" si="35"/>
        <v>0.43819559636909688</v>
      </c>
      <c r="AV11" s="42">
        <f t="shared" ca="1" si="36"/>
        <v>25.838676872249888</v>
      </c>
      <c r="AW11" s="42">
        <f t="shared" ca="1" si="37"/>
        <v>6.1963943517967159</v>
      </c>
      <c r="AX11" s="42">
        <f t="shared" ca="1" si="38"/>
        <v>58389.491310222824</v>
      </c>
      <c r="AY11" s="42">
        <f ca="1">+'fd q4'!L11:L75</f>
        <v>2.0614577814294224E-2</v>
      </c>
      <c r="AZ11" s="42">
        <f t="shared" ca="1" si="39"/>
        <v>0.17943525605729088</v>
      </c>
      <c r="BA11" s="42">
        <f t="shared" ca="1" si="40"/>
        <v>1.8837951315211088E-4</v>
      </c>
      <c r="BB11" s="42">
        <f t="shared" ca="1" si="41"/>
        <v>0.179623635570443</v>
      </c>
      <c r="BC11" s="42">
        <f t="shared" ca="1" si="42"/>
        <v>17.962363557044299</v>
      </c>
      <c r="BD11" s="42">
        <f t="shared" ca="1" si="43"/>
        <v>275.61464406415331</v>
      </c>
      <c r="BE11" s="29">
        <f t="shared" ca="1" si="44"/>
        <v>0</v>
      </c>
    </row>
    <row r="12" spans="1:57" x14ac:dyDescent="0.25">
      <c r="A12" s="65" t="s">
        <v>33</v>
      </c>
      <c r="B12" s="65"/>
      <c r="C12" s="28">
        <v>4500</v>
      </c>
      <c r="E12" s="20">
        <v>10</v>
      </c>
      <c r="F12" s="19">
        <v>1000</v>
      </c>
      <c r="G12" s="29">
        <f t="shared" ca="1" si="45"/>
        <v>275.61464406415331</v>
      </c>
      <c r="H12" s="4">
        <f t="shared" ca="1" si="0"/>
        <v>294.05889964859563</v>
      </c>
      <c r="I12" s="4">
        <f t="shared" ca="1" si="1"/>
        <v>284.83677185637447</v>
      </c>
      <c r="J12" s="4">
        <v>529</v>
      </c>
      <c r="K12" s="42">
        <f t="shared" si="2"/>
        <v>546.15384615384619</v>
      </c>
      <c r="L12" s="42">
        <f t="shared" si="3"/>
        <v>537.57692307692309</v>
      </c>
      <c r="M12" s="42">
        <f ca="1">+'Rs,Den q4'!I12:I76</f>
        <v>44.486857174493863</v>
      </c>
      <c r="N12" s="42">
        <f ca="1">+'Rs,Den q4'!J12:J76</f>
        <v>0.74604188865135668</v>
      </c>
      <c r="O12" s="42">
        <f t="shared" ca="1" si="4"/>
        <v>284.83677527941472</v>
      </c>
      <c r="P12" s="42">
        <f t="shared" ca="1" si="5"/>
        <v>0.6703241810744428</v>
      </c>
      <c r="Q12" s="42">
        <f t="shared" ca="1" si="6"/>
        <v>670.20481867612455</v>
      </c>
      <c r="R12" s="42">
        <f t="shared" ca="1" si="7"/>
        <v>380.23867750252987</v>
      </c>
      <c r="S12" s="42">
        <f t="shared" ca="1" si="8"/>
        <v>0.42499958806476651</v>
      </c>
      <c r="T12" s="42">
        <f t="shared" ca="1" si="9"/>
        <v>1.4137881148961928</v>
      </c>
      <c r="U12" s="42">
        <f t="shared" ca="1" si="10"/>
        <v>0.94216076848446606</v>
      </c>
      <c r="V12" s="42">
        <f t="shared" ca="1" si="11"/>
        <v>5.026706976144607E-2</v>
      </c>
      <c r="W12" s="23">
        <f t="shared" ca="1" si="12"/>
        <v>1.0188134633096653</v>
      </c>
      <c r="X12" s="42">
        <f ca="1">+'Visco q4'!G12:G76</f>
        <v>1.123563490126984E-2</v>
      </c>
      <c r="Y12" s="42">
        <f t="shared" ca="1" si="13"/>
        <v>1.0200260496417632</v>
      </c>
      <c r="Z12" s="42">
        <f t="shared" ca="1" si="14"/>
        <v>57.797360619663166</v>
      </c>
      <c r="AA12" s="43">
        <f t="shared" si="15"/>
        <v>24</v>
      </c>
      <c r="AB12" s="42">
        <f t="shared" ca="1" si="16"/>
        <v>3.9773932421795145E-2</v>
      </c>
      <c r="AC12" s="42">
        <f t="shared" ca="1" si="17"/>
        <v>0.10599479890968368</v>
      </c>
      <c r="AD12" s="42">
        <f t="shared" ca="1" si="18"/>
        <v>0.81026789763905827</v>
      </c>
      <c r="AE12" s="42">
        <f t="shared" ca="1" si="19"/>
        <v>2.1593083118470249</v>
      </c>
      <c r="AF12" s="42">
        <f t="shared" ca="1" si="20"/>
        <v>2.9695762094860831</v>
      </c>
      <c r="AG12" s="42">
        <f t="shared" ca="1" si="21"/>
        <v>0.27285640794491806</v>
      </c>
      <c r="AH12" s="42">
        <f t="shared" ca="1" si="22"/>
        <v>26.280107212918178</v>
      </c>
      <c r="AI12" s="42">
        <f t="shared" si="23"/>
        <v>0.13</v>
      </c>
      <c r="AJ12" s="42">
        <f t="shared" ca="1" si="24"/>
        <v>0.72714359205508194</v>
      </c>
      <c r="AK12" s="42">
        <f t="shared" ca="1" si="25"/>
        <v>0.59714359205508194</v>
      </c>
      <c r="AL12" s="42">
        <f t="shared" ca="1" si="26"/>
        <v>1.9122850239818088</v>
      </c>
      <c r="AM12" s="42">
        <f t="shared" ca="1" si="27"/>
        <v>5.0961082858349958</v>
      </c>
      <c r="AN12" s="42">
        <f t="shared" ca="1" si="28"/>
        <v>36.798993073222228</v>
      </c>
      <c r="AO12" s="42">
        <f t="shared" ca="1" si="29"/>
        <v>0.11793213528585123</v>
      </c>
      <c r="AP12" s="42">
        <f t="shared" ca="1" si="30"/>
        <v>7.2099785585361762E-3</v>
      </c>
      <c r="AQ12" s="42">
        <f t="shared" ca="1" si="31"/>
        <v>1.9756786715069546E-4</v>
      </c>
      <c r="AR12" s="42">
        <f t="shared" ca="1" si="32"/>
        <v>0.46104210443256921</v>
      </c>
      <c r="AS12" s="42">
        <f t="shared" ca="1" si="33"/>
        <v>1.8344799197419757E-3</v>
      </c>
      <c r="AT12" s="42">
        <f t="shared" ca="1" si="34"/>
        <v>0.97471888223917957</v>
      </c>
      <c r="AU12" s="42">
        <f t="shared" ca="1" si="35"/>
        <v>0.44938644469771294</v>
      </c>
      <c r="AV12" s="42">
        <f t="shared" ca="1" si="36"/>
        <v>26.534322905004803</v>
      </c>
      <c r="AW12" s="42">
        <f t="shared" ca="1" si="37"/>
        <v>6.5567237105991625</v>
      </c>
      <c r="AX12" s="42">
        <f t="shared" ca="1" si="38"/>
        <v>53646.301673051275</v>
      </c>
      <c r="AY12" s="42">
        <f ca="1">+'fd q4'!L12:L76</f>
        <v>2.0976435739419087E-2</v>
      </c>
      <c r="AZ12" s="42">
        <f t="shared" ca="1" si="39"/>
        <v>0.18426613128475558</v>
      </c>
      <c r="BA12" s="42">
        <f t="shared" ca="1" si="40"/>
        <v>1.7642455966742512E-4</v>
      </c>
      <c r="BB12" s="42">
        <f t="shared" ca="1" si="41"/>
        <v>0.18444255584442301</v>
      </c>
      <c r="BC12" s="42">
        <f t="shared" ca="1" si="42"/>
        <v>18.444255584442303</v>
      </c>
      <c r="BD12" s="42">
        <f t="shared" ca="1" si="43"/>
        <v>294.05889964859563</v>
      </c>
      <c r="BE12" s="29">
        <f t="shared" ca="1" si="44"/>
        <v>0</v>
      </c>
    </row>
    <row r="13" spans="1:57" x14ac:dyDescent="0.25">
      <c r="A13" s="65" t="s">
        <v>34</v>
      </c>
      <c r="B13" s="65"/>
      <c r="C13" s="28">
        <v>2487</v>
      </c>
      <c r="E13" s="20">
        <v>11</v>
      </c>
      <c r="F13" s="4">
        <v>1100</v>
      </c>
      <c r="G13" s="29">
        <f t="shared" ca="1" si="45"/>
        <v>294.05889964859563</v>
      </c>
      <c r="H13" s="4">
        <f t="shared" ca="1" si="0"/>
        <v>312.97998922311172</v>
      </c>
      <c r="I13" s="4">
        <f t="shared" ca="1" si="1"/>
        <v>303.51944443585364</v>
      </c>
      <c r="J13" s="4">
        <v>530</v>
      </c>
      <c r="K13" s="42">
        <f t="shared" si="2"/>
        <v>548.76923076923072</v>
      </c>
      <c r="L13" s="42">
        <f t="shared" si="3"/>
        <v>539.38461538461536</v>
      </c>
      <c r="M13" s="42">
        <f ca="1">+'Rs,Den q4'!I13:I77</f>
        <v>47.498951544050612</v>
      </c>
      <c r="N13" s="42">
        <f ca="1">+'Rs,Den q4'!J13:J77</f>
        <v>0.74577389478385181</v>
      </c>
      <c r="O13" s="42">
        <f t="shared" ca="1" si="4"/>
        <v>303.51944884315856</v>
      </c>
      <c r="P13" s="42">
        <f t="shared" ca="1" si="5"/>
        <v>0.66960788961337303</v>
      </c>
      <c r="Q13" s="42">
        <f t="shared" ca="1" si="6"/>
        <v>670.23006612548272</v>
      </c>
      <c r="R13" s="42">
        <f t="shared" ca="1" si="7"/>
        <v>380.01788005144033</v>
      </c>
      <c r="S13" s="42">
        <f t="shared" ca="1" si="8"/>
        <v>0.45285859255831673</v>
      </c>
      <c r="T13" s="42">
        <f t="shared" ca="1" si="9"/>
        <v>1.4193664132635093</v>
      </c>
      <c r="U13" s="42">
        <f t="shared" ca="1" si="10"/>
        <v>0.93938947896667235</v>
      </c>
      <c r="V13" s="42">
        <f t="shared" ca="1" si="11"/>
        <v>4.7192362535032846E-2</v>
      </c>
      <c r="W13" s="23">
        <f t="shared" ca="1" si="12"/>
        <v>1.0840322462874148</v>
      </c>
      <c r="X13" s="42">
        <f ca="1">+'Visco q4'!G13:G77</f>
        <v>1.1300884770430614E-2</v>
      </c>
      <c r="Y13" s="42">
        <f t="shared" ca="1" si="13"/>
        <v>1.0219554793558299</v>
      </c>
      <c r="Z13" s="42">
        <f t="shared" ca="1" si="14"/>
        <v>57.855282592649189</v>
      </c>
      <c r="AA13" s="43">
        <f t="shared" si="15"/>
        <v>24</v>
      </c>
      <c r="AB13" s="42">
        <f t="shared" ca="1" si="16"/>
        <v>3.9849166781826283E-2</v>
      </c>
      <c r="AC13" s="42">
        <f t="shared" ca="1" si="17"/>
        <v>9.8524232139029097E-2</v>
      </c>
      <c r="AD13" s="42">
        <f t="shared" ca="1" si="18"/>
        <v>0.81180055943588991</v>
      </c>
      <c r="AE13" s="42">
        <f t="shared" ca="1" si="19"/>
        <v>2.007119175323187</v>
      </c>
      <c r="AF13" s="42">
        <f t="shared" ca="1" si="20"/>
        <v>2.8189197347590769</v>
      </c>
      <c r="AG13" s="42">
        <f t="shared" ca="1" si="21"/>
        <v>0.28798285720088856</v>
      </c>
      <c r="AH13" s="42">
        <f t="shared" ca="1" si="22"/>
        <v>25.869957925493559</v>
      </c>
      <c r="AI13" s="42">
        <f t="shared" si="23"/>
        <v>0.13</v>
      </c>
      <c r="AJ13" s="42">
        <f t="shared" ca="1" si="24"/>
        <v>0.71201714279911144</v>
      </c>
      <c r="AK13" s="42">
        <f t="shared" ca="1" si="25"/>
        <v>0.58201714279911143</v>
      </c>
      <c r="AL13" s="42">
        <f t="shared" ca="1" si="26"/>
        <v>1.9239329969580627</v>
      </c>
      <c r="AM13" s="42">
        <f t="shared" ca="1" si="27"/>
        <v>4.7567875697386635</v>
      </c>
      <c r="AN13" s="42">
        <f t="shared" ca="1" si="28"/>
        <v>36.953241568866247</v>
      </c>
      <c r="AO13" s="42">
        <f t="shared" ca="1" si="29"/>
        <v>0.11930179180913784</v>
      </c>
      <c r="AP13" s="42">
        <f t="shared" ca="1" si="30"/>
        <v>7.2526607284869532E-3</v>
      </c>
      <c r="AQ13" s="42">
        <f t="shared" ca="1" si="31"/>
        <v>2.0848089959781549E-4</v>
      </c>
      <c r="AR13" s="42">
        <f t="shared" ca="1" si="32"/>
        <v>0.47235885774539338</v>
      </c>
      <c r="AS13" s="42">
        <f t="shared" ca="1" si="33"/>
        <v>1.6990337885291079E-3</v>
      </c>
      <c r="AT13" s="42">
        <f t="shared" ca="1" si="34"/>
        <v>0.97471888166711751</v>
      </c>
      <c r="AU13" s="42">
        <f t="shared" ca="1" si="35"/>
        <v>0.46041709756714688</v>
      </c>
      <c r="AV13" s="42">
        <f t="shared" ca="1" si="36"/>
        <v>27.222486556017184</v>
      </c>
      <c r="AW13" s="42">
        <f t="shared" ca="1" si="37"/>
        <v>6.9196349965066695</v>
      </c>
      <c r="AX13" s="42">
        <f t="shared" ca="1" si="38"/>
        <v>49505.277753357601</v>
      </c>
      <c r="AY13" s="42">
        <f ca="1">+'fd q4'!L13:L77</f>
        <v>2.1330078160575441E-2</v>
      </c>
      <c r="AZ13" s="42">
        <f t="shared" ca="1" si="39"/>
        <v>0.18904504552789711</v>
      </c>
      <c r="BA13" s="42">
        <f t="shared" ca="1" si="40"/>
        <v>1.6585021726364207E-4</v>
      </c>
      <c r="BB13" s="42">
        <f t="shared" ca="1" si="41"/>
        <v>0.18921089574516076</v>
      </c>
      <c r="BC13" s="42">
        <f t="shared" ca="1" si="42"/>
        <v>18.921089574516074</v>
      </c>
      <c r="BD13" s="42">
        <f t="shared" ca="1" si="43"/>
        <v>312.97998922311172</v>
      </c>
      <c r="BE13" s="29">
        <f t="shared" ca="1" si="44"/>
        <v>0</v>
      </c>
    </row>
    <row r="14" spans="1:57" x14ac:dyDescent="0.25">
      <c r="A14" s="65" t="s">
        <v>35</v>
      </c>
      <c r="B14" s="65"/>
      <c r="C14" s="28">
        <v>2510</v>
      </c>
      <c r="E14" s="20">
        <v>12</v>
      </c>
      <c r="F14" s="19">
        <v>1200</v>
      </c>
      <c r="G14" s="29">
        <f t="shared" ca="1" si="45"/>
        <v>312.97998922311172</v>
      </c>
      <c r="H14" s="4">
        <f t="shared" ca="1" si="0"/>
        <v>332.37306341243317</v>
      </c>
      <c r="I14" s="4">
        <f t="shared" ca="1" si="1"/>
        <v>322.67652631777241</v>
      </c>
      <c r="J14" s="4">
        <v>531</v>
      </c>
      <c r="K14" s="42">
        <f t="shared" si="2"/>
        <v>551.38461538461536</v>
      </c>
      <c r="L14" s="42">
        <f t="shared" si="3"/>
        <v>541.19230769230762</v>
      </c>
      <c r="M14" s="42">
        <f ca="1">+'Rs,Den q4'!I14:I78</f>
        <v>50.600530881448194</v>
      </c>
      <c r="N14" s="42">
        <f ca="1">+'Rs,Den q4'!J14:J78</f>
        <v>0.7454979392060973</v>
      </c>
      <c r="O14" s="42">
        <f t="shared" ca="1" si="4"/>
        <v>322.67653194304194</v>
      </c>
      <c r="P14" s="42">
        <f t="shared" ca="1" si="5"/>
        <v>0.66886083282678555</v>
      </c>
      <c r="Q14" s="42">
        <f t="shared" ca="1" si="6"/>
        <v>670.25635697903647</v>
      </c>
      <c r="R14" s="42">
        <f t="shared" ca="1" si="7"/>
        <v>379.78758549758356</v>
      </c>
      <c r="S14" s="42">
        <f t="shared" ca="1" si="8"/>
        <v>0.48142255266646389</v>
      </c>
      <c r="T14" s="42">
        <f t="shared" ca="1" si="9"/>
        <v>1.4249868304232682</v>
      </c>
      <c r="U14" s="42">
        <f t="shared" ca="1" si="10"/>
        <v>0.93664763997524758</v>
      </c>
      <c r="V14" s="42">
        <f t="shared" ca="1" si="11"/>
        <v>4.4409356104969933E-2</v>
      </c>
      <c r="W14" s="23">
        <f t="shared" ca="1" si="12"/>
        <v>1.1506802194379848</v>
      </c>
      <c r="X14" s="42">
        <f ca="1">+'Visco q4'!G14:G78</f>
        <v>1.1367267307053995E-2</v>
      </c>
      <c r="Y14" s="42">
        <f t="shared" ca="1" si="13"/>
        <v>1.0239297604739666</v>
      </c>
      <c r="Z14" s="42">
        <f t="shared" ca="1" si="14"/>
        <v>57.915276621933941</v>
      </c>
      <c r="AA14" s="43">
        <f t="shared" si="15"/>
        <v>24</v>
      </c>
      <c r="AB14" s="42">
        <f t="shared" ca="1" si="16"/>
        <v>3.9926150035148072E-2</v>
      </c>
      <c r="AC14" s="42">
        <f t="shared" ca="1" si="17"/>
        <v>9.1757584345891818E-2</v>
      </c>
      <c r="AD14" s="42">
        <f t="shared" ca="1" si="18"/>
        <v>0.81336884939427179</v>
      </c>
      <c r="AE14" s="42">
        <f t="shared" ca="1" si="19"/>
        <v>1.8692701584529094</v>
      </c>
      <c r="AF14" s="42">
        <f t="shared" ca="1" si="20"/>
        <v>2.6826390078471811</v>
      </c>
      <c r="AG14" s="42">
        <f t="shared" ca="1" si="21"/>
        <v>0.30319727962466353</v>
      </c>
      <c r="AH14" s="42">
        <f t="shared" ca="1" si="22"/>
        <v>25.457574662449581</v>
      </c>
      <c r="AI14" s="42">
        <f t="shared" si="23"/>
        <v>0.13</v>
      </c>
      <c r="AJ14" s="42">
        <f t="shared" ca="1" si="24"/>
        <v>0.69680272037533653</v>
      </c>
      <c r="AK14" s="42">
        <f t="shared" ca="1" si="25"/>
        <v>0.56680272037533652</v>
      </c>
      <c r="AL14" s="42">
        <f t="shared" ca="1" si="26"/>
        <v>1.9359107685122317</v>
      </c>
      <c r="AM14" s="42">
        <f t="shared" ca="1" si="27"/>
        <v>4.4490764942651602</v>
      </c>
      <c r="AN14" s="42">
        <f t="shared" ca="1" si="28"/>
        <v>37.111605597123308</v>
      </c>
      <c r="AO14" s="42">
        <f t="shared" ca="1" si="29"/>
        <v>0.12071700712967554</v>
      </c>
      <c r="AP14" s="42">
        <f t="shared" ca="1" si="30"/>
        <v>7.2963709440952785E-3</v>
      </c>
      <c r="AQ14" s="42">
        <f t="shared" ca="1" si="31"/>
        <v>2.1972138288140066E-4</v>
      </c>
      <c r="AR14" s="42">
        <f t="shared" ca="1" si="32"/>
        <v>0.48351794055419844</v>
      </c>
      <c r="AS14" s="42">
        <f t="shared" ca="1" si="33"/>
        <v>1.5765068655483807E-3</v>
      </c>
      <c r="AT14" s="42">
        <f t="shared" ca="1" si="34"/>
        <v>0.97471888125008344</v>
      </c>
      <c r="AU14" s="42">
        <f t="shared" ca="1" si="35"/>
        <v>0.47129406608133267</v>
      </c>
      <c r="AV14" s="42">
        <f t="shared" ca="1" si="36"/>
        <v>27.903497667436092</v>
      </c>
      <c r="AW14" s="42">
        <f t="shared" ca="1" si="37"/>
        <v>7.2846554537747128</v>
      </c>
      <c r="AX14" s="42">
        <f t="shared" ca="1" si="38"/>
        <v>45870.772139441098</v>
      </c>
      <c r="AY14" s="42">
        <f ca="1">+'fd q4'!L14:L78</f>
        <v>2.1675499076745583E-2</v>
      </c>
      <c r="AZ14" s="42">
        <f t="shared" ca="1" si="39"/>
        <v>0.1937742893571951</v>
      </c>
      <c r="BA14" s="42">
        <f t="shared" ca="1" si="40"/>
        <v>1.5645253601932917E-4</v>
      </c>
      <c r="BB14" s="42">
        <f t="shared" ca="1" si="41"/>
        <v>0.19393074189321444</v>
      </c>
      <c r="BC14" s="42">
        <f t="shared" ca="1" si="42"/>
        <v>19.393074189321442</v>
      </c>
      <c r="BD14" s="42">
        <f t="shared" ca="1" si="43"/>
        <v>332.37306341243317</v>
      </c>
      <c r="BE14" s="29">
        <f t="shared" ca="1" si="44"/>
        <v>0</v>
      </c>
    </row>
    <row r="15" spans="1:57" x14ac:dyDescent="0.25">
      <c r="A15" s="66" t="s">
        <v>36</v>
      </c>
      <c r="B15" s="66"/>
      <c r="C15" s="30">
        <f>(C8)/(230-60)</f>
        <v>38.235294117647058</v>
      </c>
      <c r="E15" s="20">
        <v>13</v>
      </c>
      <c r="F15" s="4">
        <v>1300</v>
      </c>
      <c r="G15" s="29">
        <f t="shared" ca="1" si="45"/>
        <v>332.37306341243317</v>
      </c>
      <c r="H15" s="4">
        <f t="shared" ca="1" si="0"/>
        <v>352.2334580573422</v>
      </c>
      <c r="I15" s="4">
        <f t="shared" ca="1" si="1"/>
        <v>342.30326073488766</v>
      </c>
      <c r="J15" s="4">
        <v>532</v>
      </c>
      <c r="K15" s="42">
        <f t="shared" si="2"/>
        <v>554</v>
      </c>
      <c r="L15" s="42">
        <f t="shared" si="3"/>
        <v>543</v>
      </c>
      <c r="M15" s="42">
        <f ca="1">+'Rs,Den q4'!I15:I79</f>
        <v>53.790238886604335</v>
      </c>
      <c r="N15" s="42">
        <f ca="1">+'Rs,Den q4'!J15:J79</f>
        <v>0.74521414259163776</v>
      </c>
      <c r="O15" s="42">
        <f t="shared" ca="1" si="4"/>
        <v>342.30326785598447</v>
      </c>
      <c r="P15" s="42">
        <f t="shared" ca="1" si="5"/>
        <v>0.66808219353199172</v>
      </c>
      <c r="Q15" s="42">
        <f t="shared" ca="1" si="6"/>
        <v>670.28371475368544</v>
      </c>
      <c r="R15" s="42">
        <f t="shared" ca="1" si="7"/>
        <v>379.54754018146582</v>
      </c>
      <c r="S15" s="42">
        <f t="shared" ca="1" si="8"/>
        <v>0.51068413747852515</v>
      </c>
      <c r="T15" s="42">
        <f t="shared" ca="1" si="9"/>
        <v>1.4306508210812954</v>
      </c>
      <c r="U15" s="42">
        <f t="shared" ca="1" si="10"/>
        <v>0.93394021512383907</v>
      </c>
      <c r="V15" s="42">
        <f t="shared" ca="1" si="11"/>
        <v>4.1881464626601229E-2</v>
      </c>
      <c r="W15" s="23">
        <f t="shared" ca="1" si="12"/>
        <v>1.2187128611883573</v>
      </c>
      <c r="X15" s="42">
        <f ca="1">+'Visco q4'!G15:G79</f>
        <v>1.1434788329115592E-2</v>
      </c>
      <c r="Y15" s="42">
        <f t="shared" ca="1" si="13"/>
        <v>1.0259486420026553</v>
      </c>
      <c r="Z15" s="42">
        <f t="shared" ca="1" si="14"/>
        <v>57.977251244071425</v>
      </c>
      <c r="AA15" s="43">
        <f t="shared" si="15"/>
        <v>24</v>
      </c>
      <c r="AB15" s="42">
        <f t="shared" ca="1" si="16"/>
        <v>4.0004872394756315E-2</v>
      </c>
      <c r="AC15" s="42">
        <f t="shared" ca="1" si="17"/>
        <v>8.5606807592173165E-2</v>
      </c>
      <c r="AD15" s="42">
        <f t="shared" ca="1" si="18"/>
        <v>0.81497256813499164</v>
      </c>
      <c r="AE15" s="42">
        <f t="shared" ca="1" si="19"/>
        <v>1.7439675633705127</v>
      </c>
      <c r="AF15" s="42">
        <f t="shared" ca="1" si="20"/>
        <v>2.5589401315055045</v>
      </c>
      <c r="AG15" s="42">
        <f t="shared" ca="1" si="21"/>
        <v>0.31848051390538695</v>
      </c>
      <c r="AH15" s="42">
        <f t="shared" ca="1" si="22"/>
        <v>25.043352914328519</v>
      </c>
      <c r="AI15" s="42">
        <f t="shared" si="23"/>
        <v>0.13</v>
      </c>
      <c r="AJ15" s="42">
        <f t="shared" ca="1" si="24"/>
        <v>0.68151948609461299</v>
      </c>
      <c r="AK15" s="42">
        <f t="shared" ca="1" si="25"/>
        <v>0.55151948609461299</v>
      </c>
      <c r="AL15" s="42">
        <f t="shared" ca="1" si="26"/>
        <v>1.9482202372202373</v>
      </c>
      <c r="AM15" s="42">
        <f t="shared" ca="1" si="27"/>
        <v>4.1690150476958348</v>
      </c>
      <c r="AN15" s="42">
        <f t="shared" ca="1" si="28"/>
        <v>37.274086072453919</v>
      </c>
      <c r="AO15" s="42">
        <f t="shared" ca="1" si="29"/>
        <v>0.12217877106747607</v>
      </c>
      <c r="AP15" s="42">
        <f t="shared" ca="1" si="30"/>
        <v>7.3411046766853937E-3</v>
      </c>
      <c r="AQ15" s="42">
        <f t="shared" ca="1" si="31"/>
        <v>2.3130370662479297E-4</v>
      </c>
      <c r="AR15" s="42">
        <f t="shared" ca="1" si="32"/>
        <v>0.49452538803562163</v>
      </c>
      <c r="AS15" s="42">
        <f t="shared" ca="1" si="33"/>
        <v>1.4652848182316479E-3</v>
      </c>
      <c r="AT15" s="42">
        <f t="shared" ca="1" si="34"/>
        <v>0.97471888094347103</v>
      </c>
      <c r="AU15" s="42">
        <f t="shared" ca="1" si="35"/>
        <v>0.48202323282421689</v>
      </c>
      <c r="AV15" s="42">
        <f t="shared" ca="1" si="36"/>
        <v>28.577647022883053</v>
      </c>
      <c r="AW15" s="42">
        <f t="shared" ca="1" si="37"/>
        <v>7.6513253647949462</v>
      </c>
      <c r="AX15" s="42">
        <f t="shared" ca="1" si="38"/>
        <v>42665.231722985562</v>
      </c>
      <c r="AY15" s="42">
        <f ca="1">+'fd q4'!L15:L79</f>
        <v>2.2012703692187895E-2</v>
      </c>
      <c r="AZ15" s="42">
        <f t="shared" ca="1" si="39"/>
        <v>0.19845588210335452</v>
      </c>
      <c r="BA15" s="42">
        <f t="shared" ca="1" si="40"/>
        <v>1.4806434573607608E-4</v>
      </c>
      <c r="BB15" s="42">
        <f t="shared" ca="1" si="41"/>
        <v>0.1986039464490906</v>
      </c>
      <c r="BC15" s="42">
        <f t="shared" ca="1" si="42"/>
        <v>19.860394644909061</v>
      </c>
      <c r="BD15" s="42">
        <f t="shared" ca="1" si="43"/>
        <v>352.2334580573422</v>
      </c>
      <c r="BE15" s="29">
        <f t="shared" ca="1" si="44"/>
        <v>0</v>
      </c>
    </row>
    <row r="16" spans="1:57" x14ac:dyDescent="0.25">
      <c r="A16" s="66" t="s">
        <v>37</v>
      </c>
      <c r="B16" s="66"/>
      <c r="C16" s="30">
        <f>-C15*60</f>
        <v>-2294.1176470588234</v>
      </c>
      <c r="E16" s="20">
        <v>14</v>
      </c>
      <c r="F16" s="19">
        <v>1400</v>
      </c>
      <c r="G16" s="29">
        <f t="shared" ca="1" si="45"/>
        <v>352.2334580573422</v>
      </c>
      <c r="H16" s="4">
        <f t="shared" ca="1" si="0"/>
        <v>372.5566728438198</v>
      </c>
      <c r="I16" s="4">
        <f t="shared" ca="1" si="1"/>
        <v>362.395065450581</v>
      </c>
      <c r="J16" s="4">
        <v>533</v>
      </c>
      <c r="K16" s="42">
        <f t="shared" si="2"/>
        <v>556.61538461538464</v>
      </c>
      <c r="L16" s="42">
        <f t="shared" si="3"/>
        <v>544.80769230769238</v>
      </c>
      <c r="M16" s="42">
        <f ca="1">+'Rs,Den q4'!I16:I80</f>
        <v>57.066709710687746</v>
      </c>
      <c r="N16" s="42">
        <f ca="1">+'Rs,Den q4'!J16:J80</f>
        <v>0.74492262646359486</v>
      </c>
      <c r="O16" s="42">
        <f t="shared" ca="1" si="4"/>
        <v>362.39507439575448</v>
      </c>
      <c r="P16" s="42">
        <f t="shared" ca="1" si="5"/>
        <v>0.6672710822640302</v>
      </c>
      <c r="Q16" s="42">
        <f t="shared" ca="1" si="6"/>
        <v>670.31216508799253</v>
      </c>
      <c r="R16" s="42">
        <f t="shared" ca="1" si="7"/>
        <v>379.29746802048714</v>
      </c>
      <c r="S16" s="42">
        <f t="shared" ca="1" si="8"/>
        <v>0.54063626519893015</v>
      </c>
      <c r="T16" s="42">
        <f t="shared" ca="1" si="9"/>
        <v>1.436359950281201</v>
      </c>
      <c r="U16" s="42">
        <f t="shared" ca="1" si="10"/>
        <v>0.93127202092863037</v>
      </c>
      <c r="V16" s="42">
        <f t="shared" ca="1" si="11"/>
        <v>3.9577786532865873E-2</v>
      </c>
      <c r="W16" s="23">
        <f t="shared" ca="1" si="12"/>
        <v>1.2880839266399575</v>
      </c>
      <c r="X16" s="42">
        <f ca="1">+'Visco q4'!G16:G80</f>
        <v>1.150345275668728E-2</v>
      </c>
      <c r="Y16" s="42">
        <f t="shared" ca="1" si="13"/>
        <v>1.0280118532683875</v>
      </c>
      <c r="Z16" s="42">
        <f t="shared" ca="1" si="14"/>
        <v>58.041115753739163</v>
      </c>
      <c r="AA16" s="43">
        <f t="shared" si="15"/>
        <v>24</v>
      </c>
      <c r="AB16" s="42">
        <f t="shared" ca="1" si="16"/>
        <v>4.0085323306263861E-2</v>
      </c>
      <c r="AC16" s="42">
        <f t="shared" ca="1" si="17"/>
        <v>7.9997505351555351E-2</v>
      </c>
      <c r="AD16" s="42">
        <f t="shared" ca="1" si="18"/>
        <v>0.81661150064583998</v>
      </c>
      <c r="AE16" s="42">
        <f t="shared" ca="1" si="19"/>
        <v>1.629695796487415</v>
      </c>
      <c r="AF16" s="42">
        <f t="shared" ca="1" si="20"/>
        <v>2.4463072971332549</v>
      </c>
      <c r="AG16" s="42">
        <f t="shared" ca="1" si="21"/>
        <v>0.33381394954051741</v>
      </c>
      <c r="AH16" s="42">
        <f t="shared" ca="1" si="22"/>
        <v>24.627676576331595</v>
      </c>
      <c r="AI16" s="42">
        <f t="shared" si="23"/>
        <v>0.13</v>
      </c>
      <c r="AJ16" s="42">
        <f t="shared" ca="1" si="24"/>
        <v>0.66618605045948265</v>
      </c>
      <c r="AK16" s="42">
        <f t="shared" ca="1" si="25"/>
        <v>0.53618605045948264</v>
      </c>
      <c r="AL16" s="42">
        <f t="shared" ca="1" si="26"/>
        <v>1.9608634091583912</v>
      </c>
      <c r="AM16" s="42">
        <f t="shared" ca="1" si="27"/>
        <v>3.9132572255767579</v>
      </c>
      <c r="AN16" s="42">
        <f t="shared" ca="1" si="28"/>
        <v>37.440685756695764</v>
      </c>
      <c r="AO16" s="42">
        <f t="shared" ca="1" si="29"/>
        <v>0.12368812149005208</v>
      </c>
      <c r="AP16" s="42">
        <f t="shared" ca="1" si="30"/>
        <v>7.3868571398334028E-3</v>
      </c>
      <c r="AQ16" s="42">
        <f t="shared" ca="1" si="31"/>
        <v>2.4324289535418368E-4</v>
      </c>
      <c r="AR16" s="42">
        <f t="shared" ca="1" si="32"/>
        <v>0.50538666142472932</v>
      </c>
      <c r="AS16" s="42">
        <f t="shared" ca="1" si="33"/>
        <v>1.3640034687117022E-3</v>
      </c>
      <c r="AT16" s="42">
        <f t="shared" ca="1" si="34"/>
        <v>0.97471888071628277</v>
      </c>
      <c r="AU16" s="42">
        <f t="shared" ca="1" si="35"/>
        <v>0.49260992095285111</v>
      </c>
      <c r="AV16" s="42">
        <f t="shared" ca="1" si="36"/>
        <v>29.245190448821941</v>
      </c>
      <c r="AW16" s="42">
        <f t="shared" ca="1" si="37"/>
        <v>8.0191982287310424</v>
      </c>
      <c r="AX16" s="42">
        <f t="shared" ca="1" si="38"/>
        <v>39825.267498621535</v>
      </c>
      <c r="AY16" s="42">
        <f ca="1">+'fd q4'!L16:L80</f>
        <v>2.2341706549180041E-2</v>
      </c>
      <c r="AZ16" s="42">
        <f t="shared" ca="1" si="39"/>
        <v>0.20309160033904125</v>
      </c>
      <c r="BA16" s="42">
        <f t="shared" ca="1" si="40"/>
        <v>1.4054752573494558E-4</v>
      </c>
      <c r="BB16" s="42">
        <f t="shared" ca="1" si="41"/>
        <v>0.2032321478647762</v>
      </c>
      <c r="BC16" s="42">
        <f t="shared" ca="1" si="42"/>
        <v>20.323214786477621</v>
      </c>
      <c r="BD16" s="42">
        <f t="shared" ca="1" si="43"/>
        <v>372.5566728438198</v>
      </c>
      <c r="BE16" s="29">
        <f t="shared" ca="1" si="44"/>
        <v>0</v>
      </c>
    </row>
    <row r="17" spans="1:57" x14ac:dyDescent="0.25">
      <c r="A17" s="66" t="s">
        <v>64</v>
      </c>
      <c r="B17" s="66"/>
      <c r="C17" s="12">
        <f>141.5/(131.5+C2)</f>
        <v>0.90415335463258784</v>
      </c>
      <c r="E17" s="20">
        <v>15</v>
      </c>
      <c r="F17" s="4">
        <v>1500</v>
      </c>
      <c r="G17" s="29">
        <f t="shared" ca="1" si="45"/>
        <v>372.5566728438198</v>
      </c>
      <c r="H17" s="4">
        <f t="shared" ca="1" si="0"/>
        <v>393.33835185448385</v>
      </c>
      <c r="I17" s="4">
        <f t="shared" ca="1" si="1"/>
        <v>382.94751234915179</v>
      </c>
      <c r="J17" s="4">
        <v>534</v>
      </c>
      <c r="K17" s="42">
        <f t="shared" si="2"/>
        <v>559.23076923076928</v>
      </c>
      <c r="L17" s="42">
        <f t="shared" si="3"/>
        <v>546.61538461538464</v>
      </c>
      <c r="M17" s="42">
        <f ca="1">+'Rs,Den q4'!I17:I81</f>
        <v>60.428568156489796</v>
      </c>
      <c r="N17" s="42">
        <f ca="1">+'Rs,Den q4'!J17:J81</f>
        <v>0.74462351317683995</v>
      </c>
      <c r="O17" s="42">
        <f t="shared" ca="1" si="4"/>
        <v>382.94752350382618</v>
      </c>
      <c r="P17" s="42">
        <f t="shared" ca="1" si="5"/>
        <v>0.66642653133321017</v>
      </c>
      <c r="Q17" s="42">
        <f t="shared" ca="1" si="6"/>
        <v>670.34173590756768</v>
      </c>
      <c r="R17" s="42">
        <f t="shared" ca="1" si="7"/>
        <v>379.03706866248314</v>
      </c>
      <c r="S17" s="42">
        <f t="shared" ca="1" si="8"/>
        <v>0.57127207189432072</v>
      </c>
      <c r="T17" s="42">
        <f t="shared" ca="1" si="9"/>
        <v>1.4421159031865642</v>
      </c>
      <c r="U17" s="42">
        <f t="shared" ca="1" si="10"/>
        <v>0.92864773565816794</v>
      </c>
      <c r="V17" s="42">
        <f t="shared" ca="1" si="11"/>
        <v>3.7472062125387638E-2</v>
      </c>
      <c r="W17" s="23">
        <f t="shared" ca="1" si="12"/>
        <v>1.3587452652989152</v>
      </c>
      <c r="X17" s="42">
        <f ca="1">+'Visco q4'!G17:G81</f>
        <v>1.157326450757091E-2</v>
      </c>
      <c r="Y17" s="42">
        <f t="shared" ca="1" si="13"/>
        <v>1.0301191043538551</v>
      </c>
      <c r="Z17" s="42">
        <f t="shared" ca="1" si="14"/>
        <v>58.106780250612331</v>
      </c>
      <c r="AA17" s="43">
        <f t="shared" si="15"/>
        <v>24</v>
      </c>
      <c r="AB17" s="42">
        <f t="shared" ca="1" si="16"/>
        <v>4.0167491464909007E-2</v>
      </c>
      <c r="AC17" s="42">
        <f t="shared" ca="1" si="17"/>
        <v>7.4866430052798541E-2</v>
      </c>
      <c r="AD17" s="42">
        <f t="shared" ca="1" si="18"/>
        <v>0.8182854166281025</v>
      </c>
      <c r="AE17" s="42">
        <f t="shared" ca="1" si="19"/>
        <v>1.5251663888628084</v>
      </c>
      <c r="AF17" s="42">
        <f t="shared" ca="1" si="20"/>
        <v>2.3434518054909108</v>
      </c>
      <c r="AG17" s="42">
        <f t="shared" ca="1" si="21"/>
        <v>0.34917953708746591</v>
      </c>
      <c r="AH17" s="42">
        <f t="shared" ca="1" si="22"/>
        <v>24.210918143785626</v>
      </c>
      <c r="AI17" s="42">
        <f t="shared" si="23"/>
        <v>0.13</v>
      </c>
      <c r="AJ17" s="42">
        <f t="shared" ca="1" si="24"/>
        <v>0.65082046291253415</v>
      </c>
      <c r="AK17" s="42">
        <f t="shared" ca="1" si="25"/>
        <v>0.52082046291253414</v>
      </c>
      <c r="AL17" s="42">
        <f t="shared" ca="1" si="26"/>
        <v>1.9738423920354282</v>
      </c>
      <c r="AM17" s="42">
        <f t="shared" ca="1" si="27"/>
        <v>3.6789584808318749</v>
      </c>
      <c r="AN17" s="42">
        <f t="shared" ca="1" si="28"/>
        <v>37.611409138372224</v>
      </c>
      <c r="AO17" s="42">
        <f t="shared" ca="1" si="29"/>
        <v>0.12524614448587881</v>
      </c>
      <c r="AP17" s="42">
        <f t="shared" ca="1" si="30"/>
        <v>7.43362320734689E-3</v>
      </c>
      <c r="AQ17" s="42">
        <f t="shared" ca="1" si="31"/>
        <v>2.5555465321388838E-4</v>
      </c>
      <c r="AR17" s="42">
        <f t="shared" ca="1" si="32"/>
        <v>0.51610671017484977</v>
      </c>
      <c r="AS17" s="42">
        <f t="shared" ca="1" si="33"/>
        <v>1.2715029400441056E-3</v>
      </c>
      <c r="AT17" s="42">
        <f t="shared" ca="1" si="34"/>
        <v>0.97471888054673983</v>
      </c>
      <c r="AU17" s="42">
        <f t="shared" ca="1" si="35"/>
        <v>0.5030589547842903</v>
      </c>
      <c r="AV17" s="42">
        <f t="shared" ca="1" si="36"/>
        <v>29.906352431073021</v>
      </c>
      <c r="AW17" s="42">
        <f t="shared" ca="1" si="37"/>
        <v>8.3878410074634075</v>
      </c>
      <c r="AX17" s="42">
        <f t="shared" ca="1" si="38"/>
        <v>37298.680611747521</v>
      </c>
      <c r="AY17" s="42">
        <f ca="1">+'fd q4'!L17:L81</f>
        <v>2.2662530250891297E-2</v>
      </c>
      <c r="AZ17" s="42">
        <f t="shared" ca="1" si="39"/>
        <v>0.20768300299356265</v>
      </c>
      <c r="BA17" s="42">
        <f t="shared" ca="1" si="40"/>
        <v>1.3378711307782796E-4</v>
      </c>
      <c r="BB17" s="42">
        <f t="shared" ca="1" si="41"/>
        <v>0.20781679010664048</v>
      </c>
      <c r="BC17" s="42">
        <f t="shared" ca="1" si="42"/>
        <v>20.781679010664046</v>
      </c>
      <c r="BD17" s="42">
        <f t="shared" ca="1" si="43"/>
        <v>393.33835185448385</v>
      </c>
      <c r="BE17" s="29">
        <f t="shared" ca="1" si="44"/>
        <v>0</v>
      </c>
    </row>
    <row r="18" spans="1:57" x14ac:dyDescent="0.25">
      <c r="A18" s="65" t="s">
        <v>67</v>
      </c>
      <c r="B18" s="65"/>
      <c r="C18" s="28">
        <f>(3.141592654*(C5/12)^2)/4</f>
        <v>4.9087385218750001E-2</v>
      </c>
      <c r="E18" s="20">
        <v>16</v>
      </c>
      <c r="F18" s="19">
        <v>1600</v>
      </c>
      <c r="G18" s="29">
        <f t="shared" ca="1" si="45"/>
        <v>393.33835185448385</v>
      </c>
      <c r="H18" s="4">
        <f t="shared" ca="1" si="0"/>
        <v>414.5742659036701</v>
      </c>
      <c r="I18" s="4">
        <f t="shared" ca="1" si="1"/>
        <v>403.95630887907697</v>
      </c>
      <c r="J18" s="4">
        <v>535</v>
      </c>
      <c r="K18" s="42">
        <f t="shared" si="2"/>
        <v>561.84615384615381</v>
      </c>
      <c r="L18" s="42">
        <f t="shared" si="3"/>
        <v>548.42307692307691</v>
      </c>
      <c r="M18" s="42">
        <f ca="1">+'Rs,Den q4'!I18:I82</f>
        <v>63.874429811369659</v>
      </c>
      <c r="N18" s="42">
        <f ca="1">+'Rs,Den q4'!J18:J82</f>
        <v>0.74431692590616494</v>
      </c>
      <c r="O18" s="42">
        <f t="shared" ca="1" si="4"/>
        <v>403.95632269321607</v>
      </c>
      <c r="P18" s="42">
        <f t="shared" ca="1" si="5"/>
        <v>0.66554748824534837</v>
      </c>
      <c r="Q18" s="42">
        <f t="shared" ca="1" si="6"/>
        <v>670.37245760706685</v>
      </c>
      <c r="R18" s="42">
        <f t="shared" ca="1" si="7"/>
        <v>378.76601544086708</v>
      </c>
      <c r="S18" s="42">
        <f t="shared" ca="1" si="8"/>
        <v>0.60258488291870216</v>
      </c>
      <c r="T18" s="42">
        <f t="shared" ca="1" si="9"/>
        <v>1.4479204959418981</v>
      </c>
      <c r="U18" s="42">
        <f t="shared" ca="1" si="10"/>
        <v>0.92607190773451509</v>
      </c>
      <c r="V18" s="42">
        <f t="shared" ca="1" si="11"/>
        <v>3.55418497893321E-2</v>
      </c>
      <c r="W18" s="23">
        <f t="shared" ca="1" si="12"/>
        <v>1.4306466434171528</v>
      </c>
      <c r="X18" s="42">
        <f ca="1">+'Visco q4'!G18:G82</f>
        <v>1.1644226390313882E-2</v>
      </c>
      <c r="Y18" s="42">
        <f t="shared" ca="1" si="13"/>
        <v>1.0322700865007923</v>
      </c>
      <c r="Z18" s="42">
        <f t="shared" ca="1" si="14"/>
        <v>58.174155683097631</v>
      </c>
      <c r="AA18" s="43">
        <f t="shared" si="15"/>
        <v>24</v>
      </c>
      <c r="AB18" s="42">
        <f t="shared" ca="1" si="16"/>
        <v>4.0251364831263535E-2</v>
      </c>
      <c r="AC18" s="42">
        <f t="shared" ca="1" si="17"/>
        <v>7.0159505398786431E-2</v>
      </c>
      <c r="AD18" s="42">
        <f t="shared" ca="1" si="18"/>
        <v>0.81999407081656173</v>
      </c>
      <c r="AE18" s="42">
        <f t="shared" ca="1" si="19"/>
        <v>1.4292777072180955</v>
      </c>
      <c r="AF18" s="42">
        <f t="shared" ca="1" si="20"/>
        <v>2.2492717780346574</v>
      </c>
      <c r="AG18" s="42">
        <f t="shared" ca="1" si="21"/>
        <v>0.36455980056489512</v>
      </c>
      <c r="AH18" s="42">
        <f t="shared" ca="1" si="22"/>
        <v>23.793438876233491</v>
      </c>
      <c r="AI18" s="42">
        <f t="shared" si="23"/>
        <v>0.13</v>
      </c>
      <c r="AJ18" s="42">
        <f t="shared" ca="1" si="24"/>
        <v>0.63544019943510488</v>
      </c>
      <c r="AK18" s="42">
        <f t="shared" ca="1" si="25"/>
        <v>0.50544019943510488</v>
      </c>
      <c r="AL18" s="42">
        <f t="shared" ca="1" si="26"/>
        <v>1.9871593897391651</v>
      </c>
      <c r="AM18" s="42">
        <f t="shared" ca="1" si="27"/>
        <v>3.463686772289694</v>
      </c>
      <c r="AN18" s="42">
        <f t="shared" ca="1" si="28"/>
        <v>37.786262322179887</v>
      </c>
      <c r="AO18" s="42">
        <f t="shared" ca="1" si="29"/>
        <v>0.12685397465877088</v>
      </c>
      <c r="AP18" s="42">
        <f t="shared" ca="1" si="30"/>
        <v>7.4813973330671866E-3</v>
      </c>
      <c r="AQ18" s="42">
        <f t="shared" ca="1" si="31"/>
        <v>2.6825541239026268E-4</v>
      </c>
      <c r="AR18" s="42">
        <f t="shared" ca="1" si="32"/>
        <v>0.52669002700307033</v>
      </c>
      <c r="AS18" s="42">
        <f t="shared" ca="1" si="33"/>
        <v>1.186791419179493E-3</v>
      </c>
      <c r="AT18" s="42">
        <f t="shared" ca="1" si="34"/>
        <v>0.97471888041938415</v>
      </c>
      <c r="AU18" s="42">
        <f t="shared" ca="1" si="35"/>
        <v>0.51337471344848795</v>
      </c>
      <c r="AV18" s="42">
        <f t="shared" ca="1" si="36"/>
        <v>30.561329336724803</v>
      </c>
      <c r="AW18" s="42">
        <f t="shared" ca="1" si="37"/>
        <v>8.7568344230972119</v>
      </c>
      <c r="AX18" s="42">
        <f t="shared" ca="1" si="38"/>
        <v>35042.188625070434</v>
      </c>
      <c r="AY18" s="42">
        <f ca="1">+'fd q4'!L18:L82</f>
        <v>2.2975204605614984E-2</v>
      </c>
      <c r="AZ18" s="42">
        <f t="shared" ca="1" si="39"/>
        <v>0.21223145372725558</v>
      </c>
      <c r="BA18" s="42">
        <f t="shared" ca="1" si="40"/>
        <v>1.2768676460680651E-4</v>
      </c>
      <c r="BB18" s="42">
        <f t="shared" ca="1" si="41"/>
        <v>0.21235914049186239</v>
      </c>
      <c r="BC18" s="42">
        <f t="shared" ca="1" si="42"/>
        <v>21.235914049186238</v>
      </c>
      <c r="BD18" s="42">
        <f t="shared" ca="1" si="43"/>
        <v>414.5742659036701</v>
      </c>
      <c r="BE18" s="29">
        <f t="shared" ca="1" si="44"/>
        <v>0</v>
      </c>
    </row>
    <row r="19" spans="1:57" x14ac:dyDescent="0.25">
      <c r="A19" s="65" t="s">
        <v>68</v>
      </c>
      <c r="B19" s="65"/>
      <c r="C19" s="28">
        <v>600</v>
      </c>
      <c r="E19" s="20">
        <v>17</v>
      </c>
      <c r="F19" s="4">
        <v>1700</v>
      </c>
      <c r="G19" s="29">
        <f t="shared" ca="1" si="45"/>
        <v>414.5742659036701</v>
      </c>
      <c r="H19" s="4">
        <f t="shared" ca="1" si="0"/>
        <v>436.26029653167552</v>
      </c>
      <c r="I19" s="4">
        <f t="shared" ca="1" si="1"/>
        <v>425.41728121767278</v>
      </c>
      <c r="J19" s="4">
        <v>536</v>
      </c>
      <c r="K19" s="42">
        <f t="shared" si="2"/>
        <v>564.46153846153845</v>
      </c>
      <c r="L19" s="42">
        <f t="shared" si="3"/>
        <v>550.23076923076928</v>
      </c>
      <c r="M19" s="42">
        <f ca="1">+'Rs,Den q4'!I19:I83</f>
        <v>67.402901144525401</v>
      </c>
      <c r="N19" s="42">
        <f ca="1">+'Rs,Den q4'!J19:J83</f>
        <v>0.74400298863762859</v>
      </c>
      <c r="O19" s="42">
        <f t="shared" ca="1" si="4"/>
        <v>425.41729821373752</v>
      </c>
      <c r="P19" s="42">
        <f t="shared" ca="1" si="5"/>
        <v>0.66463280839760608</v>
      </c>
      <c r="Q19" s="42">
        <f t="shared" ca="1" si="6"/>
        <v>670.40436325102075</v>
      </c>
      <c r="R19" s="42">
        <f t="shared" ca="1" si="7"/>
        <v>378.48395310424087</v>
      </c>
      <c r="S19" s="42">
        <f t="shared" ca="1" si="8"/>
        <v>0.6345681868099402</v>
      </c>
      <c r="T19" s="42">
        <f t="shared" ca="1" si="9"/>
        <v>1.4537756877613948</v>
      </c>
      <c r="U19" s="42">
        <f t="shared" ca="1" si="10"/>
        <v>0.92354896378013374</v>
      </c>
      <c r="V19" s="42">
        <f t="shared" ca="1" si="11"/>
        <v>3.3767869554746179E-2</v>
      </c>
      <c r="W19" s="23">
        <f t="shared" ca="1" si="12"/>
        <v>1.5037355696738086</v>
      </c>
      <c r="X19" s="42">
        <f ca="1">+'Visco q4'!G19:G83</f>
        <v>1.1716339994744649E-2</v>
      </c>
      <c r="Y19" s="42">
        <f t="shared" ca="1" si="13"/>
        <v>1.0344644724905896</v>
      </c>
      <c r="Z19" s="42">
        <f t="shared" ca="1" si="14"/>
        <v>58.243153889996648</v>
      </c>
      <c r="AA19" s="43">
        <f t="shared" si="15"/>
        <v>24</v>
      </c>
      <c r="AB19" s="42">
        <f t="shared" ca="1" si="16"/>
        <v>4.0336930646074035E-2</v>
      </c>
      <c r="AC19" s="42">
        <f t="shared" ca="1" si="17"/>
        <v>6.5830250379402794E-2</v>
      </c>
      <c r="AD19" s="42">
        <f t="shared" ca="1" si="18"/>
        <v>0.82173720328184152</v>
      </c>
      <c r="AE19" s="42">
        <f t="shared" ca="1" si="19"/>
        <v>1.3410828481908523</v>
      </c>
      <c r="AF19" s="42">
        <f t="shared" ca="1" si="20"/>
        <v>2.1628200514726936</v>
      </c>
      <c r="AG19" s="42">
        <f t="shared" ca="1" si="21"/>
        <v>0.37993785138172242</v>
      </c>
      <c r="AH19" s="42">
        <f t="shared" ca="1" si="22"/>
        <v>23.375588934187206</v>
      </c>
      <c r="AI19" s="42">
        <f t="shared" si="23"/>
        <v>0.13</v>
      </c>
      <c r="AJ19" s="42">
        <f t="shared" ca="1" si="24"/>
        <v>0.62006214861827769</v>
      </c>
      <c r="AK19" s="42">
        <f t="shared" ca="1" si="25"/>
        <v>0.49006214861827768</v>
      </c>
      <c r="AL19" s="42">
        <f t="shared" ca="1" si="26"/>
        <v>2.0008166972879269</v>
      </c>
      <c r="AM19" s="42">
        <f t="shared" ca="1" si="27"/>
        <v>3.2653516773858366</v>
      </c>
      <c r="AN19" s="42">
        <f t="shared" ca="1" si="28"/>
        <v>37.965252928040236</v>
      </c>
      <c r="AO19" s="42">
        <f t="shared" ca="1" si="29"/>
        <v>0.12851279553759085</v>
      </c>
      <c r="AP19" s="42">
        <f t="shared" ca="1" si="30"/>
        <v>7.5301734722922758E-3</v>
      </c>
      <c r="AQ19" s="42">
        <f t="shared" ca="1" si="31"/>
        <v>2.8136238590225525E-4</v>
      </c>
      <c r="AR19" s="42">
        <f t="shared" ca="1" si="32"/>
        <v>0.53714069707539525</v>
      </c>
      <c r="AS19" s="42">
        <f t="shared" ca="1" si="33"/>
        <v>1.109016280977946E-3</v>
      </c>
      <c r="AT19" s="42">
        <f t="shared" ca="1" si="34"/>
        <v>0.97471888032314058</v>
      </c>
      <c r="AU19" s="42">
        <f t="shared" ca="1" si="35"/>
        <v>0.52356117882932052</v>
      </c>
      <c r="AV19" s="42">
        <f t="shared" ca="1" si="36"/>
        <v>31.210292311551978</v>
      </c>
      <c r="AW19" s="42">
        <f t="shared" ca="1" si="37"/>
        <v>9.1257732921124219</v>
      </c>
      <c r="AX19" s="42">
        <f t="shared" ca="1" si="38"/>
        <v>33019.670399927563</v>
      </c>
      <c r="AY19" s="42">
        <f ca="1">+'fd q4'!L19:L83</f>
        <v>2.3279766068371524E-2</v>
      </c>
      <c r="AZ19" s="42">
        <f t="shared" ca="1" si="39"/>
        <v>0.21673814105244429</v>
      </c>
      <c r="BA19" s="42">
        <f t="shared" ca="1" si="40"/>
        <v>1.2216522761009492E-4</v>
      </c>
      <c r="BB19" s="42">
        <f t="shared" ca="1" si="41"/>
        <v>0.2168603062800544</v>
      </c>
      <c r="BC19" s="42">
        <f t="shared" ca="1" si="42"/>
        <v>21.68603062800544</v>
      </c>
      <c r="BD19" s="42">
        <f t="shared" ca="1" si="43"/>
        <v>436.26029653167552</v>
      </c>
      <c r="BE19" s="29">
        <f t="shared" ca="1" si="44"/>
        <v>0</v>
      </c>
    </row>
    <row r="20" spans="1:57" x14ac:dyDescent="0.25">
      <c r="A20" s="68" t="s">
        <v>115</v>
      </c>
      <c r="B20" s="68"/>
      <c r="C20" s="45">
        <v>24</v>
      </c>
      <c r="E20" s="20">
        <v>18</v>
      </c>
      <c r="F20" s="19">
        <v>1800</v>
      </c>
      <c r="G20" s="29">
        <f t="shared" ca="1" si="45"/>
        <v>436.26029653167552</v>
      </c>
      <c r="H20" s="4">
        <f t="shared" ca="1" si="0"/>
        <v>458.39242154705829</v>
      </c>
      <c r="I20" s="4">
        <f t="shared" ca="1" si="1"/>
        <v>447.32635903936693</v>
      </c>
      <c r="J20" s="4">
        <v>537</v>
      </c>
      <c r="K20" s="42">
        <f t="shared" si="2"/>
        <v>567.07692307692309</v>
      </c>
      <c r="L20" s="42">
        <f t="shared" si="3"/>
        <v>552.03846153846155</v>
      </c>
      <c r="M20" s="42">
        <f ca="1">+'Rs,Den q4'!I20:I84</f>
        <v>71.012579594731093</v>
      </c>
      <c r="N20" s="42">
        <f ca="1">+'Rs,Den q4'!J20:J84</f>
        <v>0.74368182616074985</v>
      </c>
      <c r="O20" s="42">
        <f t="shared" ca="1" si="4"/>
        <v>447.32637982087113</v>
      </c>
      <c r="P20" s="42">
        <f t="shared" ca="1" si="5"/>
        <v>0.66368124695169095</v>
      </c>
      <c r="Q20" s="42">
        <f t="shared" ca="1" si="6"/>
        <v>670.43748879594966</v>
      </c>
      <c r="R20" s="42">
        <f t="shared" ca="1" si="7"/>
        <v>378.19049528985767</v>
      </c>
      <c r="S20" s="42">
        <f t="shared" ca="1" si="8"/>
        <v>0.66721561146994945</v>
      </c>
      <c r="T20" s="42">
        <f t="shared" ca="1" si="9"/>
        <v>1.4596835944154574</v>
      </c>
      <c r="U20" s="42">
        <f t="shared" ca="1" si="10"/>
        <v>0.92108321640356727</v>
      </c>
      <c r="V20" s="42">
        <f t="shared" ca="1" si="11"/>
        <v>3.2133475956315376E-2</v>
      </c>
      <c r="W20" s="23">
        <f t="shared" ca="1" si="12"/>
        <v>1.5779571228472653</v>
      </c>
      <c r="X20" s="42">
        <f ca="1">+'Visco q4'!G20:G84</f>
        <v>1.1789605580152625E-2</v>
      </c>
      <c r="Y20" s="42">
        <f t="shared" ca="1" si="13"/>
        <v>1.036701917012312</v>
      </c>
      <c r="Z20" s="42">
        <f t="shared" ca="1" si="14"/>
        <v>58.31368764092187</v>
      </c>
      <c r="AA20" s="43">
        <f t="shared" si="15"/>
        <v>24</v>
      </c>
      <c r="AB20" s="42">
        <f t="shared" ca="1" si="16"/>
        <v>4.0424175444612027E-2</v>
      </c>
      <c r="AC20" s="42">
        <f t="shared" ca="1" si="17"/>
        <v>6.1838513650478107E-2</v>
      </c>
      <c r="AD20" s="42">
        <f t="shared" ca="1" si="18"/>
        <v>0.82351453972274591</v>
      </c>
      <c r="AE20" s="42">
        <f t="shared" ca="1" si="19"/>
        <v>1.2597638553144512</v>
      </c>
      <c r="AF20" s="42">
        <f t="shared" ca="1" si="20"/>
        <v>2.0832783950371971</v>
      </c>
      <c r="AG20" s="42">
        <f t="shared" ca="1" si="21"/>
        <v>0.39529740321050177</v>
      </c>
      <c r="AH20" s="42">
        <f t="shared" ca="1" si="22"/>
        <v>22.957707492322207</v>
      </c>
      <c r="AI20" s="42">
        <f t="shared" si="23"/>
        <v>0.13</v>
      </c>
      <c r="AJ20" s="42">
        <f t="shared" ca="1" si="24"/>
        <v>0.60470259678949823</v>
      </c>
      <c r="AK20" s="42">
        <f t="shared" ca="1" si="25"/>
        <v>0.47470259678949822</v>
      </c>
      <c r="AL20" s="42">
        <f t="shared" ca="1" si="26"/>
        <v>2.0148166961779368</v>
      </c>
      <c r="AM20" s="42">
        <f t="shared" ca="1" si="27"/>
        <v>3.0821474624887388</v>
      </c>
      <c r="AN20" s="42">
        <f t="shared" ca="1" si="28"/>
        <v>38.148389999161729</v>
      </c>
      <c r="AO20" s="42">
        <f t="shared" ca="1" si="29"/>
        <v>0.13022384009678717</v>
      </c>
      <c r="AP20" s="42">
        <f t="shared" ca="1" si="30"/>
        <v>7.5799450046606818E-3</v>
      </c>
      <c r="AQ20" s="42">
        <f t="shared" ca="1" si="31"/>
        <v>2.9489362545239551E-4</v>
      </c>
      <c r="AR20" s="42">
        <f t="shared" ca="1" si="32"/>
        <v>0.54746244231869456</v>
      </c>
      <c r="AS20" s="42">
        <f t="shared" ca="1" si="33"/>
        <v>1.0374408995419148E-3</v>
      </c>
      <c r="AT20" s="42">
        <f t="shared" ca="1" si="34"/>
        <v>0.97471888025000442</v>
      </c>
      <c r="AU20" s="42">
        <f t="shared" ca="1" si="35"/>
        <v>0.53362197875581063</v>
      </c>
      <c r="AV20" s="42">
        <f t="shared" ca="1" si="36"/>
        <v>31.85338990805867</v>
      </c>
      <c r="AW20" s="42">
        <f t="shared" ca="1" si="37"/>
        <v>9.4942668821614848</v>
      </c>
      <c r="AX20" s="42">
        <f t="shared" ca="1" si="38"/>
        <v>31200.799171879371</v>
      </c>
      <c r="AY20" s="42">
        <f ca="1">+'fd q4'!L20:L84</f>
        <v>2.3576257388379505E-2</v>
      </c>
      <c r="AZ20" s="42">
        <f t="shared" ca="1" si="39"/>
        <v>0.22120409658374077</v>
      </c>
      <c r="BA20" s="42">
        <f t="shared" ca="1" si="40"/>
        <v>1.1715357008685487E-4</v>
      </c>
      <c r="BB20" s="42">
        <f t="shared" ca="1" si="41"/>
        <v>0.22132125015382761</v>
      </c>
      <c r="BC20" s="42">
        <f t="shared" ca="1" si="42"/>
        <v>22.132125015382762</v>
      </c>
      <c r="BD20" s="42">
        <f t="shared" ca="1" si="43"/>
        <v>458.39242154705829</v>
      </c>
      <c r="BE20" s="29">
        <f t="shared" ca="1" si="44"/>
        <v>0</v>
      </c>
    </row>
    <row r="21" spans="1:57" x14ac:dyDescent="0.25">
      <c r="E21" s="20">
        <v>19</v>
      </c>
      <c r="F21" s="4">
        <v>1900</v>
      </c>
      <c r="G21" s="29">
        <f t="shared" ca="1" si="45"/>
        <v>458.39242154705829</v>
      </c>
      <c r="H21" s="4">
        <f t="shared" ca="1" si="0"/>
        <v>480.96670201813896</v>
      </c>
      <c r="I21" s="4">
        <f t="shared" ca="1" si="1"/>
        <v>469.67956178259863</v>
      </c>
      <c r="J21" s="4">
        <v>538</v>
      </c>
      <c r="K21" s="42">
        <f t="shared" si="2"/>
        <v>569.69230769230774</v>
      </c>
      <c r="L21" s="42">
        <f t="shared" si="3"/>
        <v>553.84615384615381</v>
      </c>
      <c r="M21" s="42">
        <f ca="1">+'Rs,Den q4'!I21:I85</f>
        <v>74.702053670132358</v>
      </c>
      <c r="N21" s="42">
        <f ca="1">+'Rs,Den q4'!J21:J85</f>
        <v>0.74335356405962882</v>
      </c>
      <c r="O21" s="42">
        <f t="shared" ca="1" si="4"/>
        <v>469.67958704326657</v>
      </c>
      <c r="P21" s="42">
        <f t="shared" ca="1" si="5"/>
        <v>0.66269144977277861</v>
      </c>
      <c r="Q21" s="42">
        <f t="shared" ca="1" si="6"/>
        <v>670.47187333651868</v>
      </c>
      <c r="R21" s="42">
        <f t="shared" ca="1" si="7"/>
        <v>377.88522170612873</v>
      </c>
      <c r="S21" s="42">
        <f t="shared" ca="1" si="8"/>
        <v>0.70052090245829035</v>
      </c>
      <c r="T21" s="42">
        <f t="shared" ca="1" si="9"/>
        <v>1.4656465033101114</v>
      </c>
      <c r="U21" s="42">
        <f t="shared" ca="1" si="10"/>
        <v>0.91867887181669383</v>
      </c>
      <c r="V21" s="42">
        <f t="shared" ca="1" si="11"/>
        <v>3.0624231666467713E-2</v>
      </c>
      <c r="W21" s="23">
        <f t="shared" ca="1" si="12"/>
        <v>1.6532537800149174</v>
      </c>
      <c r="X21" s="42">
        <f ca="1">+'Visco q4'!G21:G85</f>
        <v>1.1864021961220972E-2</v>
      </c>
      <c r="Y21" s="42">
        <f t="shared" ca="1" si="13"/>
        <v>1.0389820570265074</v>
      </c>
      <c r="Z21" s="42">
        <f t="shared" ca="1" si="14"/>
        <v>58.38567067609079</v>
      </c>
      <c r="AA21" s="43">
        <f t="shared" si="15"/>
        <v>24</v>
      </c>
      <c r="AB21" s="42">
        <f t="shared" ca="1" si="16"/>
        <v>4.0513085070859989E-2</v>
      </c>
      <c r="AC21" s="42">
        <f t="shared" ca="1" si="17"/>
        <v>5.8149449808974761E-2</v>
      </c>
      <c r="AD21" s="42">
        <f t="shared" ca="1" si="18"/>
        <v>0.82532579175525378</v>
      </c>
      <c r="AE21" s="42">
        <f t="shared" ca="1" si="19"/>
        <v>1.1846108638673893</v>
      </c>
      <c r="AF21" s="42">
        <f t="shared" ca="1" si="20"/>
        <v>2.009936655622643</v>
      </c>
      <c r="AG21" s="42">
        <f t="shared" ca="1" si="21"/>
        <v>0.41062278726370222</v>
      </c>
      <c r="AH21" s="42">
        <f t="shared" ca="1" si="22"/>
        <v>22.540122832635618</v>
      </c>
      <c r="AI21" s="42">
        <f t="shared" si="23"/>
        <v>0.13</v>
      </c>
      <c r="AJ21" s="42">
        <f t="shared" ca="1" si="24"/>
        <v>0.58937721273629773</v>
      </c>
      <c r="AK21" s="42">
        <f t="shared" ca="1" si="25"/>
        <v>0.45937721273629772</v>
      </c>
      <c r="AL21" s="42">
        <f t="shared" ca="1" si="26"/>
        <v>2.0291618501193756</v>
      </c>
      <c r="AM21" s="42">
        <f t="shared" ca="1" si="27"/>
        <v>2.9125070320224382</v>
      </c>
      <c r="AN21" s="42">
        <f t="shared" ca="1" si="28"/>
        <v>38.335683918620603</v>
      </c>
      <c r="AO21" s="42">
        <f t="shared" ca="1" si="29"/>
        <v>0.13198839138428858</v>
      </c>
      <c r="AP21" s="42">
        <f t="shared" ca="1" si="30"/>
        <v>7.6307046583771604E-3</v>
      </c>
      <c r="AQ21" s="42">
        <f t="shared" ca="1" si="31"/>
        <v>3.0886808509079174E-4</v>
      </c>
      <c r="AR21" s="42">
        <f t="shared" ca="1" si="32"/>
        <v>0.55765866164576261</v>
      </c>
      <c r="AS21" s="42">
        <f t="shared" ca="1" si="33"/>
        <v>9.714258920742537E-4</v>
      </c>
      <c r="AT21" s="42">
        <f t="shared" ca="1" si="34"/>
        <v>0.97471888019414343</v>
      </c>
      <c r="AU21" s="42">
        <f t="shared" ca="1" si="35"/>
        <v>0.54356042620992251</v>
      </c>
      <c r="AV21" s="42">
        <f t="shared" ca="1" si="36"/>
        <v>32.490750487964931</v>
      </c>
      <c r="AW21" s="42">
        <f t="shared" ca="1" si="37"/>
        <v>9.8619392785241988</v>
      </c>
      <c r="AX21" s="42">
        <f t="shared" ca="1" si="38"/>
        <v>29559.969072854543</v>
      </c>
      <c r="AY21" s="42">
        <f ca="1">+'fd q4'!L21:L85</f>
        <v>2.3864727394648812E-2</v>
      </c>
      <c r="AZ21" s="42">
        <f t="shared" ca="1" si="39"/>
        <v>0.2256302117219787</v>
      </c>
      <c r="BA21" s="42">
        <f t="shared" ca="1" si="40"/>
        <v>1.1259298882817145E-4</v>
      </c>
      <c r="BB21" s="42">
        <f t="shared" ca="1" si="41"/>
        <v>0.22574280471080688</v>
      </c>
      <c r="BC21" s="42">
        <f t="shared" ca="1" si="42"/>
        <v>22.574280471080687</v>
      </c>
      <c r="BD21" s="42">
        <f t="shared" ca="1" si="43"/>
        <v>480.96670201813896</v>
      </c>
      <c r="BE21" s="29">
        <f t="shared" ca="1" si="44"/>
        <v>0</v>
      </c>
    </row>
    <row r="22" spans="1:57" x14ac:dyDescent="0.25">
      <c r="E22" s="20">
        <v>20</v>
      </c>
      <c r="F22" s="19">
        <v>2000</v>
      </c>
      <c r="G22" s="29">
        <f t="shared" ca="1" si="45"/>
        <v>480.96670201813896</v>
      </c>
      <c r="H22" s="4">
        <f t="shared" ca="1" si="0"/>
        <v>503.97927062587598</v>
      </c>
      <c r="I22" s="4">
        <f t="shared" ca="1" si="1"/>
        <v>492.4729863220075</v>
      </c>
      <c r="J22" s="4">
        <v>539</v>
      </c>
      <c r="K22" s="42">
        <f t="shared" si="2"/>
        <v>572.30769230769226</v>
      </c>
      <c r="L22" s="42">
        <f t="shared" si="3"/>
        <v>555.65384615384619</v>
      </c>
      <c r="M22" s="42">
        <f ca="1">+'Rs,Den q4'!I22:I86</f>
        <v>78.469903077978557</v>
      </c>
      <c r="N22" s="42">
        <f ca="1">+'Rs,Den q4'!J22:J86</f>
        <v>0.74301832870140427</v>
      </c>
      <c r="O22" s="42">
        <f t="shared" ca="1" si="4"/>
        <v>492.47301685553953</v>
      </c>
      <c r="P22" s="42">
        <f t="shared" ca="1" si="5"/>
        <v>0.66166194330648276</v>
      </c>
      <c r="Q22" s="42">
        <f t="shared" ca="1" si="6"/>
        <v>670.5075593788431</v>
      </c>
      <c r="R22" s="42">
        <f t="shared" ca="1" si="7"/>
        <v>377.56767498435551</v>
      </c>
      <c r="S22" s="42">
        <f t="shared" ca="1" si="8"/>
        <v>0.73447790324427287</v>
      </c>
      <c r="T22" s="42">
        <f t="shared" ca="1" si="9"/>
        <v>1.4716668903842727</v>
      </c>
      <c r="U22" s="42">
        <f t="shared" ca="1" si="10"/>
        <v>0.91634003737717884</v>
      </c>
      <c r="V22" s="42">
        <f t="shared" ca="1" si="11"/>
        <v>2.9227560309583057E-2</v>
      </c>
      <c r="W22" s="23">
        <f t="shared" ca="1" si="12"/>
        <v>1.7295652436662925</v>
      </c>
      <c r="X22" s="42">
        <f ca="1">+'Visco q4'!G22:G86</f>
        <v>1.193958639180248E-2</v>
      </c>
      <c r="Y22" s="42">
        <f t="shared" ca="1" si="13"/>
        <v>1.0413045121321394</v>
      </c>
      <c r="Z22" s="42">
        <f t="shared" ca="1" si="14"/>
        <v>58.459017745963159</v>
      </c>
      <c r="AA22" s="43">
        <f t="shared" si="15"/>
        <v>24</v>
      </c>
      <c r="AB22" s="42">
        <f t="shared" ca="1" si="16"/>
        <v>4.0603644691819187E-2</v>
      </c>
      <c r="AC22" s="42">
        <f t="shared" ca="1" si="17"/>
        <v>5.4732685735252744E-2</v>
      </c>
      <c r="AD22" s="42">
        <f t="shared" ca="1" si="18"/>
        <v>0.82717065720399663</v>
      </c>
      <c r="AE22" s="42">
        <f t="shared" ca="1" si="19"/>
        <v>1.1150051177373856</v>
      </c>
      <c r="AF22" s="42">
        <f t="shared" ca="1" si="20"/>
        <v>1.9421757749413824</v>
      </c>
      <c r="AG22" s="42">
        <f t="shared" ca="1" si="21"/>
        <v>0.42589896747577438</v>
      </c>
      <c r="AH22" s="42">
        <f t="shared" ca="1" si="22"/>
        <v>22.123152420845681</v>
      </c>
      <c r="AI22" s="42">
        <f t="shared" si="23"/>
        <v>0.13</v>
      </c>
      <c r="AJ22" s="42">
        <f t="shared" ca="1" si="24"/>
        <v>0.57410103252422562</v>
      </c>
      <c r="AK22" s="42">
        <f t="shared" ca="1" si="25"/>
        <v>0.44410103252422561</v>
      </c>
      <c r="AL22" s="42">
        <f t="shared" ca="1" si="26"/>
        <v>2.0438547011556274</v>
      </c>
      <c r="AM22" s="42">
        <f t="shared" ca="1" si="27"/>
        <v>2.7550644257659105</v>
      </c>
      <c r="AN22" s="42">
        <f t="shared" ca="1" si="28"/>
        <v>38.527146334028714</v>
      </c>
      <c r="AO22" s="42">
        <f t="shared" ca="1" si="29"/>
        <v>0.13380778325424852</v>
      </c>
      <c r="AP22" s="42">
        <f t="shared" ca="1" si="30"/>
        <v>7.6824444356991999E-3</v>
      </c>
      <c r="AQ22" s="42">
        <f t="shared" ca="1" si="31"/>
        <v>3.2330569152511519E-4</v>
      </c>
      <c r="AR22" s="42">
        <f t="shared" ca="1" si="32"/>
        <v>0.56773246772702923</v>
      </c>
      <c r="AS22" s="42">
        <f t="shared" ca="1" si="33"/>
        <v>9.1041384544645384E-4</v>
      </c>
      <c r="AT22" s="42">
        <f t="shared" ca="1" si="34"/>
        <v>0.97471888015127617</v>
      </c>
      <c r="AU22" s="42">
        <f t="shared" ca="1" si="35"/>
        <v>0.55337955516841042</v>
      </c>
      <c r="AV22" s="42">
        <f t="shared" ca="1" si="36"/>
        <v>33.122484434334801</v>
      </c>
      <c r="AW22" s="42">
        <f t="shared" ca="1" si="37"/>
        <v>10.228429748294031</v>
      </c>
      <c r="AX22" s="42">
        <f t="shared" ca="1" si="38"/>
        <v>28075.445525203373</v>
      </c>
      <c r="AY22" s="42">
        <f ca="1">+'fd q4'!L22:L86</f>
        <v>2.4145230869465451E-2</v>
      </c>
      <c r="AZ22" s="42">
        <f t="shared" ca="1" si="39"/>
        <v>0.2300172530162139</v>
      </c>
      <c r="BA22" s="42">
        <f t="shared" ca="1" si="40"/>
        <v>1.0843306115609772E-4</v>
      </c>
      <c r="BB22" s="42">
        <f t="shared" ca="1" si="41"/>
        <v>0.23012568607737</v>
      </c>
      <c r="BC22" s="42">
        <f t="shared" ca="1" si="42"/>
        <v>23.012568607736998</v>
      </c>
      <c r="BD22" s="42">
        <f t="shared" ca="1" si="43"/>
        <v>503.97927062587598</v>
      </c>
      <c r="BE22" s="29">
        <f t="shared" ca="1" si="44"/>
        <v>0</v>
      </c>
    </row>
    <row r="23" spans="1:57" x14ac:dyDescent="0.25">
      <c r="E23" s="20">
        <v>21</v>
      </c>
      <c r="F23" s="4">
        <v>2100</v>
      </c>
      <c r="G23" s="29">
        <f t="shared" ca="1" si="45"/>
        <v>503.97927062587598</v>
      </c>
      <c r="H23" s="4">
        <f t="shared" ca="1" si="0"/>
        <v>527.42632130011202</v>
      </c>
      <c r="I23" s="4">
        <f t="shared" ca="1" si="1"/>
        <v>515.70279596299406</v>
      </c>
      <c r="J23" s="4">
        <v>540</v>
      </c>
      <c r="K23" s="42">
        <f t="shared" si="2"/>
        <v>574.92307692307691</v>
      </c>
      <c r="L23" s="42">
        <f t="shared" si="3"/>
        <v>557.46153846153845</v>
      </c>
      <c r="M23" s="42">
        <f ca="1">+'Rs,Den q4'!I23:I87</f>
        <v>82.314698899087944</v>
      </c>
      <c r="N23" s="42">
        <f ca="1">+'Rs,Den q4'!J23:J87</f>
        <v>0.742676247220731</v>
      </c>
      <c r="O23" s="42">
        <f t="shared" ca="1" si="4"/>
        <v>515.70283267343268</v>
      </c>
      <c r="P23" s="42">
        <f t="shared" ca="1" si="5"/>
        <v>0.66059112324711267</v>
      </c>
      <c r="Q23" s="42">
        <f t="shared" ca="1" si="6"/>
        <v>670.54459314447365</v>
      </c>
      <c r="R23" s="42">
        <f t="shared" ca="1" si="7"/>
        <v>377.23735715390058</v>
      </c>
      <c r="S23" s="42">
        <f t="shared" ca="1" si="8"/>
        <v>0.76908053727588876</v>
      </c>
      <c r="T23" s="42">
        <f t="shared" ca="1" si="9"/>
        <v>1.4777474390854464</v>
      </c>
      <c r="U23" s="42">
        <f t="shared" ca="1" si="10"/>
        <v>0.91407072915189225</v>
      </c>
      <c r="V23" s="42">
        <f t="shared" ca="1" si="11"/>
        <v>2.7932461965539054E-2</v>
      </c>
      <c r="W23" s="23">
        <f t="shared" ca="1" si="12"/>
        <v>1.8068282659202908</v>
      </c>
      <c r="X23" s="42">
        <f ca="1">+'Visco q4'!G23:G87</f>
        <v>1.2016294446605871E-2</v>
      </c>
      <c r="Y23" s="42">
        <f t="shared" ca="1" si="13"/>
        <v>1.0436688849430706</v>
      </c>
      <c r="Z23" s="42">
        <f t="shared" ca="1" si="14"/>
        <v>58.533644651056122</v>
      </c>
      <c r="AA23" s="43">
        <f t="shared" si="15"/>
        <v>24</v>
      </c>
      <c r="AB23" s="42">
        <f t="shared" ca="1" si="16"/>
        <v>4.0695838812189876E-2</v>
      </c>
      <c r="AC23" s="42">
        <f t="shared" ca="1" si="17"/>
        <v>5.1561637415691225E-2</v>
      </c>
      <c r="AD23" s="42">
        <f t="shared" ca="1" si="18"/>
        <v>0.82904882040131989</v>
      </c>
      <c r="AE23" s="42">
        <f t="shared" ca="1" si="19"/>
        <v>1.0504050518461132</v>
      </c>
      <c r="AF23" s="42">
        <f t="shared" ca="1" si="20"/>
        <v>1.8794538722474332</v>
      </c>
      <c r="AG23" s="42">
        <f t="shared" ca="1" si="21"/>
        <v>0.4411115551401914</v>
      </c>
      <c r="AH23" s="42">
        <f t="shared" ca="1" si="22"/>
        <v>21.707102969076715</v>
      </c>
      <c r="AI23" s="42">
        <f t="shared" si="23"/>
        <v>0.13</v>
      </c>
      <c r="AJ23" s="42">
        <f t="shared" ca="1" si="24"/>
        <v>0.55888844485980849</v>
      </c>
      <c r="AK23" s="42">
        <f t="shared" ca="1" si="25"/>
        <v>0.42888844485980848</v>
      </c>
      <c r="AL23" s="42">
        <f t="shared" ca="1" si="26"/>
        <v>2.0588978661621087</v>
      </c>
      <c r="AM23" s="42">
        <f t="shared" ca="1" si="27"/>
        <v>2.6086240841703008</v>
      </c>
      <c r="AN23" s="42">
        <f t="shared" ca="1" si="28"/>
        <v>38.722790089913502</v>
      </c>
      <c r="AO23" s="42">
        <f t="shared" ca="1" si="29"/>
        <v>0.13568340120304573</v>
      </c>
      <c r="AP23" s="42">
        <f t="shared" ca="1" si="30"/>
        <v>7.7351555396391837E-3</v>
      </c>
      <c r="AQ23" s="42">
        <f t="shared" ca="1" si="31"/>
        <v>3.3822742201171564E-4</v>
      </c>
      <c r="AR23" s="42">
        <f t="shared" ca="1" si="32"/>
        <v>0.57768672082500305</v>
      </c>
      <c r="AS23" s="42">
        <f t="shared" ca="1" si="33"/>
        <v>8.5391680002925576E-4</v>
      </c>
      <c r="AT23" s="42">
        <f t="shared" ca="1" si="34"/>
        <v>0.97471888011823737</v>
      </c>
      <c r="AU23" s="42">
        <f t="shared" ca="1" si="35"/>
        <v>0.56308215358172387</v>
      </c>
      <c r="AV23" s="42">
        <f t="shared" ca="1" si="36"/>
        <v>33.748686201897591</v>
      </c>
      <c r="AW23" s="42">
        <f t="shared" ca="1" si="37"/>
        <v>10.593393091480834</v>
      </c>
      <c r="AX23" s="42">
        <f t="shared" ca="1" si="38"/>
        <v>26728.687903533075</v>
      </c>
      <c r="AY23" s="42">
        <f ca="1">+'fd q4'!L23:L87</f>
        <v>2.4417828472557385E-2</v>
      </c>
      <c r="AZ23" s="42">
        <f t="shared" ca="1" si="39"/>
        <v>0.2343658764020666</v>
      </c>
      <c r="BA23" s="42">
        <f t="shared" ca="1" si="40"/>
        <v>1.0463034029345182E-4</v>
      </c>
      <c r="BB23" s="42">
        <f t="shared" ca="1" si="41"/>
        <v>0.23447050674236006</v>
      </c>
      <c r="BC23" s="42">
        <f t="shared" ca="1" si="42"/>
        <v>23.447050674236007</v>
      </c>
      <c r="BD23" s="42">
        <f t="shared" ca="1" si="43"/>
        <v>527.42632130011202</v>
      </c>
      <c r="BE23" s="29">
        <f t="shared" ca="1" si="44"/>
        <v>0</v>
      </c>
    </row>
    <row r="24" spans="1:57" x14ac:dyDescent="0.25">
      <c r="E24" s="20">
        <v>22</v>
      </c>
      <c r="F24" s="19">
        <v>2200</v>
      </c>
      <c r="G24" s="29">
        <f t="shared" ca="1" si="45"/>
        <v>527.42632130011202</v>
      </c>
      <c r="H24" s="4">
        <f t="shared" ca="1" si="0"/>
        <v>551.3041000699003</v>
      </c>
      <c r="I24" s="4">
        <f t="shared" ca="1" si="1"/>
        <v>539.3652106850061</v>
      </c>
      <c r="J24" s="4">
        <v>541</v>
      </c>
      <c r="K24" s="42">
        <f t="shared" si="2"/>
        <v>577.53846153846155</v>
      </c>
      <c r="L24" s="42">
        <f t="shared" si="3"/>
        <v>559.26923076923072</v>
      </c>
      <c r="M24" s="42">
        <f ca="1">+'Rs,Den q4'!I24:I88</f>
        <v>86.235003819281204</v>
      </c>
      <c r="N24" s="42">
        <f ca="1">+'Rs,Den q4'!J24:J88</f>
        <v>0.74232744749918866</v>
      </c>
      <c r="O24" s="42">
        <f t="shared" ca="1" si="4"/>
        <v>539.36525459769587</v>
      </c>
      <c r="P24" s="42">
        <f t="shared" ca="1" si="5"/>
        <v>0.65947724182775247</v>
      </c>
      <c r="Q24" s="42">
        <f t="shared" ca="1" si="6"/>
        <v>670.58302490908852</v>
      </c>
      <c r="R24" s="42">
        <f t="shared" ca="1" si="7"/>
        <v>376.89372568791026</v>
      </c>
      <c r="S24" s="42">
        <f t="shared" ca="1" si="8"/>
        <v>0.80432279173504029</v>
      </c>
      <c r="T24" s="42">
        <f t="shared" ca="1" si="9"/>
        <v>1.483891061726875</v>
      </c>
      <c r="U24" s="42">
        <f t="shared" ca="1" si="10"/>
        <v>0.91187487960059888</v>
      </c>
      <c r="V24" s="42">
        <f t="shared" ca="1" si="11"/>
        <v>2.6729278660234682E-2</v>
      </c>
      <c r="W24" s="23">
        <f t="shared" ca="1" si="12"/>
        <v>1.8849764677936101</v>
      </c>
      <c r="X24" s="42">
        <f ca="1">+'Visco q4'!G24:G88</f>
        <v>1.209413990083061E-2</v>
      </c>
      <c r="Y24" s="42">
        <f t="shared" ca="1" si="13"/>
        <v>1.0460747614797457</v>
      </c>
      <c r="Z24" s="42">
        <f t="shared" ca="1" si="14"/>
        <v>58.609468282165089</v>
      </c>
      <c r="AA24" s="43">
        <f t="shared" si="15"/>
        <v>24</v>
      </c>
      <c r="AB24" s="42">
        <f t="shared" ca="1" si="16"/>
        <v>4.0789651289644249E-2</v>
      </c>
      <c r="AC24" s="42">
        <f t="shared" ca="1" si="17"/>
        <v>4.8612946754413404E-2</v>
      </c>
      <c r="AD24" s="42">
        <f t="shared" ca="1" si="18"/>
        <v>0.83095995249842214</v>
      </c>
      <c r="AE24" s="42">
        <f t="shared" ca="1" si="19"/>
        <v>0.99033481897187359</v>
      </c>
      <c r="AF24" s="42">
        <f t="shared" ca="1" si="20"/>
        <v>1.8212947714702956</v>
      </c>
      <c r="AG24" s="42">
        <f t="shared" ca="1" si="21"/>
        <v>0.45624682259841137</v>
      </c>
      <c r="AH24" s="42">
        <f t="shared" ca="1" si="22"/>
        <v>21.292270487653667</v>
      </c>
      <c r="AI24" s="42">
        <f t="shared" si="23"/>
        <v>0.13</v>
      </c>
      <c r="AJ24" s="42">
        <f t="shared" ca="1" si="24"/>
        <v>0.54375317740158868</v>
      </c>
      <c r="AK24" s="42">
        <f t="shared" ca="1" si="25"/>
        <v>0.41375317740158868</v>
      </c>
      <c r="AL24" s="42">
        <f t="shared" ca="1" si="26"/>
        <v>2.0742940337230431</v>
      </c>
      <c r="AM24" s="42">
        <f t="shared" ca="1" si="27"/>
        <v>2.4721355105081888</v>
      </c>
      <c r="AN24" s="42">
        <f t="shared" ca="1" si="28"/>
        <v>38.922629167487933</v>
      </c>
      <c r="AO24" s="42">
        <f t="shared" ca="1" si="29"/>
        <v>0.1376166833078141</v>
      </c>
      <c r="AP24" s="42">
        <f t="shared" ca="1" si="30"/>
        <v>7.7888283018711776E-3</v>
      </c>
      <c r="AQ24" s="42">
        <f t="shared" ca="1" si="31"/>
        <v>3.5365539088843303E-4</v>
      </c>
      <c r="AR24" s="42">
        <f t="shared" ca="1" si="32"/>
        <v>0.58752406011657188</v>
      </c>
      <c r="AS24" s="42">
        <f t="shared" ca="1" si="33"/>
        <v>8.0150593202819376E-4</v>
      </c>
      <c r="AT24" s="42">
        <f t="shared" ca="1" si="34"/>
        <v>0.97471888009267194</v>
      </c>
      <c r="AU24" s="42">
        <f t="shared" ca="1" si="35"/>
        <v>0.57267079390432463</v>
      </c>
      <c r="AV24" s="42">
        <f t="shared" ca="1" si="36"/>
        <v>34.369436228949091</v>
      </c>
      <c r="AW24" s="42">
        <f t="shared" ca="1" si="37"/>
        <v>10.956499969360889</v>
      </c>
      <c r="AX24" s="42">
        <f t="shared" ca="1" si="38"/>
        <v>25503.805828420231</v>
      </c>
      <c r="AY24" s="42">
        <f ca="1">+'fd q4'!L24:L88</f>
        <v>2.4682586688488738E-2</v>
      </c>
      <c r="AZ24" s="42">
        <f t="shared" ca="1" si="39"/>
        <v>0.23867664047881312</v>
      </c>
      <c r="BA24" s="42">
        <f t="shared" ca="1" si="40"/>
        <v>1.0114721906913723E-4</v>
      </c>
      <c r="BB24" s="42">
        <f t="shared" ca="1" si="41"/>
        <v>0.23877778769788227</v>
      </c>
      <c r="BC24" s="42">
        <f t="shared" ca="1" si="42"/>
        <v>23.877778769788229</v>
      </c>
      <c r="BD24" s="42">
        <f t="shared" ca="1" si="43"/>
        <v>551.3041000699003</v>
      </c>
      <c r="BE24" s="29">
        <f t="shared" ca="1" si="44"/>
        <v>0</v>
      </c>
    </row>
    <row r="25" spans="1:57" x14ac:dyDescent="0.25">
      <c r="E25" s="20">
        <v>23</v>
      </c>
      <c r="F25" s="4">
        <v>2300</v>
      </c>
      <c r="G25" s="29">
        <f t="shared" ca="1" si="45"/>
        <v>551.3041000699003</v>
      </c>
      <c r="H25" s="4">
        <f t="shared" ca="1" si="0"/>
        <v>575.60889706633168</v>
      </c>
      <c r="I25" s="4">
        <f t="shared" ca="1" si="1"/>
        <v>563.45649856811599</v>
      </c>
      <c r="J25" s="4">
        <v>542</v>
      </c>
      <c r="K25" s="42">
        <f t="shared" si="2"/>
        <v>580.15384615384619</v>
      </c>
      <c r="L25" s="42">
        <f t="shared" si="3"/>
        <v>561.07692307692309</v>
      </c>
      <c r="M25" s="42">
        <f ca="1">+'Rs,Den q4'!I25:I89</f>
        <v>90.229372427863098</v>
      </c>
      <c r="N25" s="42">
        <f ca="1">+'Rs,Den q4'!J25:J89</f>
        <v>0.74197205813872469</v>
      </c>
      <c r="O25" s="42">
        <f t="shared" ca="1" si="4"/>
        <v>563.45655084124689</v>
      </c>
      <c r="P25" s="42">
        <f t="shared" ca="1" si="5"/>
        <v>0.65831839353568034</v>
      </c>
      <c r="Q25" s="42">
        <f t="shared" ca="1" si="6"/>
        <v>670.62290938050774</v>
      </c>
      <c r="R25" s="42">
        <f t="shared" ca="1" si="7"/>
        <v>376.53618905825363</v>
      </c>
      <c r="S25" s="42">
        <f t="shared" ca="1" si="8"/>
        <v>0.84019870285763509</v>
      </c>
      <c r="T25" s="42">
        <f t="shared" ca="1" si="9"/>
        <v>1.4901009235798031</v>
      </c>
      <c r="U25" s="42">
        <f t="shared" ca="1" si="10"/>
        <v>0.9097563454843216</v>
      </c>
      <c r="V25" s="42">
        <f t="shared" ca="1" si="11"/>
        <v>2.5609499982070964E-2</v>
      </c>
      <c r="W25" s="23">
        <f t="shared" ca="1" si="12"/>
        <v>1.9639401511680248</v>
      </c>
      <c r="X25" s="42">
        <f ca="1">+'Visco q4'!G25:G89</f>
        <v>1.2173114607753213E-2</v>
      </c>
      <c r="Y25" s="42">
        <f t="shared" ca="1" si="13"/>
        <v>1.0485217115810173</v>
      </c>
      <c r="Z25" s="42">
        <f t="shared" ca="1" si="14"/>
        <v>58.686406661131599</v>
      </c>
      <c r="AA25" s="43">
        <f t="shared" si="15"/>
        <v>24</v>
      </c>
      <c r="AB25" s="42">
        <f t="shared" ca="1" si="16"/>
        <v>4.0885065350884806E-2</v>
      </c>
      <c r="AC25" s="42">
        <f t="shared" ca="1" si="17"/>
        <v>4.5866014702671737E-2</v>
      </c>
      <c r="AD25" s="42">
        <f t="shared" ca="1" si="18"/>
        <v>0.83290371179249245</v>
      </c>
      <c r="AE25" s="42">
        <f t="shared" ca="1" si="19"/>
        <v>0.93437477873953267</v>
      </c>
      <c r="AF25" s="42">
        <f t="shared" ca="1" si="20"/>
        <v>1.7672784905320251</v>
      </c>
      <c r="AG25" s="42">
        <f t="shared" ca="1" si="21"/>
        <v>0.47129171562641126</v>
      </c>
      <c r="AH25" s="42">
        <f t="shared" ca="1" si="22"/>
        <v>20.878940328621944</v>
      </c>
      <c r="AI25" s="42">
        <f t="shared" si="23"/>
        <v>0.13</v>
      </c>
      <c r="AJ25" s="42">
        <f t="shared" ca="1" si="24"/>
        <v>0.52870828437358874</v>
      </c>
      <c r="AK25" s="42">
        <f t="shared" ca="1" si="25"/>
        <v>0.39870828437358874</v>
      </c>
      <c r="AL25" s="42">
        <f t="shared" ca="1" si="26"/>
        <v>2.0900459613864402</v>
      </c>
      <c r="AM25" s="42">
        <f t="shared" ca="1" si="27"/>
        <v>2.3446722653247658</v>
      </c>
      <c r="AN25" s="42">
        <f t="shared" ca="1" si="28"/>
        <v>39.126678631537558</v>
      </c>
      <c r="AO25" s="42">
        <f t="shared" ca="1" si="29"/>
        <v>0.13960912126759736</v>
      </c>
      <c r="AP25" s="42">
        <f t="shared" ca="1" si="30"/>
        <v>7.8434521118630664E-3</v>
      </c>
      <c r="AQ25" s="42">
        <f t="shared" ca="1" si="31"/>
        <v>3.6961294596085908E-4</v>
      </c>
      <c r="AR25" s="42">
        <f t="shared" ca="1" si="32"/>
        <v>0.59724693285731245</v>
      </c>
      <c r="AS25" s="42">
        <f t="shared" ca="1" si="33"/>
        <v>7.5280300054936808E-4</v>
      </c>
      <c r="AT25" s="42">
        <f t="shared" ca="1" si="34"/>
        <v>0.97471888007281682</v>
      </c>
      <c r="AU25" s="42">
        <f t="shared" ca="1" si="35"/>
        <v>0.58214786152160436</v>
      </c>
      <c r="AV25" s="42">
        <f t="shared" ca="1" si="36"/>
        <v>34.984802730174145</v>
      </c>
      <c r="AW25" s="42">
        <f t="shared" ca="1" si="37"/>
        <v>11.317437201573618</v>
      </c>
      <c r="AX25" s="42">
        <f t="shared" ca="1" si="38"/>
        <v>24387.119909716588</v>
      </c>
      <c r="AY25" s="42">
        <f ca="1">+'fd q4'!L25:L89</f>
        <v>2.4939577777203029E-2</v>
      </c>
      <c r="AZ25" s="42">
        <f t="shared" ca="1" si="39"/>
        <v>0.24295001895954269</v>
      </c>
      <c r="BA25" s="42">
        <f t="shared" ca="1" si="40"/>
        <v>9.7951004771536679E-5</v>
      </c>
      <c r="BB25" s="42">
        <f t="shared" ca="1" si="41"/>
        <v>0.24304796996431421</v>
      </c>
      <c r="BC25" s="42">
        <f t="shared" ca="1" si="42"/>
        <v>24.304796996431421</v>
      </c>
      <c r="BD25" s="42">
        <f t="shared" ca="1" si="43"/>
        <v>575.60889706633168</v>
      </c>
      <c r="BE25" s="29">
        <f t="shared" ca="1" si="44"/>
        <v>0</v>
      </c>
    </row>
    <row r="26" spans="1:57" x14ac:dyDescent="0.25">
      <c r="E26" s="20">
        <v>24</v>
      </c>
      <c r="F26" s="19">
        <v>2400</v>
      </c>
      <c r="G26" s="29">
        <f t="shared" ca="1" si="45"/>
        <v>575.60889706633168</v>
      </c>
      <c r="H26" s="4">
        <f t="shared" ca="1" si="0"/>
        <v>600.33703962313064</v>
      </c>
      <c r="I26" s="4">
        <f t="shared" ca="1" si="1"/>
        <v>587.97296834473116</v>
      </c>
      <c r="J26" s="4">
        <v>543</v>
      </c>
      <c r="K26" s="42">
        <f t="shared" si="2"/>
        <v>582.76923076923072</v>
      </c>
      <c r="L26" s="42">
        <f t="shared" si="3"/>
        <v>562.88461538461536</v>
      </c>
      <c r="M26" s="42">
        <f ca="1">+'Rs,Den q4'!I26:I90</f>
        <v>94.296351591420944</v>
      </c>
      <c r="N26" s="42">
        <f ca="1">+'Rs,Den q4'!J26:J90</f>
        <v>0.74161020842839709</v>
      </c>
      <c r="O26" s="42">
        <f t="shared" ca="1" si="4"/>
        <v>587.97303028144665</v>
      </c>
      <c r="P26" s="42">
        <f t="shared" ca="1" si="5"/>
        <v>0.65711249902442603</v>
      </c>
      <c r="Q26" s="42">
        <f t="shared" ca="1" si="6"/>
        <v>670.66430612133661</v>
      </c>
      <c r="R26" s="42">
        <f t="shared" ca="1" si="7"/>
        <v>376.16410172826187</v>
      </c>
      <c r="S26" s="42">
        <f t="shared" ca="1" si="8"/>
        <v>0.87670234270430225</v>
      </c>
      <c r="T26" s="42">
        <f t="shared" ca="1" si="9"/>
        <v>1.496380470115245</v>
      </c>
      <c r="U26" s="42">
        <f t="shared" ca="1" si="10"/>
        <v>0.90771891610962929</v>
      </c>
      <c r="V26" s="42">
        <f t="shared" ca="1" si="11"/>
        <v>2.4565601112283165E-2</v>
      </c>
      <c r="W26" s="23">
        <f t="shared" ca="1" si="12"/>
        <v>2.0436461007405882</v>
      </c>
      <c r="X26" s="42">
        <f ca="1">+'Visco q4'!G26:G90</f>
        <v>1.2253208374223171E-2</v>
      </c>
      <c r="Y26" s="42">
        <f t="shared" ca="1" si="13"/>
        <v>1.0510092893404666</v>
      </c>
      <c r="Z26" s="42">
        <f t="shared" ca="1" si="14"/>
        <v>58.764378982228344</v>
      </c>
      <c r="AA26" s="43">
        <f t="shared" si="15"/>
        <v>24</v>
      </c>
      <c r="AB26" s="42">
        <f t="shared" ca="1" si="16"/>
        <v>4.0982063608657776E-2</v>
      </c>
      <c r="AC26" s="42">
        <f t="shared" ca="1" si="17"/>
        <v>4.3302612192226961E-2</v>
      </c>
      <c r="AD26" s="42">
        <f t="shared" ca="1" si="18"/>
        <v>0.83487974407330579</v>
      </c>
      <c r="AE26" s="42">
        <f t="shared" ca="1" si="19"/>
        <v>0.88215357162040442</v>
      </c>
      <c r="AF26" s="42">
        <f t="shared" ca="1" si="20"/>
        <v>1.7170333156937101</v>
      </c>
      <c r="AG26" s="42">
        <f t="shared" ca="1" si="21"/>
        <v>0.48623386421363662</v>
      </c>
      <c r="AH26" s="42">
        <f t="shared" ca="1" si="22"/>
        <v>20.467387223409904</v>
      </c>
      <c r="AI26" s="42">
        <f t="shared" si="23"/>
        <v>0.13</v>
      </c>
      <c r="AJ26" s="42">
        <f t="shared" ca="1" si="24"/>
        <v>0.51376613578636343</v>
      </c>
      <c r="AK26" s="42">
        <f t="shared" ca="1" si="25"/>
        <v>0.38376613578636343</v>
      </c>
      <c r="AL26" s="42">
        <f t="shared" ca="1" si="26"/>
        <v>2.1061564732994911</v>
      </c>
      <c r="AM26" s="42">
        <f t="shared" ca="1" si="27"/>
        <v>2.2254144605878059</v>
      </c>
      <c r="AN26" s="42">
        <f t="shared" ca="1" si="28"/>
        <v>39.334954584197732</v>
      </c>
      <c r="AO26" s="42">
        <f t="shared" ca="1" si="29"/>
        <v>0.14166226154802797</v>
      </c>
      <c r="AP26" s="42">
        <f t="shared" ca="1" si="30"/>
        <v>7.8990153472853711E-3</v>
      </c>
      <c r="AQ26" s="42">
        <f t="shared" ca="1" si="31"/>
        <v>3.8612477613451614E-4</v>
      </c>
      <c r="AR26" s="42">
        <f t="shared" ca="1" si="32"/>
        <v>0.60685762168650292</v>
      </c>
      <c r="AS26" s="42">
        <f t="shared" ca="1" si="33"/>
        <v>7.0747322014305019E-4</v>
      </c>
      <c r="AT26" s="42">
        <f t="shared" ca="1" si="34"/>
        <v>0.97471888005734464</v>
      </c>
      <c r="AU26" s="42">
        <f t="shared" ca="1" si="35"/>
        <v>0.59151558136453186</v>
      </c>
      <c r="AV26" s="42">
        <f t="shared" ca="1" si="36"/>
        <v>35.594843386556136</v>
      </c>
      <c r="AW26" s="42">
        <f t="shared" ca="1" si="37"/>
        <v>11.67590802464469</v>
      </c>
      <c r="AX26" s="42">
        <f t="shared" ca="1" si="38"/>
        <v>23366.804714527538</v>
      </c>
      <c r="AY26" s="42">
        <f ca="1">+'fd q4'!L26:L90</f>
        <v>2.5188879713248753E-2</v>
      </c>
      <c r="AZ26" s="42">
        <f t="shared" ca="1" si="39"/>
        <v>0.24718641240663983</v>
      </c>
      <c r="BA26" s="42">
        <f t="shared" ca="1" si="40"/>
        <v>9.5013161349436029E-5</v>
      </c>
      <c r="BB26" s="42">
        <f t="shared" ca="1" si="41"/>
        <v>0.24728142556798927</v>
      </c>
      <c r="BC26" s="42">
        <f t="shared" ca="1" si="42"/>
        <v>24.728142556798925</v>
      </c>
      <c r="BD26" s="42">
        <f t="shared" ca="1" si="43"/>
        <v>600.33703962313064</v>
      </c>
      <c r="BE26" s="29">
        <f t="shared" ca="1" si="44"/>
        <v>0</v>
      </c>
    </row>
    <row r="27" spans="1:57" x14ac:dyDescent="0.25">
      <c r="E27" s="20">
        <v>25</v>
      </c>
      <c r="F27" s="4">
        <v>2500</v>
      </c>
      <c r="G27" s="29">
        <f t="shared" ca="1" si="45"/>
        <v>600.33703962313064</v>
      </c>
      <c r="H27" s="4">
        <f t="shared" ca="1" si="0"/>
        <v>625.48488642639575</v>
      </c>
      <c r="I27" s="4">
        <f t="shared" ca="1" si="1"/>
        <v>612.91096302476319</v>
      </c>
      <c r="J27" s="4">
        <v>544</v>
      </c>
      <c r="K27" s="42">
        <f t="shared" si="2"/>
        <v>585.38461538461536</v>
      </c>
      <c r="L27" s="42">
        <f t="shared" si="3"/>
        <v>564.69230769230762</v>
      </c>
      <c r="M27" s="42">
        <f ca="1">+'Rs,Den q4'!I27:I91</f>
        <v>98.434480909672459</v>
      </c>
      <c r="N27" s="42">
        <f ca="1">+'Rs,Den q4'!J27:J91</f>
        <v>0.74124202830381603</v>
      </c>
      <c r="O27" s="42">
        <f t="shared" ca="1" si="4"/>
        <v>612.91103608581375</v>
      </c>
      <c r="P27" s="42">
        <f t="shared" ca="1" si="5"/>
        <v>0.65585728695531442</v>
      </c>
      <c r="Q27" s="42">
        <f t="shared" ca="1" si="6"/>
        <v>670.70728002236524</v>
      </c>
      <c r="R27" s="42">
        <f t="shared" ca="1" si="7"/>
        <v>375.77675849982234</v>
      </c>
      <c r="S27" s="42">
        <f t="shared" ca="1" si="8"/>
        <v>0.91382780727283175</v>
      </c>
      <c r="T27" s="42">
        <f t="shared" ca="1" si="9"/>
        <v>1.50273345788248</v>
      </c>
      <c r="U27" s="42">
        <f t="shared" ca="1" si="10"/>
        <v>0.90576632202892748</v>
      </c>
      <c r="V27" s="42">
        <f t="shared" ca="1" si="11"/>
        <v>2.3590907195484602E-2</v>
      </c>
      <c r="W27" s="23">
        <f t="shared" ca="1" si="12"/>
        <v>2.1240173728027214</v>
      </c>
      <c r="X27" s="42">
        <f ca="1">+'Visco q4'!G27:G91</f>
        <v>1.2334408833974018E-2</v>
      </c>
      <c r="Y27" s="42">
        <f t="shared" ca="1" si="13"/>
        <v>1.0535370335710144</v>
      </c>
      <c r="Z27" s="42">
        <f t="shared" ca="1" si="14"/>
        <v>58.843305654173761</v>
      </c>
      <c r="AA27" s="43">
        <f t="shared" si="15"/>
        <v>24</v>
      </c>
      <c r="AB27" s="42">
        <f t="shared" ca="1" si="16"/>
        <v>4.1080628079869765E-2</v>
      </c>
      <c r="AC27" s="42">
        <f t="shared" ca="1" si="17"/>
        <v>4.0906554291585212E-2</v>
      </c>
      <c r="AD27" s="42">
        <f t="shared" ca="1" si="18"/>
        <v>0.83688768299229188</v>
      </c>
      <c r="AE27" s="42">
        <f t="shared" ca="1" si="19"/>
        <v>0.83334148089762294</v>
      </c>
      <c r="AF27" s="42">
        <f t="shared" ca="1" si="20"/>
        <v>1.6702291638899149</v>
      </c>
      <c r="AG27" s="42">
        <f t="shared" ca="1" si="21"/>
        <v>0.50106159147838436</v>
      </c>
      <c r="AH27" s="42">
        <f t="shared" ca="1" si="22"/>
        <v>20.057875316861654</v>
      </c>
      <c r="AI27" s="42">
        <f t="shared" si="23"/>
        <v>0.13</v>
      </c>
      <c r="AJ27" s="42">
        <f t="shared" ca="1" si="24"/>
        <v>0.49893840852161564</v>
      </c>
      <c r="AK27" s="42">
        <f t="shared" ca="1" si="25"/>
        <v>0.36893840852161564</v>
      </c>
      <c r="AL27" s="42">
        <f t="shared" ca="1" si="26"/>
        <v>2.1226284582284753</v>
      </c>
      <c r="AM27" s="42">
        <f t="shared" ca="1" si="27"/>
        <v>2.1136340977691841</v>
      </c>
      <c r="AN27" s="42">
        <f t="shared" ca="1" si="28"/>
        <v>39.547474125436409</v>
      </c>
      <c r="AO27" s="42">
        <f t="shared" ca="1" si="29"/>
        <v>0.14377770663121192</v>
      </c>
      <c r="AP27" s="42">
        <f t="shared" ca="1" si="30"/>
        <v>7.9555053057769384E-3</v>
      </c>
      <c r="AQ27" s="42">
        <f t="shared" ca="1" si="31"/>
        <v>4.0321703190058535E-4</v>
      </c>
      <c r="AR27" s="42">
        <f t="shared" ca="1" si="32"/>
        <v>0.61635827032811741</v>
      </c>
      <c r="AS27" s="42">
        <f t="shared" ca="1" si="33"/>
        <v>6.6521929163980442E-4</v>
      </c>
      <c r="AT27" s="42">
        <f t="shared" ca="1" si="34"/>
        <v>0.97471888004525065</v>
      </c>
      <c r="AU27" s="42">
        <f t="shared" ca="1" si="35"/>
        <v>0.60077604296085041</v>
      </c>
      <c r="AV27" s="42">
        <f t="shared" ca="1" si="36"/>
        <v>36.199606946040547</v>
      </c>
      <c r="AW27" s="42">
        <f t="shared" ca="1" si="37"/>
        <v>12.031632305794902</v>
      </c>
      <c r="AX27" s="42">
        <f t="shared" ca="1" si="38"/>
        <v>22432.596901178611</v>
      </c>
      <c r="AY27" s="42">
        <f ca="1">+'fd q4'!L27:L91</f>
        <v>2.5430576103524408E-2</v>
      </c>
      <c r="AZ27" s="42">
        <f t="shared" ca="1" si="39"/>
        <v>0.2513861593475038</v>
      </c>
      <c r="BA27" s="42">
        <f t="shared" ca="1" si="40"/>
        <v>9.2308685147250727E-5</v>
      </c>
      <c r="BB27" s="42">
        <f t="shared" ca="1" si="41"/>
        <v>0.25147846803265106</v>
      </c>
      <c r="BC27" s="42">
        <f t="shared" ca="1" si="42"/>
        <v>25.147846803265107</v>
      </c>
      <c r="BD27" s="42">
        <f t="shared" ca="1" si="43"/>
        <v>625.48488642639575</v>
      </c>
      <c r="BE27" s="29">
        <f t="shared" ca="1" si="44"/>
        <v>0</v>
      </c>
    </row>
    <row r="28" spans="1:57" x14ac:dyDescent="0.25">
      <c r="E28" s="20">
        <v>26</v>
      </c>
      <c r="F28" s="19">
        <v>2600</v>
      </c>
      <c r="G28" s="29">
        <f t="shared" ca="1" si="45"/>
        <v>625.48488642639575</v>
      </c>
      <c r="H28" s="4">
        <f t="shared" ca="1" si="0"/>
        <v>651.04882267036839</v>
      </c>
      <c r="I28" s="4">
        <f t="shared" ca="1" si="1"/>
        <v>638.26685454838207</v>
      </c>
      <c r="J28" s="4">
        <v>545</v>
      </c>
      <c r="K28" s="42">
        <f t="shared" si="2"/>
        <v>588</v>
      </c>
      <c r="L28" s="42">
        <f t="shared" si="3"/>
        <v>566.5</v>
      </c>
      <c r="M28" s="42">
        <f ca="1">+'Rs,Den q4'!I28:I92</f>
        <v>102.64229325880822</v>
      </c>
      <c r="N28" s="42">
        <f ca="1">+'Rs,Den q4'!J28:J92</f>
        <v>0.74086764829880136</v>
      </c>
      <c r="O28" s="42">
        <f t="shared" ca="1" si="4"/>
        <v>638.26694036529477</v>
      </c>
      <c r="P28" s="42">
        <f t="shared" ca="1" si="5"/>
        <v>0.65455027345525629</v>
      </c>
      <c r="Q28" s="42">
        <f t="shared" ca="1" si="6"/>
        <v>670.75190183381574</v>
      </c>
      <c r="R28" s="42">
        <f t="shared" ca="1" si="7"/>
        <v>375.37338811695395</v>
      </c>
      <c r="S28" s="42">
        <f t="shared" ca="1" si="8"/>
        <v>0.95156920584701954</v>
      </c>
      <c r="T28" s="42">
        <f t="shared" ca="1" si="9"/>
        <v>1.5091639895993301</v>
      </c>
      <c r="U28" s="42">
        <f t="shared" ca="1" si="10"/>
        <v>0.90390224432798072</v>
      </c>
      <c r="V28" s="42">
        <f t="shared" ca="1" si="11"/>
        <v>2.2679479235637848E-2</v>
      </c>
      <c r="W28" s="23">
        <f t="shared" ca="1" si="12"/>
        <v>2.2049730671681864</v>
      </c>
      <c r="X28" s="42">
        <f ca="1">+'Visco q4'!G28:G92</f>
        <v>1.2416701318590795E-2</v>
      </c>
      <c r="Y28" s="42">
        <f t="shared" ca="1" si="13"/>
        <v>1.0561044683011516</v>
      </c>
      <c r="Z28" s="42">
        <f t="shared" ca="1" si="14"/>
        <v>58.92310834274312</v>
      </c>
      <c r="AA28" s="43">
        <f t="shared" si="15"/>
        <v>24</v>
      </c>
      <c r="AB28" s="42">
        <f t="shared" ca="1" si="16"/>
        <v>4.1180740204937269E-2</v>
      </c>
      <c r="AC28" s="42">
        <f t="shared" ca="1" si="17"/>
        <v>3.8663426025286197E-2</v>
      </c>
      <c r="AD28" s="42">
        <f t="shared" ca="1" si="18"/>
        <v>0.83892715045672028</v>
      </c>
      <c r="AE28" s="42">
        <f t="shared" ca="1" si="19"/>
        <v>0.78764484710254756</v>
      </c>
      <c r="AF28" s="42">
        <f t="shared" ca="1" si="20"/>
        <v>1.6265719975592678</v>
      </c>
      <c r="AG28" s="42">
        <f t="shared" ca="1" si="21"/>
        <v>0.51576392051231779</v>
      </c>
      <c r="AH28" s="42">
        <f t="shared" ca="1" si="22"/>
        <v>19.650658199685381</v>
      </c>
      <c r="AI28" s="42">
        <f t="shared" si="23"/>
        <v>0.13</v>
      </c>
      <c r="AJ28" s="42">
        <f t="shared" ca="1" si="24"/>
        <v>0.48423607948768216</v>
      </c>
      <c r="AK28" s="42">
        <f t="shared" ca="1" si="25"/>
        <v>0.35423607948768215</v>
      </c>
      <c r="AL28" s="42">
        <f t="shared" ca="1" si="26"/>
        <v>2.1394648679692128</v>
      </c>
      <c r="AM28" s="42">
        <f t="shared" ca="1" si="27"/>
        <v>2.00868272995513</v>
      </c>
      <c r="AN28" s="42">
        <f t="shared" ca="1" si="28"/>
        <v>39.764255320099188</v>
      </c>
      <c r="AO28" s="42">
        <f t="shared" ca="1" si="29"/>
        <v>0.14595711637328429</v>
      </c>
      <c r="AP28" s="42">
        <f t="shared" ca="1" si="30"/>
        <v>8.012908138175517E-3</v>
      </c>
      <c r="AQ28" s="42">
        <f t="shared" ca="1" si="31"/>
        <v>4.2091746053876206E-4</v>
      </c>
      <c r="AR28" s="42">
        <f t="shared" ca="1" si="32"/>
        <v>0.62575090790932242</v>
      </c>
      <c r="AS28" s="42">
        <f t="shared" ca="1" si="33"/>
        <v>6.2577637946149964E-4</v>
      </c>
      <c r="AT28" s="42">
        <f t="shared" ca="1" si="34"/>
        <v>0.97471888003577023</v>
      </c>
      <c r="AU28" s="42">
        <f t="shared" ca="1" si="35"/>
        <v>0.60993122413874112</v>
      </c>
      <c r="AV28" s="42">
        <f t="shared" ca="1" si="36"/>
        <v>36.799134746666319</v>
      </c>
      <c r="AW28" s="42">
        <f t="shared" ca="1" si="37"/>
        <v>12.384346707062312</v>
      </c>
      <c r="AX28" s="42">
        <f t="shared" ca="1" si="38"/>
        <v>21575.555329177449</v>
      </c>
      <c r="AY28" s="42">
        <f ca="1">+'fd q4'!L28:L92</f>
        <v>2.566475607669743E-2</v>
      </c>
      <c r="AZ28" s="42">
        <f t="shared" ca="1" si="39"/>
        <v>0.25554954685184944</v>
      </c>
      <c r="BA28" s="42">
        <f t="shared" ca="1" si="40"/>
        <v>8.9815587876521693E-5</v>
      </c>
      <c r="BB28" s="42">
        <f t="shared" ca="1" si="41"/>
        <v>0.25563936243972596</v>
      </c>
      <c r="BC28" s="42">
        <f t="shared" ca="1" si="42"/>
        <v>25.563936243972595</v>
      </c>
      <c r="BD28" s="42">
        <f t="shared" ca="1" si="43"/>
        <v>651.04882267036839</v>
      </c>
      <c r="BE28" s="29">
        <f t="shared" ca="1" si="44"/>
        <v>0</v>
      </c>
    </row>
    <row r="29" spans="1:57" x14ac:dyDescent="0.25">
      <c r="E29" s="20">
        <v>27</v>
      </c>
      <c r="F29" s="4">
        <v>2700</v>
      </c>
      <c r="G29" s="29">
        <f t="shared" ca="1" si="45"/>
        <v>651.04882267036839</v>
      </c>
      <c r="H29" s="4">
        <f t="shared" ca="1" si="0"/>
        <v>677.02525618113486</v>
      </c>
      <c r="I29" s="4">
        <f t="shared" ca="1" si="1"/>
        <v>664.03703942575157</v>
      </c>
      <c r="J29" s="4">
        <v>546</v>
      </c>
      <c r="K29" s="42">
        <f t="shared" si="2"/>
        <v>590.61538461538464</v>
      </c>
      <c r="L29" s="42">
        <f t="shared" si="3"/>
        <v>568.30769230769238</v>
      </c>
      <c r="M29" s="42">
        <f ca="1">+'Rs,Den q4'!I29:I93</f>
        <v>106.91831542669043</v>
      </c>
      <c r="N29" s="42">
        <f ca="1">+'Rs,Den q4'!J29:J93</f>
        <v>0.74048719948886721</v>
      </c>
      <c r="O29" s="42">
        <f t="shared" ca="1" si="4"/>
        <v>664.03713981449175</v>
      </c>
      <c r="P29" s="42">
        <f t="shared" ca="1" si="5"/>
        <v>0.65318873882221784</v>
      </c>
      <c r="Q29" s="42">
        <f t="shared" ca="1" si="6"/>
        <v>670.7982487626773</v>
      </c>
      <c r="R29" s="42">
        <f t="shared" ca="1" si="7"/>
        <v>374.95314601066877</v>
      </c>
      <c r="S29" s="42">
        <f t="shared" ca="1" si="8"/>
        <v>0.9899206514784481</v>
      </c>
      <c r="T29" s="42">
        <f t="shared" ca="1" si="9"/>
        <v>1.5156765541354384</v>
      </c>
      <c r="U29" s="42">
        <f t="shared" ca="1" si="10"/>
        <v>0.90213032464572296</v>
      </c>
      <c r="V29" s="42">
        <f t="shared" ca="1" si="11"/>
        <v>2.1826017676874192E-2</v>
      </c>
      <c r="W29" s="23">
        <f t="shared" ca="1" si="12"/>
        <v>2.286428077939886</v>
      </c>
      <c r="X29" s="42">
        <f ca="1">+'Visco q4'!G29:G93</f>
        <v>1.2500068725899635E-2</v>
      </c>
      <c r="Y29" s="42">
        <f t="shared" ca="1" si="13"/>
        <v>1.0587111033056853</v>
      </c>
      <c r="Z29" s="42">
        <f t="shared" ca="1" si="14"/>
        <v>59.003710013906726</v>
      </c>
      <c r="AA29" s="43">
        <f t="shared" si="15"/>
        <v>24</v>
      </c>
      <c r="AB29" s="42">
        <f t="shared" ca="1" si="16"/>
        <v>4.1282380868482106E-2</v>
      </c>
      <c r="AC29" s="42">
        <f t="shared" ca="1" si="17"/>
        <v>3.6560350634483721E-2</v>
      </c>
      <c r="AD29" s="42">
        <f t="shared" ca="1" si="18"/>
        <v>0.84099775705130442</v>
      </c>
      <c r="AE29" s="42">
        <f t="shared" ca="1" si="19"/>
        <v>0.74480134705807666</v>
      </c>
      <c r="AF29" s="42">
        <f t="shared" ca="1" si="20"/>
        <v>1.5857991041093811</v>
      </c>
      <c r="AG29" s="42">
        <f t="shared" ca="1" si="21"/>
        <v>0.53033057899451064</v>
      </c>
      <c r="AH29" s="42">
        <f t="shared" ca="1" si="22"/>
        <v>19.245978941185967</v>
      </c>
      <c r="AI29" s="42">
        <f t="shared" si="23"/>
        <v>0.13</v>
      </c>
      <c r="AJ29" s="42">
        <f t="shared" ca="1" si="24"/>
        <v>0.46966942100548931</v>
      </c>
      <c r="AK29" s="42">
        <f t="shared" ca="1" si="25"/>
        <v>0.3396694210054893</v>
      </c>
      <c r="AL29" s="42">
        <f t="shared" ca="1" si="26"/>
        <v>2.1566687161560436</v>
      </c>
      <c r="AM29" s="42">
        <f t="shared" ca="1" si="27"/>
        <v>1.9099810332229503</v>
      </c>
      <c r="AN29" s="42">
        <f t="shared" ca="1" si="28"/>
        <v>39.985317171411488</v>
      </c>
      <c r="AO29" s="42">
        <f t="shared" ca="1" si="29"/>
        <v>0.14820220947288998</v>
      </c>
      <c r="AP29" s="42">
        <f t="shared" ca="1" si="30"/>
        <v>8.0712087833479142E-3</v>
      </c>
      <c r="AQ29" s="42">
        <f t="shared" ca="1" si="31"/>
        <v>4.3925555820558022E-4</v>
      </c>
      <c r="AR29" s="42">
        <f t="shared" ca="1" si="32"/>
        <v>0.63503747209205352</v>
      </c>
      <c r="AS29" s="42">
        <f t="shared" ca="1" si="33"/>
        <v>5.8890786643517117E-4</v>
      </c>
      <c r="AT29" s="42">
        <f t="shared" ca="1" si="34"/>
        <v>0.97471888002831975</v>
      </c>
      <c r="AU29" s="42">
        <f t="shared" ca="1" si="35"/>
        <v>0.61898301357358176</v>
      </c>
      <c r="AV29" s="42">
        <f t="shared" ca="1" si="36"/>
        <v>37.393462172367109</v>
      </c>
      <c r="AW29" s="42">
        <f t="shared" ca="1" si="37"/>
        <v>12.733804795909277</v>
      </c>
      <c r="AX29" s="42">
        <f t="shared" ca="1" si="38"/>
        <v>20787.862875358576</v>
      </c>
      <c r="AY29" s="42">
        <f ca="1">+'fd q4'!L29:L93</f>
        <v>2.5891514140019868E-2</v>
      </c>
      <c r="AZ29" s="42">
        <f t="shared" ca="1" si="39"/>
        <v>0.25967682064143827</v>
      </c>
      <c r="BA29" s="42">
        <f t="shared" ca="1" si="40"/>
        <v>8.7514466226520799E-5</v>
      </c>
      <c r="BB29" s="42">
        <f t="shared" ca="1" si="41"/>
        <v>0.25976433510766478</v>
      </c>
      <c r="BC29" s="42">
        <f t="shared" ca="1" si="42"/>
        <v>25.976433510766476</v>
      </c>
      <c r="BD29" s="42">
        <f t="shared" ca="1" si="43"/>
        <v>677.02525618113486</v>
      </c>
      <c r="BE29" s="29">
        <f t="shared" ca="1" si="44"/>
        <v>0</v>
      </c>
    </row>
    <row r="30" spans="1:57" x14ac:dyDescent="0.25">
      <c r="E30" s="20">
        <v>28</v>
      </c>
      <c r="F30" s="19">
        <v>2800</v>
      </c>
      <c r="G30" s="29">
        <f t="shared" ca="1" si="45"/>
        <v>677.02525618113486</v>
      </c>
      <c r="H30" s="4">
        <f t="shared" ca="1" si="0"/>
        <v>703.41061447483855</v>
      </c>
      <c r="I30" s="4">
        <f t="shared" ca="1" si="1"/>
        <v>690.21793532798665</v>
      </c>
      <c r="J30" s="4">
        <v>547</v>
      </c>
      <c r="K30" s="42">
        <f t="shared" si="2"/>
        <v>593.23076923076928</v>
      </c>
      <c r="L30" s="42">
        <f t="shared" si="3"/>
        <v>570.11538461538464</v>
      </c>
      <c r="M30" s="42">
        <f ca="1">+'Rs,Den q4'!I30:I94</f>
        <v>111.2610688433732</v>
      </c>
      <c r="N30" s="42">
        <f ca="1">+'Rs,Den q4'!J30:J94</f>
        <v>0.74010081342622613</v>
      </c>
      <c r="O30" s="42">
        <f t="shared" ca="1" si="4"/>
        <v>690.21805230306416</v>
      </c>
      <c r="P30" s="42">
        <f t="shared" ca="1" si="5"/>
        <v>0.65176970104307841</v>
      </c>
      <c r="Q30" s="42">
        <f t="shared" ca="1" si="6"/>
        <v>670.84640514572925</v>
      </c>
      <c r="R30" s="42">
        <f t="shared" ca="1" si="7"/>
        <v>374.51510604902813</v>
      </c>
      <c r="S30" s="42">
        <f t="shared" ca="1" si="8"/>
        <v>1.0288762524978416</v>
      </c>
      <c r="T30" s="42">
        <f t="shared" ca="1" si="9"/>
        <v>1.5222760721986746</v>
      </c>
      <c r="U30" s="42">
        <f t="shared" ca="1" si="10"/>
        <v>0.90045417608844469</v>
      </c>
      <c r="V30" s="42">
        <f t="shared" ca="1" si="11"/>
        <v>2.102578058767305E-2</v>
      </c>
      <c r="W30" s="23">
        <f t="shared" ca="1" si="12"/>
        <v>2.3682928180504752</v>
      </c>
      <c r="X30" s="42">
        <f ca="1">+'Visco q4'!G30:G94</f>
        <v>1.2584491385457431E-2</v>
      </c>
      <c r="Y30" s="42">
        <f t="shared" ca="1" si="13"/>
        <v>1.0613564346735342</v>
      </c>
      <c r="Z30" s="42">
        <f t="shared" ca="1" si="14"/>
        <v>59.085034977398251</v>
      </c>
      <c r="AA30" s="43">
        <f t="shared" si="15"/>
        <v>24</v>
      </c>
      <c r="AB30" s="42">
        <f t="shared" ca="1" si="16"/>
        <v>4.1385530421471486E-2</v>
      </c>
      <c r="AC30" s="42">
        <f t="shared" ca="1" si="17"/>
        <v>3.4585792878721301E-2</v>
      </c>
      <c r="AD30" s="42">
        <f t="shared" ca="1" si="18"/>
        <v>0.84309910248923536</v>
      </c>
      <c r="AE30" s="42">
        <f t="shared" ca="1" si="19"/>
        <v>0.70457598677532529</v>
      </c>
      <c r="AF30" s="42">
        <f t="shared" ca="1" si="20"/>
        <v>1.5476750892645605</v>
      </c>
      <c r="AG30" s="42">
        <f t="shared" ca="1" si="21"/>
        <v>0.54475200146166813</v>
      </c>
      <c r="AH30" s="42">
        <f t="shared" ca="1" si="22"/>
        <v>18.844070123978636</v>
      </c>
      <c r="AI30" s="42">
        <f t="shared" si="23"/>
        <v>0.13</v>
      </c>
      <c r="AJ30" s="42">
        <f t="shared" ca="1" si="24"/>
        <v>0.45524799853833187</v>
      </c>
      <c r="AK30" s="42">
        <f t="shared" ca="1" si="25"/>
        <v>0.32524799853833186</v>
      </c>
      <c r="AL30" s="42">
        <f t="shared" ca="1" si="26"/>
        <v>2.1742430774793493</v>
      </c>
      <c r="AM30" s="42">
        <f t="shared" ca="1" si="27"/>
        <v>1.8170099544424461</v>
      </c>
      <c r="AN30" s="42">
        <f t="shared" ca="1" si="28"/>
        <v>40.210679600871266</v>
      </c>
      <c r="AO30" s="42">
        <f t="shared" ca="1" si="29"/>
        <v>0.15051476505465969</v>
      </c>
      <c r="AP30" s="42">
        <f t="shared" ca="1" si="30"/>
        <v>8.1303909047802519E-3</v>
      </c>
      <c r="AQ30" s="42">
        <f t="shared" ca="1" si="31"/>
        <v>4.5826274144015767E-4</v>
      </c>
      <c r="AR30" s="42">
        <f t="shared" ca="1" si="32"/>
        <v>0.64421983119383674</v>
      </c>
      <c r="AS30" s="42">
        <f t="shared" ca="1" si="33"/>
        <v>5.5440175051985942E-4</v>
      </c>
      <c r="AT30" s="42">
        <f t="shared" ca="1" si="34"/>
        <v>0.97471888002245055</v>
      </c>
      <c r="AU30" s="42">
        <f t="shared" ca="1" si="35"/>
        <v>0.62793323234950871</v>
      </c>
      <c r="AV30" s="42">
        <f t="shared" ca="1" si="36"/>
        <v>37.982620050503378</v>
      </c>
      <c r="AW30" s="42">
        <f t="shared" ca="1" si="37"/>
        <v>13.079777099595889</v>
      </c>
      <c r="AX30" s="42">
        <f t="shared" ca="1" si="38"/>
        <v>20062.661907271398</v>
      </c>
      <c r="AY30" s="42">
        <f ca="1">+'fd q4'!L30:L94</f>
        <v>2.6110950001253429E-2</v>
      </c>
      <c r="AZ30" s="42">
        <f t="shared" ca="1" si="39"/>
        <v>0.26376819479516234</v>
      </c>
      <c r="BA30" s="42">
        <f t="shared" ca="1" si="40"/>
        <v>8.5388141874502248E-5</v>
      </c>
      <c r="BB30" s="42">
        <f t="shared" ca="1" si="41"/>
        <v>0.26385358293703681</v>
      </c>
      <c r="BC30" s="42">
        <f t="shared" ca="1" si="42"/>
        <v>26.385358293703682</v>
      </c>
      <c r="BD30" s="42">
        <f t="shared" ca="1" si="43"/>
        <v>703.41061447483855</v>
      </c>
      <c r="BE30" s="29">
        <f t="shared" ca="1" si="44"/>
        <v>0</v>
      </c>
    </row>
    <row r="31" spans="1:57" x14ac:dyDescent="0.25">
      <c r="E31" s="20">
        <v>29</v>
      </c>
      <c r="F31" s="4">
        <v>2900</v>
      </c>
      <c r="G31" s="29">
        <f t="shared" ca="1" si="45"/>
        <v>703.41061447483855</v>
      </c>
      <c r="H31" s="4">
        <f t="shared" ca="1" si="0"/>
        <v>730.20134272140751</v>
      </c>
      <c r="I31" s="4">
        <f t="shared" ca="1" si="1"/>
        <v>716.80597859812303</v>
      </c>
      <c r="J31" s="4">
        <v>548</v>
      </c>
      <c r="K31" s="42">
        <f t="shared" si="2"/>
        <v>595.84615384615381</v>
      </c>
      <c r="L31" s="42">
        <f t="shared" si="3"/>
        <v>571.92307692307691</v>
      </c>
      <c r="M31" s="42">
        <f ca="1">+'Rs,Den q4'!I31:I95</f>
        <v>115.66907040969119</v>
      </c>
      <c r="N31" s="42">
        <f ca="1">+'Rs,Den q4'!J31:J95</f>
        <v>0.73970862206606669</v>
      </c>
      <c r="O31" s="42">
        <f t="shared" ca="1" si="4"/>
        <v>716.80611438711333</v>
      </c>
      <c r="P31" s="42">
        <f t="shared" ca="1" si="5"/>
        <v>0.65028988560788503</v>
      </c>
      <c r="Q31" s="42">
        <f t="shared" ca="1" si="6"/>
        <v>670.89646320947134</v>
      </c>
      <c r="R31" s="42">
        <f t="shared" ca="1" si="7"/>
        <v>374.05825113101372</v>
      </c>
      <c r="S31" s="42">
        <f t="shared" ca="1" si="8"/>
        <v>1.0684301049509595</v>
      </c>
      <c r="T31" s="42">
        <f t="shared" ca="1" si="9"/>
        <v>1.5289679486919301</v>
      </c>
      <c r="U31" s="42">
        <f t="shared" ca="1" si="10"/>
        <v>0.89887739522128529</v>
      </c>
      <c r="V31" s="42">
        <f t="shared" ca="1" si="11"/>
        <v>2.0274513962238477E-2</v>
      </c>
      <c r="W31" s="23">
        <f t="shared" ca="1" si="12"/>
        <v>2.4504729116059702</v>
      </c>
      <c r="X31" s="42">
        <f ca="1">+'Visco q4'!G31:G95</f>
        <v>1.2669946920718666E-2</v>
      </c>
      <c r="Y31" s="42">
        <f t="shared" ca="1" si="13"/>
        <v>1.0640399454147889</v>
      </c>
      <c r="Z31" s="42">
        <f t="shared" ca="1" si="14"/>
        <v>59.16700893059668</v>
      </c>
      <c r="AA31" s="43">
        <f t="shared" si="15"/>
        <v>24</v>
      </c>
      <c r="AB31" s="42">
        <f t="shared" ca="1" si="16"/>
        <v>4.1490168704889162E-2</v>
      </c>
      <c r="AC31" s="42">
        <f t="shared" ca="1" si="17"/>
        <v>3.2729391407317024E-2</v>
      </c>
      <c r="AD31" s="42">
        <f t="shared" ca="1" si="18"/>
        <v>0.84523077609440656</v>
      </c>
      <c r="AE31" s="42">
        <f t="shared" ca="1" si="19"/>
        <v>0.6667576865515199</v>
      </c>
      <c r="AF31" s="42">
        <f t="shared" ca="1" si="20"/>
        <v>1.5119884626459266</v>
      </c>
      <c r="AG31" s="42">
        <f t="shared" ca="1" si="21"/>
        <v>0.55901932916556951</v>
      </c>
      <c r="AH31" s="42">
        <f t="shared" ca="1" si="22"/>
        <v>18.445153882212857</v>
      </c>
      <c r="AI31" s="42">
        <f t="shared" si="23"/>
        <v>0.13</v>
      </c>
      <c r="AJ31" s="42">
        <f t="shared" ca="1" si="24"/>
        <v>0.44098067083443049</v>
      </c>
      <c r="AK31" s="42">
        <f t="shared" ca="1" si="25"/>
        <v>0.31098067083443048</v>
      </c>
      <c r="AL31" s="42">
        <f t="shared" ca="1" si="26"/>
        <v>2.192191087323784</v>
      </c>
      <c r="AM31" s="42">
        <f t="shared" ca="1" si="27"/>
        <v>1.7293031669017331</v>
      </c>
      <c r="AN31" s="42">
        <f t="shared" ca="1" si="28"/>
        <v>40.440363434503062</v>
      </c>
      <c r="AO31" s="42">
        <f t="shared" ca="1" si="29"/>
        <v>0.15289662437259818</v>
      </c>
      <c r="AP31" s="42">
        <f t="shared" ca="1" si="30"/>
        <v>8.1904368291139222E-3</v>
      </c>
      <c r="AQ31" s="42">
        <f t="shared" ca="1" si="31"/>
        <v>4.7797254105441011E-4</v>
      </c>
      <c r="AR31" s="42">
        <f t="shared" ca="1" si="32"/>
        <v>0.65329980546015443</v>
      </c>
      <c r="AS31" s="42">
        <f t="shared" ca="1" si="33"/>
        <v>5.2206757403390393E-4</v>
      </c>
      <c r="AT31" s="42">
        <f t="shared" ca="1" si="34"/>
        <v>0.97471888001781759</v>
      </c>
      <c r="AU31" s="42">
        <f t="shared" ca="1" si="35"/>
        <v>0.63678365469397979</v>
      </c>
      <c r="AV31" s="42">
        <f t="shared" ca="1" si="36"/>
        <v>38.566635999361615</v>
      </c>
      <c r="AW31" s="42">
        <f t="shared" ca="1" si="37"/>
        <v>13.422051101666202</v>
      </c>
      <c r="AX31" s="42">
        <f t="shared" ca="1" si="38"/>
        <v>19393.917065989073</v>
      </c>
      <c r="AY31" s="42">
        <f ca="1">+'fd q4'!L31:L95</f>
        <v>2.632316835495592E-2</v>
      </c>
      <c r="AZ31" s="42">
        <f t="shared" ca="1" si="39"/>
        <v>0.26782386110667789</v>
      </c>
      <c r="BA31" s="42">
        <f t="shared" ca="1" si="40"/>
        <v>8.3421359011279906E-5</v>
      </c>
      <c r="BB31" s="42">
        <f t="shared" ca="1" si="41"/>
        <v>0.26790728246568918</v>
      </c>
      <c r="BC31" s="42">
        <f t="shared" ca="1" si="42"/>
        <v>26.790728246568918</v>
      </c>
      <c r="BD31" s="42">
        <f t="shared" ca="1" si="43"/>
        <v>730.20134272140751</v>
      </c>
      <c r="BE31" s="29">
        <f t="shared" ca="1" si="44"/>
        <v>0</v>
      </c>
    </row>
    <row r="32" spans="1:57" x14ac:dyDescent="0.25">
      <c r="E32" s="20">
        <v>30</v>
      </c>
      <c r="F32" s="19">
        <v>3000</v>
      </c>
      <c r="G32" s="29">
        <f t="shared" ca="1" si="45"/>
        <v>730.20134272140751</v>
      </c>
      <c r="H32" s="4">
        <f t="shared" ca="1" si="0"/>
        <v>757.39390258911772</v>
      </c>
      <c r="I32" s="4">
        <f t="shared" ca="1" si="1"/>
        <v>743.79762265526256</v>
      </c>
      <c r="J32" s="4">
        <v>549</v>
      </c>
      <c r="K32" s="42">
        <f t="shared" si="2"/>
        <v>598.46153846153845</v>
      </c>
      <c r="L32" s="42">
        <f t="shared" si="3"/>
        <v>573.73076923076928</v>
      </c>
      <c r="M32" s="42">
        <f ca="1">+'Rs,Den q4'!I32:I96</f>
        <v>120.1408334260979</v>
      </c>
      <c r="N32" s="42">
        <f ca="1">+'Rs,Den q4'!J32:J96</f>
        <v>0.73931075768391319</v>
      </c>
      <c r="O32" s="42">
        <f t="shared" ca="1" si="4"/>
        <v>743.79777971369424</v>
      </c>
      <c r="P32" s="42">
        <f t="shared" ca="1" si="5"/>
        <v>0.64874569100646773</v>
      </c>
      <c r="Q32" s="42">
        <f t="shared" ca="1" si="6"/>
        <v>670.94852393011729</v>
      </c>
      <c r="R32" s="42">
        <f t="shared" ca="1" si="7"/>
        <v>373.58146243210876</v>
      </c>
      <c r="S32" s="42">
        <f t="shared" ca="1" si="8"/>
        <v>1.1085762858504074</v>
      </c>
      <c r="T32" s="42">
        <f t="shared" ca="1" si="9"/>
        <v>1.535758132899953</v>
      </c>
      <c r="U32" s="42">
        <f t="shared" ca="1" si="10"/>
        <v>0.89740357534538406</v>
      </c>
      <c r="V32" s="42">
        <f t="shared" ca="1" si="11"/>
        <v>1.956839212268998E-2</v>
      </c>
      <c r="W32" s="23">
        <f t="shared" ca="1" si="12"/>
        <v>2.5328688469720202</v>
      </c>
      <c r="X32" s="42">
        <f ca="1">+'Visco q4'!G32:G96</f>
        <v>1.2756410107341387E-2</v>
      </c>
      <c r="Y32" s="42">
        <f t="shared" ca="1" si="13"/>
        <v>1.0667611061089783</v>
      </c>
      <c r="Z32" s="42">
        <f t="shared" ca="1" si="14"/>
        <v>59.249559002592733</v>
      </c>
      <c r="AA32" s="43">
        <f t="shared" si="15"/>
        <v>24</v>
      </c>
      <c r="AB32" s="42">
        <f t="shared" ca="1" si="16"/>
        <v>4.1596275075013282E-2</v>
      </c>
      <c r="AC32" s="42">
        <f t="shared" ca="1" si="17"/>
        <v>3.098181535585694E-2</v>
      </c>
      <c r="AD32" s="42">
        <f t="shared" ca="1" si="18"/>
        <v>0.84739235731636964</v>
      </c>
      <c r="AE32" s="42">
        <f t="shared" ca="1" si="19"/>
        <v>0.63115635957775074</v>
      </c>
      <c r="AF32" s="42">
        <f t="shared" ca="1" si="20"/>
        <v>1.4785487168941205</v>
      </c>
      <c r="AG32" s="42">
        <f t="shared" ca="1" si="21"/>
        <v>0.57312440749089755</v>
      </c>
      <c r="AH32" s="42">
        <f t="shared" ca="1" si="22"/>
        <v>18.049441944671173</v>
      </c>
      <c r="AI32" s="42">
        <f t="shared" si="23"/>
        <v>0.13</v>
      </c>
      <c r="AJ32" s="42">
        <f t="shared" ca="1" si="24"/>
        <v>0.42687559250910234</v>
      </c>
      <c r="AK32" s="42">
        <f t="shared" ca="1" si="25"/>
        <v>0.29687559250910234</v>
      </c>
      <c r="AL32" s="42">
        <f t="shared" ca="1" si="26"/>
        <v>2.2105159418416718</v>
      </c>
      <c r="AM32" s="42">
        <f t="shared" ca="1" si="27"/>
        <v>1.6464406158438938</v>
      </c>
      <c r="AN32" s="42">
        <f t="shared" ca="1" si="28"/>
        <v>40.674390395482817</v>
      </c>
      <c r="AO32" s="42">
        <f t="shared" ca="1" si="29"/>
        <v>0.15534969263920584</v>
      </c>
      <c r="AP32" s="42">
        <f t="shared" ca="1" si="30"/>
        <v>8.2513274868371185E-3</v>
      </c>
      <c r="AQ32" s="42">
        <f t="shared" ca="1" si="31"/>
        <v>4.9842082189710773E-4</v>
      </c>
      <c r="AR32" s="42">
        <f t="shared" ca="1" si="32"/>
        <v>0.66227918764170846</v>
      </c>
      <c r="AS32" s="42">
        <f t="shared" ca="1" si="33"/>
        <v>4.917337966237411E-4</v>
      </c>
      <c r="AT32" s="42">
        <f t="shared" ca="1" si="34"/>
        <v>0.9747188800141533</v>
      </c>
      <c r="AU32" s="42">
        <f t="shared" ca="1" si="35"/>
        <v>0.64553602803480936</v>
      </c>
      <c r="AV32" s="42">
        <f t="shared" ca="1" si="36"/>
        <v>39.145535733312386</v>
      </c>
      <c r="AW32" s="42">
        <f t="shared" ca="1" si="37"/>
        <v>13.760431179904403</v>
      </c>
      <c r="AX32" s="42">
        <f t="shared" ca="1" si="38"/>
        <v>18776.300322363259</v>
      </c>
      <c r="AY32" s="42">
        <f ca="1">+'fd q4'!L32:L96</f>
        <v>2.6528278633561504E-2</v>
      </c>
      <c r="AZ32" s="42">
        <f t="shared" ca="1" si="39"/>
        <v>0.2718439981480027</v>
      </c>
      <c r="BA32" s="42">
        <f t="shared" ca="1" si="40"/>
        <v>8.1600529098787127E-5</v>
      </c>
      <c r="BB32" s="42">
        <f t="shared" ca="1" si="41"/>
        <v>0.27192559867710148</v>
      </c>
      <c r="BC32" s="42">
        <f t="shared" ca="1" si="42"/>
        <v>27.192559867710148</v>
      </c>
      <c r="BD32" s="42">
        <f t="shared" ca="1" si="43"/>
        <v>757.39390258911772</v>
      </c>
      <c r="BE32" s="29">
        <f t="shared" ca="1" si="44"/>
        <v>0</v>
      </c>
    </row>
    <row r="33" spans="5:57" x14ac:dyDescent="0.25">
      <c r="E33" s="20">
        <v>31</v>
      </c>
      <c r="F33" s="4">
        <v>3100</v>
      </c>
      <c r="G33" s="29">
        <f t="shared" ca="1" si="45"/>
        <v>757.39390258911772</v>
      </c>
      <c r="H33" s="4">
        <f t="shared" ca="1" si="0"/>
        <v>784.98477194962629</v>
      </c>
      <c r="I33" s="4">
        <f t="shared" ca="1" si="1"/>
        <v>771.189337269372</v>
      </c>
      <c r="J33" s="4">
        <v>550</v>
      </c>
      <c r="K33" s="42">
        <f t="shared" si="2"/>
        <v>601.07692307692309</v>
      </c>
      <c r="L33" s="42">
        <f t="shared" si="3"/>
        <v>575.53846153846155</v>
      </c>
      <c r="M33" s="42">
        <f ca="1">+'Rs,Den q4'!I33:I97</f>
        <v>124.67486862353238</v>
      </c>
      <c r="N33" s="42">
        <f ca="1">+'Rs,Den q4'!J33:J97</f>
        <v>0.73890735278390596</v>
      </c>
      <c r="O33" s="42">
        <f t="shared" ca="1" si="4"/>
        <v>771.18951829592424</v>
      </c>
      <c r="P33" s="42">
        <f t="shared" ca="1" si="5"/>
        <v>0.64713314917382581</v>
      </c>
      <c r="Q33" s="42">
        <f t="shared" ca="1" si="6"/>
        <v>671.00269800912122</v>
      </c>
      <c r="R33" s="42">
        <f t="shared" ca="1" si="7"/>
        <v>373.08350707199799</v>
      </c>
      <c r="S33" s="42">
        <f t="shared" ca="1" si="8"/>
        <v>1.14930884712909</v>
      </c>
      <c r="T33" s="42">
        <f t="shared" ca="1" si="9"/>
        <v>1.5426531879024972</v>
      </c>
      <c r="U33" s="42">
        <f t="shared" ca="1" si="10"/>
        <v>0.89603632130002997</v>
      </c>
      <c r="V33" s="42">
        <f t="shared" ca="1" si="11"/>
        <v>1.8903966578585646E-2</v>
      </c>
      <c r="W33" s="23">
        <f t="shared" ca="1" si="12"/>
        <v>2.6153755822276405</v>
      </c>
      <c r="X33" s="42">
        <f ca="1">+'Visco q4'!G33:G97</f>
        <v>1.2843852726967536E-2</v>
      </c>
      <c r="Y33" s="42">
        <f t="shared" ca="1" si="13"/>
        <v>1.0695193755962895</v>
      </c>
      <c r="Z33" s="42">
        <f t="shared" ca="1" si="14"/>
        <v>59.332613798303413</v>
      </c>
      <c r="AA33" s="43">
        <f t="shared" si="15"/>
        <v>24</v>
      </c>
      <c r="AB33" s="42">
        <f t="shared" ca="1" si="16"/>
        <v>4.1703828430369211E-2</v>
      </c>
      <c r="AC33" s="42">
        <f t="shared" ca="1" si="17"/>
        <v>2.9334641217737559E-2</v>
      </c>
      <c r="AD33" s="42">
        <f t="shared" ca="1" si="18"/>
        <v>0.84958341627941347</v>
      </c>
      <c r="AE33" s="42">
        <f t="shared" ca="1" si="19"/>
        <v>0.59760040358663369</v>
      </c>
      <c r="AF33" s="42">
        <f t="shared" ca="1" si="20"/>
        <v>1.4471838198660472</v>
      </c>
      <c r="AG33" s="42">
        <f t="shared" ca="1" si="21"/>
        <v>0.58705978094617706</v>
      </c>
      <c r="AH33" s="42">
        <f t="shared" ca="1" si="22"/>
        <v>17.657135683945931</v>
      </c>
      <c r="AI33" s="42">
        <f t="shared" si="23"/>
        <v>0.13</v>
      </c>
      <c r="AJ33" s="42">
        <f t="shared" ca="1" si="24"/>
        <v>0.41294021905382289</v>
      </c>
      <c r="AK33" s="42">
        <f t="shared" ca="1" si="25"/>
        <v>0.28294021905382288</v>
      </c>
      <c r="AL33" s="42">
        <f t="shared" ca="1" si="26"/>
        <v>2.2292208984786273</v>
      </c>
      <c r="AM33" s="42">
        <f t="shared" ca="1" si="27"/>
        <v>1.5680429762254842</v>
      </c>
      <c r="AN33" s="42">
        <f t="shared" ca="1" si="28"/>
        <v>40.912783103183038</v>
      </c>
      <c r="AO33" s="42">
        <f t="shared" ca="1" si="29"/>
        <v>0.15787594098712257</v>
      </c>
      <c r="AP33" s="42">
        <f t="shared" ca="1" si="30"/>
        <v>8.3130423553657139E-3</v>
      </c>
      <c r="AQ33" s="42">
        <f t="shared" ca="1" si="31"/>
        <v>5.1964603261064109E-4</v>
      </c>
      <c r="AR33" s="42">
        <f t="shared" ca="1" si="32"/>
        <v>0.67115976302545544</v>
      </c>
      <c r="AS33" s="42">
        <f t="shared" ca="1" si="33"/>
        <v>4.6324553960557516E-4</v>
      </c>
      <c r="AT33" s="42">
        <f t="shared" ca="1" si="34"/>
        <v>0.9747188800112504</v>
      </c>
      <c r="AU33" s="42">
        <f t="shared" ca="1" si="35"/>
        <v>0.65419209252478816</v>
      </c>
      <c r="AV33" s="42">
        <f t="shared" ca="1" si="36"/>
        <v>39.719344333029134</v>
      </c>
      <c r="AW33" s="42">
        <f t="shared" ca="1" si="37"/>
        <v>14.094738486066818</v>
      </c>
      <c r="AX33" s="42">
        <f t="shared" ca="1" si="38"/>
        <v>18205.094288929908</v>
      </c>
      <c r="AY33" s="42">
        <f ca="1">+'fd q4'!L33:L97</f>
        <v>2.6726394724580396E-2</v>
      </c>
      <c r="AZ33" s="42">
        <f t="shared" ca="1" si="39"/>
        <v>0.27582878009048012</v>
      </c>
      <c r="BA33" s="42">
        <f t="shared" ca="1" si="40"/>
        <v>7.9913514605768838E-5</v>
      </c>
      <c r="BB33" s="42">
        <f t="shared" ca="1" si="41"/>
        <v>0.27590869360508591</v>
      </c>
      <c r="BC33" s="42">
        <f t="shared" ca="1" si="42"/>
        <v>27.590869360508592</v>
      </c>
      <c r="BD33" s="42">
        <f t="shared" ca="1" si="43"/>
        <v>784.98477194962629</v>
      </c>
      <c r="BE33" s="29">
        <f t="shared" ca="1" si="44"/>
        <v>0</v>
      </c>
    </row>
    <row r="34" spans="5:57" x14ac:dyDescent="0.25">
      <c r="E34" s="20">
        <v>32</v>
      </c>
      <c r="F34" s="19">
        <v>3200</v>
      </c>
      <c r="G34" s="29">
        <f t="shared" ca="1" si="45"/>
        <v>784.98477194962629</v>
      </c>
      <c r="H34" s="4">
        <f t="shared" ca="1" si="0"/>
        <v>812.97044542755191</v>
      </c>
      <c r="I34" s="4">
        <f t="shared" ca="1" si="1"/>
        <v>798.97760868858904</v>
      </c>
      <c r="J34" s="4">
        <v>551</v>
      </c>
      <c r="K34" s="42">
        <f t="shared" si="2"/>
        <v>603.69230769230762</v>
      </c>
      <c r="L34" s="42">
        <f t="shared" si="3"/>
        <v>577.34615384615381</v>
      </c>
      <c r="M34" s="42">
        <f ca="1">+'Rs,Den q4'!I34:I98</f>
        <v>129.2696852978498</v>
      </c>
      <c r="N34" s="42">
        <f ca="1">+'Rs,Den q4'!J34:J98</f>
        <v>0.73849853999786852</v>
      </c>
      <c r="O34" s="42">
        <f t="shared" ca="1" si="4"/>
        <v>798.97781664056231</v>
      </c>
      <c r="P34" s="42">
        <f t="shared" ca="1" si="5"/>
        <v>0.64544788000419606</v>
      </c>
      <c r="Q34" s="42">
        <f t="shared" ca="1" si="6"/>
        <v>671.05910698249124</v>
      </c>
      <c r="R34" s="42">
        <f t="shared" ca="1" si="7"/>
        <v>372.56302392883981</v>
      </c>
      <c r="S34" s="42">
        <f t="shared" ca="1" si="8"/>
        <v>1.1906218101730275</v>
      </c>
      <c r="T34" s="42">
        <f t="shared" ca="1" si="9"/>
        <v>1.5496603709025829</v>
      </c>
      <c r="U34" s="42">
        <f t="shared" ca="1" si="10"/>
        <v>0.89477926606692426</v>
      </c>
      <c r="V34" s="42">
        <f t="shared" ca="1" si="11"/>
        <v>1.8278121997971269E-2</v>
      </c>
      <c r="W34" s="23">
        <f t="shared" ca="1" si="12"/>
        <v>2.6978820930177538</v>
      </c>
      <c r="X34" s="42">
        <f ca="1">+'Visco q4'!G34:G98</f>
        <v>1.2932243415672638E-2</v>
      </c>
      <c r="Y34" s="42">
        <f t="shared" ca="1" si="13"/>
        <v>1.072314201713316</v>
      </c>
      <c r="Z34" s="42">
        <f t="shared" ca="1" si="14"/>
        <v>59.416103442498652</v>
      </c>
      <c r="AA34" s="43">
        <f t="shared" si="15"/>
        <v>24</v>
      </c>
      <c r="AB34" s="42">
        <f t="shared" ca="1" si="16"/>
        <v>4.181280724041854E-2</v>
      </c>
      <c r="AC34" s="42">
        <f t="shared" ca="1" si="17"/>
        <v>2.7780246754446434E-2</v>
      </c>
      <c r="AD34" s="42">
        <f t="shared" ca="1" si="18"/>
        <v>0.85180351436701141</v>
      </c>
      <c r="AE34" s="42">
        <f t="shared" ca="1" si="19"/>
        <v>0.56593453961029405</v>
      </c>
      <c r="AF34" s="42">
        <f t="shared" ca="1" si="20"/>
        <v>1.4177380539773055</v>
      </c>
      <c r="AG34" s="42">
        <f t="shared" ca="1" si="21"/>
        <v>0.60081868577722941</v>
      </c>
      <c r="AH34" s="42">
        <f t="shared" ca="1" si="22"/>
        <v>17.268426172738049</v>
      </c>
      <c r="AI34" s="42">
        <f t="shared" si="23"/>
        <v>0.13</v>
      </c>
      <c r="AJ34" s="42">
        <f t="shared" ca="1" si="24"/>
        <v>0.39918131422277059</v>
      </c>
      <c r="AK34" s="42">
        <f t="shared" ca="1" si="25"/>
        <v>0.26918131422277058</v>
      </c>
      <c r="AL34" s="42">
        <f t="shared" ca="1" si="26"/>
        <v>2.2483092769712063</v>
      </c>
      <c r="AM34" s="42">
        <f t="shared" ca="1" si="27"/>
        <v>1.4937668771063832</v>
      </c>
      <c r="AN34" s="42">
        <f t="shared" ca="1" si="28"/>
        <v>41.155565078729992</v>
      </c>
      <c r="AO34" s="42">
        <f t="shared" ca="1" si="29"/>
        <v>0.16047740857114345</v>
      </c>
      <c r="AP34" s="42">
        <f t="shared" ca="1" si="30"/>
        <v>8.3755594047704076E-3</v>
      </c>
      <c r="AQ34" s="42">
        <f t="shared" ca="1" si="31"/>
        <v>5.4168949026105998E-4</v>
      </c>
      <c r="AR34" s="42">
        <f t="shared" ca="1" si="32"/>
        <v>0.67994332906808197</v>
      </c>
      <c r="AS34" s="42">
        <f t="shared" ca="1" si="33"/>
        <v>4.3646264239049701E-4</v>
      </c>
      <c r="AT34" s="42">
        <f t="shared" ca="1" si="34"/>
        <v>0.97471888000894724</v>
      </c>
      <c r="AU34" s="42">
        <f t="shared" ca="1" si="35"/>
        <v>0.66275360017879592</v>
      </c>
      <c r="AV34" s="42">
        <f t="shared" ca="1" si="36"/>
        <v>40.288087488124063</v>
      </c>
      <c r="AW34" s="42">
        <f t="shared" ca="1" si="37"/>
        <v>14.424810768576021</v>
      </c>
      <c r="AX34" s="42">
        <f t="shared" ca="1" si="38"/>
        <v>17676.110564776074</v>
      </c>
      <c r="AY34" s="42">
        <f ca="1">+'fd q4'!L34:L98</f>
        <v>2.691763465590009E-2</v>
      </c>
      <c r="AZ34" s="42">
        <f t="shared" ca="1" si="39"/>
        <v>0.27977838533419486</v>
      </c>
      <c r="BA34" s="42">
        <f t="shared" ca="1" si="40"/>
        <v>7.8349445061144166E-5</v>
      </c>
      <c r="BB34" s="42">
        <f t="shared" ca="1" si="41"/>
        <v>0.27985673477925599</v>
      </c>
      <c r="BC34" s="42">
        <f t="shared" ca="1" si="42"/>
        <v>27.985673477925598</v>
      </c>
      <c r="BD34" s="42">
        <f t="shared" ca="1" si="43"/>
        <v>812.97044542755191</v>
      </c>
      <c r="BE34" s="29">
        <f t="shared" ca="1" si="44"/>
        <v>0</v>
      </c>
    </row>
    <row r="35" spans="5:57" x14ac:dyDescent="0.25">
      <c r="E35" s="20">
        <v>33</v>
      </c>
      <c r="F35" s="4">
        <v>3300</v>
      </c>
      <c r="G35" s="29">
        <f t="shared" ca="1" si="45"/>
        <v>812.97044542755191</v>
      </c>
      <c r="H35" s="4">
        <f t="shared" ca="1" si="0"/>
        <v>841.34743578337975</v>
      </c>
      <c r="I35" s="4">
        <f t="shared" ca="1" si="1"/>
        <v>827.15894060546589</v>
      </c>
      <c r="J35" s="4">
        <v>552</v>
      </c>
      <c r="K35" s="42">
        <f t="shared" si="2"/>
        <v>606.30769230769238</v>
      </c>
      <c r="L35" s="42">
        <f t="shared" si="3"/>
        <v>579.15384615384619</v>
      </c>
      <c r="M35" s="42">
        <f ca="1">+'Rs,Den q4'!I35:I99</f>
        <v>133.92379254926072</v>
      </c>
      <c r="N35" s="42">
        <f ca="1">+'Rs,Den q4'!J35:J99</f>
        <v>0.7380844519750317</v>
      </c>
      <c r="O35" s="42">
        <f t="shared" ca="1" si="4"/>
        <v>827.15917871444412</v>
      </c>
      <c r="P35" s="42">
        <f t="shared" ca="1" si="5"/>
        <v>0.6436850388734392</v>
      </c>
      <c r="Q35" s="42">
        <f t="shared" ca="1" si="6"/>
        <v>671.11788448549532</v>
      </c>
      <c r="R35" s="42">
        <f t="shared" ca="1" si="7"/>
        <v>372.01850726799898</v>
      </c>
      <c r="S35" s="42">
        <f t="shared" ca="1" si="8"/>
        <v>1.2325091608005614</v>
      </c>
      <c r="T35" s="42">
        <f t="shared" ca="1" si="9"/>
        <v>1.5567877265219729</v>
      </c>
      <c r="U35" s="42">
        <f t="shared" ca="1" si="10"/>
        <v>0.89363608949971929</v>
      </c>
      <c r="V35" s="42">
        <f t="shared" ca="1" si="11"/>
        <v>1.7688038183068685E-2</v>
      </c>
      <c r="W35" s="23">
        <f t="shared" ca="1" si="12"/>
        <v>2.7802708508965339</v>
      </c>
      <c r="X35" s="42">
        <f ca="1">+'Visco q4'!G35:G99</f>
        <v>1.3021547506130918E-2</v>
      </c>
      <c r="Y35" s="42">
        <f t="shared" ca="1" si="13"/>
        <v>1.0751450220748344</v>
      </c>
      <c r="Z35" s="42">
        <f t="shared" ca="1" si="14"/>
        <v>59.499959623608284</v>
      </c>
      <c r="AA35" s="43">
        <f t="shared" si="15"/>
        <v>24</v>
      </c>
      <c r="AB35" s="42">
        <f t="shared" ca="1" si="16"/>
        <v>4.1923189576043018E-2</v>
      </c>
      <c r="AC35" s="42">
        <f t="shared" ca="1" si="17"/>
        <v>2.6311719280826443E-2</v>
      </c>
      <c r="AD35" s="42">
        <f t="shared" ca="1" si="18"/>
        <v>0.85405220484283484</v>
      </c>
      <c r="AE35" s="42">
        <f t="shared" ca="1" si="19"/>
        <v>0.53601794358311239</v>
      </c>
      <c r="AF35" s="42">
        <f t="shared" ca="1" si="20"/>
        <v>1.3900701484259472</v>
      </c>
      <c r="AG35" s="42">
        <f t="shared" ca="1" si="21"/>
        <v>0.61439504028622227</v>
      </c>
      <c r="AH35" s="42">
        <f t="shared" ca="1" si="22"/>
        <v>16.883494248165295</v>
      </c>
      <c r="AI35" s="42">
        <f t="shared" si="23"/>
        <v>0.13</v>
      </c>
      <c r="AJ35" s="42">
        <f t="shared" ca="1" si="24"/>
        <v>0.38560495971377773</v>
      </c>
      <c r="AK35" s="42">
        <f t="shared" ca="1" si="25"/>
        <v>0.25560495971377772</v>
      </c>
      <c r="AL35" s="42">
        <f t="shared" ca="1" si="26"/>
        <v>2.2677844608397075</v>
      </c>
      <c r="AM35" s="42">
        <f t="shared" ca="1" si="27"/>
        <v>1.4233007728289051</v>
      </c>
      <c r="AN35" s="42">
        <f t="shared" ca="1" si="28"/>
        <v>41.402760757211311</v>
      </c>
      <c r="AO35" s="42">
        <f t="shared" ca="1" si="29"/>
        <v>0.16315620481962093</v>
      </c>
      <c r="AP35" s="42">
        <f t="shared" ca="1" si="30"/>
        <v>8.4388550464299019E-3</v>
      </c>
      <c r="AQ35" s="42">
        <f t="shared" ca="1" si="31"/>
        <v>5.6459570564772654E-4</v>
      </c>
      <c r="AR35" s="42">
        <f t="shared" ca="1" si="32"/>
        <v>0.68863171478456864</v>
      </c>
      <c r="AS35" s="42">
        <f t="shared" ca="1" si="33"/>
        <v>4.1125798219556468E-4</v>
      </c>
      <c r="AT35" s="42">
        <f t="shared" ca="1" si="34"/>
        <v>0.97471888000711737</v>
      </c>
      <c r="AU35" s="42">
        <f t="shared" ca="1" si="35"/>
        <v>0.67122233377219542</v>
      </c>
      <c r="AV35" s="42">
        <f t="shared" ca="1" si="36"/>
        <v>40.851792719748701</v>
      </c>
      <c r="AW35" s="42">
        <f t="shared" ca="1" si="37"/>
        <v>14.750502140170846</v>
      </c>
      <c r="AX35" s="42">
        <f t="shared" ca="1" si="38"/>
        <v>17185.620515214356</v>
      </c>
      <c r="AY35" s="42">
        <f ca="1">+'fd q4'!L35:L99</f>
        <v>2.7102120251630953E-2</v>
      </c>
      <c r="AZ35" s="42">
        <f t="shared" ca="1" si="39"/>
        <v>0.28369300499825489</v>
      </c>
      <c r="BA35" s="42">
        <f t="shared" ca="1" si="40"/>
        <v>7.6898560022973126E-5</v>
      </c>
      <c r="BB35" s="42">
        <f t="shared" ca="1" si="41"/>
        <v>0.28376990355827786</v>
      </c>
      <c r="BC35" s="42">
        <f t="shared" ca="1" si="42"/>
        <v>28.376990355827786</v>
      </c>
      <c r="BD35" s="42">
        <f t="shared" ca="1" si="43"/>
        <v>841.34743578337975</v>
      </c>
      <c r="BE35" s="29">
        <f t="shared" ca="1" si="44"/>
        <v>0</v>
      </c>
    </row>
    <row r="36" spans="5:57" x14ac:dyDescent="0.25">
      <c r="E36" s="20">
        <v>34</v>
      </c>
      <c r="F36" s="19">
        <v>3400</v>
      </c>
      <c r="G36" s="29">
        <f t="shared" ca="1" si="45"/>
        <v>841.34743578337975</v>
      </c>
      <c r="H36" s="4">
        <f t="shared" ca="1" si="0"/>
        <v>870.11227612357652</v>
      </c>
      <c r="I36" s="4">
        <f t="shared" ca="1" si="1"/>
        <v>855.72985595347814</v>
      </c>
      <c r="J36" s="4">
        <v>553</v>
      </c>
      <c r="K36" s="42">
        <f t="shared" si="2"/>
        <v>608.92307692307691</v>
      </c>
      <c r="L36" s="42">
        <f t="shared" si="3"/>
        <v>580.96153846153845</v>
      </c>
      <c r="M36" s="42">
        <f ca="1">+'Rs,Den q4'!I36:I100</f>
        <v>138.63570062831872</v>
      </c>
      <c r="N36" s="42">
        <f ca="1">+'Rs,Den q4'!J36:J100</f>
        <v>0.73766522126227685</v>
      </c>
      <c r="O36" s="42">
        <f t="shared" ca="1" si="4"/>
        <v>855.7301277411467</v>
      </c>
      <c r="P36" s="42">
        <f t="shared" ca="1" si="5"/>
        <v>0.6418392558863899</v>
      </c>
      <c r="Q36" s="42">
        <f t="shared" ca="1" si="6"/>
        <v>671.17917769841608</v>
      </c>
      <c r="R36" s="42">
        <f t="shared" ca="1" si="7"/>
        <v>371.44828778311677</v>
      </c>
      <c r="S36" s="42">
        <f t="shared" ca="1" si="8"/>
        <v>1.2749648445410906</v>
      </c>
      <c r="T36" s="42">
        <f t="shared" ca="1" si="9"/>
        <v>1.5640441955698376</v>
      </c>
      <c r="U36" s="42">
        <f t="shared" ca="1" si="10"/>
        <v>0.89261053955831671</v>
      </c>
      <c r="V36" s="42">
        <f t="shared" ca="1" si="11"/>
        <v>1.7131157136494778E-2</v>
      </c>
      <c r="W36" s="23">
        <f t="shared" ca="1" si="12"/>
        <v>2.8624172178805662</v>
      </c>
      <c r="X36" s="42">
        <f ca="1">+'Visco q4'!G36:G100</f>
        <v>1.3111726862388467E-2</v>
      </c>
      <c r="Y36" s="42">
        <f t="shared" ca="1" si="13"/>
        <v>1.0780112649030771</v>
      </c>
      <c r="Z36" s="42">
        <f t="shared" ca="1" si="14"/>
        <v>59.584115637188518</v>
      </c>
      <c r="AA36" s="43">
        <f t="shared" si="15"/>
        <v>24</v>
      </c>
      <c r="AB36" s="42">
        <f t="shared" ca="1" si="16"/>
        <v>4.2034953141880403E-2</v>
      </c>
      <c r="AC36" s="42">
        <f t="shared" ca="1" si="17"/>
        <v>2.492277612316772E-2</v>
      </c>
      <c r="AD36" s="42">
        <f t="shared" ca="1" si="18"/>
        <v>0.85632903350949385</v>
      </c>
      <c r="AE36" s="42">
        <f t="shared" ca="1" si="19"/>
        <v>0.50772262592728035</v>
      </c>
      <c r="AF36" s="42">
        <f t="shared" ca="1" si="20"/>
        <v>1.3640516594367742</v>
      </c>
      <c r="AG36" s="42">
        <f t="shared" ca="1" si="21"/>
        <v>0.62778343296989036</v>
      </c>
      <c r="AH36" s="42">
        <f t="shared" ca="1" si="22"/>
        <v>16.50251058481312</v>
      </c>
      <c r="AI36" s="42">
        <f t="shared" si="23"/>
        <v>0.13</v>
      </c>
      <c r="AJ36" s="42">
        <f t="shared" ca="1" si="24"/>
        <v>0.37221656703010964</v>
      </c>
      <c r="AK36" s="42">
        <f t="shared" ca="1" si="25"/>
        <v>0.24221656703010963</v>
      </c>
      <c r="AL36" s="42">
        <f t="shared" ca="1" si="26"/>
        <v>2.2876498994028611</v>
      </c>
      <c r="AM36" s="42">
        <f t="shared" ca="1" si="27"/>
        <v>1.3563613619019286</v>
      </c>
      <c r="AN36" s="42">
        <f t="shared" ca="1" si="28"/>
        <v>41.654395506723048</v>
      </c>
      <c r="AO36" s="42">
        <f t="shared" ca="1" si="29"/>
        <v>0.16591451184557482</v>
      </c>
      <c r="AP36" s="42">
        <f t="shared" ca="1" si="30"/>
        <v>8.5029040849121836E-3</v>
      </c>
      <c r="AQ36" s="42">
        <f t="shared" ca="1" si="31"/>
        <v>5.8841275622934311E-4</v>
      </c>
      <c r="AR36" s="42">
        <f t="shared" ca="1" si="32"/>
        <v>0.69722680005286242</v>
      </c>
      <c r="AS36" s="42">
        <f t="shared" ca="1" si="33"/>
        <v>3.8751601670219705E-4</v>
      </c>
      <c r="AT36" s="42">
        <f t="shared" ca="1" si="34"/>
        <v>0.97471888000566242</v>
      </c>
      <c r="AU36" s="42">
        <f t="shared" ca="1" si="35"/>
        <v>0.67960012565745798</v>
      </c>
      <c r="AV36" s="42">
        <f t="shared" ca="1" si="36"/>
        <v>41.410490591146683</v>
      </c>
      <c r="AW36" s="42">
        <f t="shared" ca="1" si="37"/>
        <v>15.071682793237924</v>
      </c>
      <c r="AX36" s="42">
        <f t="shared" ca="1" si="38"/>
        <v>16730.296381414024</v>
      </c>
      <c r="AY36" s="42">
        <f ca="1">+'fd q4'!L36:L100</f>
        <v>2.7279976761233088E-2</v>
      </c>
      <c r="AZ36" s="42">
        <f t="shared" ca="1" si="39"/>
        <v>0.28757285132740751</v>
      </c>
      <c r="BA36" s="42">
        <f t="shared" ca="1" si="40"/>
        <v>7.5552074560404547E-5</v>
      </c>
      <c r="BB36" s="42">
        <f t="shared" ca="1" si="41"/>
        <v>0.2876484034019679</v>
      </c>
      <c r="BC36" s="42">
        <f t="shared" ca="1" si="42"/>
        <v>28.764840340196791</v>
      </c>
      <c r="BD36" s="42">
        <f t="shared" ca="1" si="43"/>
        <v>870.11227612357652</v>
      </c>
      <c r="BE36" s="29">
        <f t="shared" ca="1" si="44"/>
        <v>0</v>
      </c>
    </row>
    <row r="37" spans="5:57" x14ac:dyDescent="0.25">
      <c r="E37" s="20">
        <v>35</v>
      </c>
      <c r="F37" s="4">
        <v>3500</v>
      </c>
      <c r="G37" s="29">
        <f t="shared" ca="1" si="45"/>
        <v>870.11227612357652</v>
      </c>
      <c r="H37" s="4">
        <f t="shared" ca="1" si="0"/>
        <v>899.26152293747339</v>
      </c>
      <c r="I37" s="4">
        <f t="shared" ca="1" si="1"/>
        <v>884.6868995305249</v>
      </c>
      <c r="J37" s="4">
        <v>554</v>
      </c>
      <c r="K37" s="42">
        <f t="shared" si="2"/>
        <v>611.53846153846155</v>
      </c>
      <c r="L37" s="42">
        <f t="shared" si="3"/>
        <v>582.76923076923072</v>
      </c>
      <c r="M37" s="42">
        <f ca="1">+'Rs,Den q4'!I37:I101</f>
        <v>143.40392239025897</v>
      </c>
      <c r="N37" s="42">
        <f ca="1">+'Rs,Den q4'!J37:J101</f>
        <v>0.73724098017474049</v>
      </c>
      <c r="O37" s="42">
        <f t="shared" ca="1" si="4"/>
        <v>884.68720882455682</v>
      </c>
      <c r="P37" s="42">
        <f t="shared" ca="1" si="5"/>
        <v>0.63990456528860773</v>
      </c>
      <c r="Q37" s="42">
        <f t="shared" ca="1" si="6"/>
        <v>671.24314900393404</v>
      </c>
      <c r="R37" s="42">
        <f t="shared" ca="1" si="7"/>
        <v>370.85051056033251</v>
      </c>
      <c r="S37" s="42">
        <f t="shared" ca="1" si="8"/>
        <v>1.3179827620487787</v>
      </c>
      <c r="T37" s="42">
        <f t="shared" ca="1" si="9"/>
        <v>1.571439742360613</v>
      </c>
      <c r="U37" s="42">
        <f t="shared" ca="1" si="10"/>
        <v>0.89170645649633529</v>
      </c>
      <c r="V37" s="42">
        <f t="shared" ca="1" si="11"/>
        <v>1.6605154460254973E-2</v>
      </c>
      <c r="W37" s="23">
        <f t="shared" ca="1" si="12"/>
        <v>2.9441887400124154</v>
      </c>
      <c r="X37" s="42">
        <f ca="1">+'Visco q4'!G37:G101</f>
        <v>1.3202739705984949E-2</v>
      </c>
      <c r="Y37" s="42">
        <f t="shared" ca="1" si="13"/>
        <v>1.0809123499060309</v>
      </c>
      <c r="Z37" s="42">
        <f t="shared" ca="1" si="14"/>
        <v>59.668506428942358</v>
      </c>
      <c r="AA37" s="43">
        <f t="shared" si="15"/>
        <v>24</v>
      </c>
      <c r="AB37" s="42">
        <f t="shared" ca="1" si="16"/>
        <v>4.2148075310571964E-2</v>
      </c>
      <c r="AC37" s="42">
        <f t="shared" ca="1" si="17"/>
        <v>2.3607695421888172E-2</v>
      </c>
      <c r="AD37" s="42">
        <f t="shared" ca="1" si="18"/>
        <v>0.85863353940622167</v>
      </c>
      <c r="AE37" s="42">
        <f t="shared" ca="1" si="19"/>
        <v>0.48093202187658379</v>
      </c>
      <c r="AF37" s="42">
        <f t="shared" ca="1" si="20"/>
        <v>1.3395655612828055</v>
      </c>
      <c r="AG37" s="42">
        <f t="shared" ca="1" si="21"/>
        <v>0.64097910861784935</v>
      </c>
      <c r="AH37" s="42">
        <f t="shared" ca="1" si="22"/>
        <v>16.125635777109022</v>
      </c>
      <c r="AI37" s="42">
        <f t="shared" si="23"/>
        <v>0.13</v>
      </c>
      <c r="AJ37" s="42">
        <f t="shared" ca="1" si="24"/>
        <v>0.35902089138215065</v>
      </c>
      <c r="AK37" s="42">
        <f t="shared" ca="1" si="25"/>
        <v>0.22902089138215065</v>
      </c>
      <c r="AL37" s="42">
        <f t="shared" ca="1" si="26"/>
        <v>2.3079091103454998</v>
      </c>
      <c r="AM37" s="42">
        <f t="shared" ca="1" si="27"/>
        <v>1.2926904713196046</v>
      </c>
      <c r="AN37" s="42">
        <f t="shared" ca="1" si="28"/>
        <v>41.910495654503144</v>
      </c>
      <c r="AO37" s="42">
        <f t="shared" ca="1" si="29"/>
        <v>0.16875458702930457</v>
      </c>
      <c r="AP37" s="42">
        <f t="shared" ca="1" si="30"/>
        <v>8.567679673407937E-3</v>
      </c>
      <c r="AQ37" s="42">
        <f t="shared" ca="1" si="31"/>
        <v>6.1319271499025768E-4</v>
      </c>
      <c r="AR37" s="42">
        <f t="shared" ca="1" si="32"/>
        <v>0.70573053500870198</v>
      </c>
      <c r="AS37" s="42">
        <f t="shared" ca="1" si="33"/>
        <v>3.6513151617548943E-4</v>
      </c>
      <c r="AT37" s="42">
        <f t="shared" ca="1" si="34"/>
        <v>0.97471888000450402</v>
      </c>
      <c r="AU37" s="42">
        <f t="shared" ca="1" si="35"/>
        <v>0.68788887666866139</v>
      </c>
      <c r="AV37" s="42">
        <f t="shared" ca="1" si="36"/>
        <v>41.964215914846712</v>
      </c>
      <c r="AW37" s="42">
        <f t="shared" ca="1" si="37"/>
        <v>15.388238666206314</v>
      </c>
      <c r="AX37" s="42">
        <f t="shared" ca="1" si="38"/>
        <v>16307.161006865048</v>
      </c>
      <c r="AY37" s="42">
        <f ca="1">+'fd q4'!L37:L101</f>
        <v>2.7451332464813176E-2</v>
      </c>
      <c r="AZ37" s="42">
        <f t="shared" ca="1" si="39"/>
        <v>0.29141816607532439</v>
      </c>
      <c r="BA37" s="42">
        <f t="shared" ca="1" si="40"/>
        <v>7.4302063644054553E-5</v>
      </c>
      <c r="BB37" s="42">
        <f t="shared" ca="1" si="41"/>
        <v>0.29149246813896845</v>
      </c>
      <c r="BC37" s="42">
        <f t="shared" ca="1" si="42"/>
        <v>29.149246813896845</v>
      </c>
      <c r="BD37" s="42">
        <f t="shared" ca="1" si="43"/>
        <v>899.26152293747339</v>
      </c>
      <c r="BE37" s="29">
        <f t="shared" ca="1" si="44"/>
        <v>0</v>
      </c>
    </row>
    <row r="38" spans="5:57" x14ac:dyDescent="0.25">
      <c r="E38" s="20">
        <v>36</v>
      </c>
      <c r="F38" s="19">
        <v>3600</v>
      </c>
      <c r="G38" s="29">
        <f t="shared" ca="1" si="45"/>
        <v>899.26152293747339</v>
      </c>
      <c r="H38" s="4">
        <f t="shared" ca="1" si="0"/>
        <v>928.79175996690083</v>
      </c>
      <c r="I38" s="4">
        <f t="shared" ca="1" si="1"/>
        <v>914.02664145218705</v>
      </c>
      <c r="J38" s="4">
        <v>555</v>
      </c>
      <c r="K38" s="42">
        <f t="shared" si="2"/>
        <v>614.15384615384619</v>
      </c>
      <c r="L38" s="42">
        <f t="shared" si="3"/>
        <v>584.57692307692309</v>
      </c>
      <c r="M38" s="42">
        <f ca="1">+'Rs,Den q4'!I38:I102</f>
        <v>148.22697485997409</v>
      </c>
      <c r="N38" s="42">
        <f ca="1">+'Rs,Den q4'!J38:J102</f>
        <v>0.73681186065657345</v>
      </c>
      <c r="O38" s="42">
        <f t="shared" ca="1" si="4"/>
        <v>914.02699240215122</v>
      </c>
      <c r="P38" s="42">
        <f t="shared" ca="1" si="5"/>
        <v>0.63787432313547254</v>
      </c>
      <c r="Q38" s="42">
        <f t="shared" ca="1" si="6"/>
        <v>671.30997789269952</v>
      </c>
      <c r="R38" s="42">
        <f t="shared" ca="1" si="7"/>
        <v>370.22310936758436</v>
      </c>
      <c r="S38" s="42">
        <f t="shared" ca="1" si="8"/>
        <v>1.3615567644643034</v>
      </c>
      <c r="T38" s="42">
        <f t="shared" ca="1" si="9"/>
        <v>1.5789855043773422</v>
      </c>
      <c r="U38" s="42">
        <f t="shared" ca="1" si="10"/>
        <v>0.89092780053484921</v>
      </c>
      <c r="V38" s="42">
        <f t="shared" ca="1" si="11"/>
        <v>1.6107914457221231E-2</v>
      </c>
      <c r="W38" s="23">
        <f t="shared" ca="1" si="12"/>
        <v>3.0254443191249174</v>
      </c>
      <c r="X38" s="42">
        <f ca="1">+'Visco q4'!G38:G102</f>
        <v>1.3294540432029628E-2</v>
      </c>
      <c r="Y38" s="42">
        <f t="shared" ca="1" si="13"/>
        <v>1.0838476892064337</v>
      </c>
      <c r="Z38" s="42">
        <f t="shared" ca="1" si="14"/>
        <v>59.75306863720995</v>
      </c>
      <c r="AA38" s="43">
        <f t="shared" si="15"/>
        <v>24</v>
      </c>
      <c r="AB38" s="42">
        <f t="shared" ca="1" si="16"/>
        <v>4.2262533158986981E-2</v>
      </c>
      <c r="AC38" s="42">
        <f t="shared" ca="1" si="17"/>
        <v>2.2361255754828349E-2</v>
      </c>
      <c r="AD38" s="42">
        <f t="shared" ca="1" si="18"/>
        <v>0.86096525554683412</v>
      </c>
      <c r="AE38" s="42">
        <f t="shared" ca="1" si="19"/>
        <v>0.45553976149226577</v>
      </c>
      <c r="AF38" s="42">
        <f t="shared" ca="1" si="20"/>
        <v>1.3165050170390999</v>
      </c>
      <c r="AG38" s="42">
        <f t="shared" ca="1" si="21"/>
        <v>0.65397795253617608</v>
      </c>
      <c r="AH38" s="42">
        <f t="shared" ca="1" si="22"/>
        <v>15.753020431451745</v>
      </c>
      <c r="AI38" s="42">
        <f t="shared" si="23"/>
        <v>0.13</v>
      </c>
      <c r="AJ38" s="42">
        <f t="shared" ca="1" si="24"/>
        <v>0.34602204746382392</v>
      </c>
      <c r="AK38" s="42">
        <f t="shared" ca="1" si="25"/>
        <v>0.21602204746382392</v>
      </c>
      <c r="AL38" s="42">
        <f t="shared" ca="1" si="26"/>
        <v>2.3285656828753125</v>
      </c>
      <c r="AM38" s="42">
        <f t="shared" ca="1" si="27"/>
        <v>1.2320523377245538</v>
      </c>
      <c r="AN38" s="42">
        <f t="shared" ca="1" si="28"/>
        <v>42.17108852046357</v>
      </c>
      <c r="AO38" s="42">
        <f t="shared" ca="1" si="29"/>
        <v>0.17167876578597169</v>
      </c>
      <c r="AP38" s="42">
        <f t="shared" ca="1" si="30"/>
        <v>8.633153273061701E-3</v>
      </c>
      <c r="AQ38" s="42">
        <f t="shared" ca="1" si="31"/>
        <v>6.3899214528195477E-4</v>
      </c>
      <c r="AR38" s="42">
        <f t="shared" ca="1" si="32"/>
        <v>0.71414495972292069</v>
      </c>
      <c r="AS38" s="42">
        <f t="shared" ca="1" si="33"/>
        <v>3.4400845713418248E-4</v>
      </c>
      <c r="AT38" s="42">
        <f t="shared" ca="1" si="34"/>
        <v>0.97471888000358142</v>
      </c>
      <c r="AU38" s="42">
        <f t="shared" ca="1" si="35"/>
        <v>0.69609057530132801</v>
      </c>
      <c r="AV38" s="42">
        <f t="shared" ca="1" si="36"/>
        <v>42.513008966178333</v>
      </c>
      <c r="AW38" s="42">
        <f t="shared" ca="1" si="37"/>
        <v>15.700071064968608</v>
      </c>
      <c r="AX38" s="42">
        <f t="shared" ca="1" si="38"/>
        <v>15913.54478021569</v>
      </c>
      <c r="AY38" s="42">
        <f ca="1">+'fd q4'!L38:L102</f>
        <v>2.7616318257506382E-2</v>
      </c>
      <c r="AZ38" s="42">
        <f t="shared" ca="1" si="39"/>
        <v>0.29522922893179399</v>
      </c>
      <c r="BA38" s="42">
        <f t="shared" ca="1" si="40"/>
        <v>7.3141362480860022E-5</v>
      </c>
      <c r="BB38" s="42">
        <f t="shared" ca="1" si="41"/>
        <v>0.29530237029427486</v>
      </c>
      <c r="BC38" s="42">
        <f t="shared" ca="1" si="42"/>
        <v>29.530237029427486</v>
      </c>
      <c r="BD38" s="42">
        <f t="shared" ca="1" si="43"/>
        <v>928.79175996690083</v>
      </c>
      <c r="BE38" s="29">
        <f t="shared" ca="1" si="44"/>
        <v>0</v>
      </c>
    </row>
    <row r="39" spans="5:57" x14ac:dyDescent="0.25">
      <c r="E39" s="20">
        <v>37</v>
      </c>
      <c r="F39" s="4">
        <v>3700</v>
      </c>
      <c r="G39" s="29">
        <f t="shared" ca="1" si="45"/>
        <v>928.79175996690083</v>
      </c>
      <c r="H39" s="4">
        <f t="shared" ca="1" si="0"/>
        <v>958.69960292196345</v>
      </c>
      <c r="I39" s="4">
        <f t="shared" ca="1" si="1"/>
        <v>943.74568144443219</v>
      </c>
      <c r="J39" s="4">
        <v>556</v>
      </c>
      <c r="K39" s="42">
        <f t="shared" si="2"/>
        <v>616.76923076923072</v>
      </c>
      <c r="L39" s="42">
        <f t="shared" si="3"/>
        <v>586.38461538461536</v>
      </c>
      <c r="M39" s="42">
        <f ca="1">+'Rs,Den q4'!I39:I103</f>
        <v>153.10338091061365</v>
      </c>
      <c r="N39" s="42">
        <f ca="1">+'Rs,Den q4'!J39:J103</f>
        <v>0.73637799413159233</v>
      </c>
      <c r="O39" s="42">
        <f t="shared" ca="1" si="4"/>
        <v>943.74607853763837</v>
      </c>
      <c r="P39" s="42">
        <f t="shared" ca="1" si="5"/>
        <v>0.63574111087600127</v>
      </c>
      <c r="Q39" s="42">
        <f t="shared" ca="1" si="6"/>
        <v>671.37986316097056</v>
      </c>
      <c r="R39" s="42">
        <f t="shared" ca="1" si="7"/>
        <v>369.56377653397726</v>
      </c>
      <c r="S39" s="42">
        <f t="shared" ca="1" si="8"/>
        <v>1.4056806485096485</v>
      </c>
      <c r="T39" s="42">
        <f t="shared" ca="1" si="9"/>
        <v>1.5866939689926669</v>
      </c>
      <c r="U39" s="42">
        <f t="shared" ca="1" si="10"/>
        <v>0.89027868365977725</v>
      </c>
      <c r="V39" s="42">
        <f t="shared" ca="1" si="11"/>
        <v>1.5637508409265404E-2</v>
      </c>
      <c r="W39" s="23">
        <f t="shared" ca="1" si="12"/>
        <v>3.1060332375039899</v>
      </c>
      <c r="X39" s="42">
        <f ca="1">+'Visco q4'!G39:G103</f>
        <v>1.3387079413733486E-2</v>
      </c>
      <c r="Y39" s="42">
        <f t="shared" ca="1" si="13"/>
        <v>1.0868166883233827</v>
      </c>
      <c r="Z39" s="42">
        <f t="shared" ca="1" si="14"/>
        <v>59.83774063487126</v>
      </c>
      <c r="AA39" s="43">
        <f t="shared" si="15"/>
        <v>24</v>
      </c>
      <c r="AB39" s="42">
        <f t="shared" ca="1" si="16"/>
        <v>4.2378303506498571E-2</v>
      </c>
      <c r="AC39" s="42">
        <f t="shared" ca="1" si="17"/>
        <v>2.1178683305839441E-2</v>
      </c>
      <c r="AD39" s="42">
        <f t="shared" ca="1" si="18"/>
        <v>0.86332370969947791</v>
      </c>
      <c r="AE39" s="42">
        <f t="shared" ca="1" si="19"/>
        <v>0.4314485933903397</v>
      </c>
      <c r="AF39" s="42">
        <f t="shared" ca="1" si="20"/>
        <v>1.2947723030898177</v>
      </c>
      <c r="AG39" s="42">
        <f t="shared" ca="1" si="21"/>
        <v>0.66677647308276544</v>
      </c>
      <c r="AH39" s="42">
        <f t="shared" ca="1" si="22"/>
        <v>15.3848052683785</v>
      </c>
      <c r="AI39" s="42">
        <f t="shared" si="23"/>
        <v>0.13</v>
      </c>
      <c r="AJ39" s="42">
        <f t="shared" ca="1" si="24"/>
        <v>0.33322352691723461</v>
      </c>
      <c r="AK39" s="42">
        <f t="shared" ca="1" si="25"/>
        <v>0.20322352691723461</v>
      </c>
      <c r="AL39" s="42">
        <f t="shared" ca="1" si="26"/>
        <v>2.3496232815107225</v>
      </c>
      <c r="AM39" s="42">
        <f t="shared" ca="1" si="27"/>
        <v>1.1742312280035465</v>
      </c>
      <c r="AN39" s="42">
        <f t="shared" ca="1" si="28"/>
        <v>42.436202458509705</v>
      </c>
      <c r="AO39" s="42">
        <f t="shared" ca="1" si="29"/>
        <v>0.17468946453355103</v>
      </c>
      <c r="AP39" s="42">
        <f t="shared" ca="1" si="30"/>
        <v>8.6992946165676387E-3</v>
      </c>
      <c r="AQ39" s="42">
        <f t="shared" ca="1" si="31"/>
        <v>6.6587267379673572E-4</v>
      </c>
      <c r="AR39" s="42">
        <f t="shared" ca="1" si="32"/>
        <v>0.72247222437785918</v>
      </c>
      <c r="AS39" s="42">
        <f t="shared" ca="1" si="33"/>
        <v>3.2405905421838664E-4</v>
      </c>
      <c r="AT39" s="42">
        <f t="shared" ca="1" si="34"/>
        <v>0.97471888000284612</v>
      </c>
      <c r="AU39" s="42">
        <f t="shared" ca="1" si="35"/>
        <v>0.70420731737875186</v>
      </c>
      <c r="AV39" s="42">
        <f t="shared" ca="1" si="36"/>
        <v>43.056916714120291</v>
      </c>
      <c r="AW39" s="42">
        <f t="shared" ca="1" si="37"/>
        <v>16.007096243803737</v>
      </c>
      <c r="AX39" s="42">
        <f t="shared" ca="1" si="38"/>
        <v>15547.048644814993</v>
      </c>
      <c r="AY39" s="42">
        <f ca="1">+'fd q4'!L39:L103</f>
        <v>2.7775067215773153E-2</v>
      </c>
      <c r="AZ39" s="42">
        <f t="shared" ca="1" si="39"/>
        <v>0.29900636607027981</v>
      </c>
      <c r="BA39" s="42">
        <f t="shared" ca="1" si="40"/>
        <v>7.2063480346224945E-5</v>
      </c>
      <c r="BB39" s="42">
        <f t="shared" ca="1" si="41"/>
        <v>0.29907842955062602</v>
      </c>
      <c r="BC39" s="42">
        <f t="shared" ca="1" si="42"/>
        <v>29.907842955062602</v>
      </c>
      <c r="BD39" s="42">
        <f t="shared" ca="1" si="43"/>
        <v>958.69960292196345</v>
      </c>
      <c r="BE39" s="29">
        <f t="shared" ca="1" si="44"/>
        <v>0</v>
      </c>
    </row>
    <row r="40" spans="5:57" x14ac:dyDescent="0.25">
      <c r="E40" s="20">
        <v>38</v>
      </c>
      <c r="F40" s="19">
        <v>3800</v>
      </c>
      <c r="G40" s="29">
        <f t="shared" ca="1" si="45"/>
        <v>958.69960292196345</v>
      </c>
      <c r="H40" s="4">
        <f t="shared" ca="1" si="0"/>
        <v>988.981705064979</v>
      </c>
      <c r="I40" s="4">
        <f t="shared" ca="1" si="1"/>
        <v>973.84065399347128</v>
      </c>
      <c r="J40" s="4">
        <v>557</v>
      </c>
      <c r="K40" s="42">
        <f t="shared" si="2"/>
        <v>619.38461538461536</v>
      </c>
      <c r="L40" s="42">
        <f t="shared" si="3"/>
        <v>588.19230769230762</v>
      </c>
      <c r="M40" s="42">
        <f ca="1">+'Rs,Den q4'!I40:I104</f>
        <v>158.03167105976712</v>
      </c>
      <c r="N40" s="42">
        <f ca="1">+'Rs,Den q4'!J40:J104</f>
        <v>0.7359395113434678</v>
      </c>
      <c r="O40" s="42">
        <f t="shared" ca="1" si="4"/>
        <v>973.84110207068557</v>
      </c>
      <c r="P40" s="42">
        <f t="shared" ca="1" si="5"/>
        <v>0.63349662195792178</v>
      </c>
      <c r="Q40" s="42">
        <f t="shared" ca="1" si="6"/>
        <v>671.45302545316508</v>
      </c>
      <c r="R40" s="42">
        <f t="shared" ca="1" si="7"/>
        <v>368.86992751092339</v>
      </c>
      <c r="S40" s="42">
        <f t="shared" ca="1" si="8"/>
        <v>1.4503481510657044</v>
      </c>
      <c r="T40" s="42">
        <f t="shared" ca="1" si="9"/>
        <v>1.594579183131944</v>
      </c>
      <c r="U40" s="42">
        <f t="shared" ca="1" si="10"/>
        <v>0.88976340630922679</v>
      </c>
      <c r="V40" s="42">
        <f t="shared" ca="1" si="11"/>
        <v>1.5192175592296851E-2</v>
      </c>
      <c r="W40" s="23">
        <f t="shared" ca="1" si="12"/>
        <v>3.1857940045220299</v>
      </c>
      <c r="X40" s="42">
        <f ca="1">+'Visco q4'!G40:G104</f>
        <v>1.3480302793863272E-2</v>
      </c>
      <c r="Y40" s="42">
        <f t="shared" ca="1" si="13"/>
        <v>1.0898187472088339</v>
      </c>
      <c r="Z40" s="42">
        <f t="shared" ca="1" si="14"/>
        <v>59.92246257063654</v>
      </c>
      <c r="AA40" s="43">
        <f t="shared" si="15"/>
        <v>24</v>
      </c>
      <c r="AB40" s="42">
        <f t="shared" ca="1" si="16"/>
        <v>4.2495362955400018E-2</v>
      </c>
      <c r="AC40" s="42">
        <f t="shared" ca="1" si="17"/>
        <v>2.0055605507376555E-2</v>
      </c>
      <c r="AD40" s="42">
        <f t="shared" ca="1" si="18"/>
        <v>0.86570842520998625</v>
      </c>
      <c r="AE40" s="42">
        <f t="shared" ca="1" si="19"/>
        <v>0.40856944035625425</v>
      </c>
      <c r="AF40" s="42">
        <f t="shared" ca="1" si="20"/>
        <v>1.2742778655662406</v>
      </c>
      <c r="AG40" s="42">
        <f t="shared" ca="1" si="21"/>
        <v>0.67937178271969612</v>
      </c>
      <c r="AH40" s="42">
        <f t="shared" ca="1" si="22"/>
        <v>15.021121234907739</v>
      </c>
      <c r="AI40" s="42">
        <f t="shared" si="23"/>
        <v>0.13</v>
      </c>
      <c r="AJ40" s="42">
        <f t="shared" ca="1" si="24"/>
        <v>0.32062821728030372</v>
      </c>
      <c r="AK40" s="42">
        <f t="shared" ca="1" si="25"/>
        <v>0.19062821728030371</v>
      </c>
      <c r="AL40" s="42">
        <f t="shared" ca="1" si="26"/>
        <v>2.3710856505490714</v>
      </c>
      <c r="AM40" s="42">
        <f t="shared" ca="1" si="27"/>
        <v>1.1190293510734846</v>
      </c>
      <c r="AN40" s="42">
        <f t="shared" ca="1" si="28"/>
        <v>42.705866906124491</v>
      </c>
      <c r="AO40" s="42">
        <f t="shared" ca="1" si="29"/>
        <v>0.17778918387878159</v>
      </c>
      <c r="AP40" s="42">
        <f t="shared" ca="1" si="30"/>
        <v>8.7660716764177762E-3</v>
      </c>
      <c r="AQ40" s="42">
        <f t="shared" ca="1" si="31"/>
        <v>6.9390165647775629E-4</v>
      </c>
      <c r="AR40" s="42">
        <f t="shared" ca="1" si="32"/>
        <v>0.73071461019098227</v>
      </c>
      <c r="AS40" s="42">
        <f t="shared" ca="1" si="33"/>
        <v>3.0520291064221156E-4</v>
      </c>
      <c r="AT40" s="42">
        <f t="shared" ca="1" si="34"/>
        <v>0.97471888000226004</v>
      </c>
      <c r="AU40" s="42">
        <f t="shared" ca="1" si="35"/>
        <v>0.71224132644664229</v>
      </c>
      <c r="AV40" s="42">
        <f t="shared" ca="1" si="36"/>
        <v>43.595994082214943</v>
      </c>
      <c r="AW40" s="42">
        <f t="shared" ca="1" si="37"/>
        <v>16.309244950725905</v>
      </c>
      <c r="AX40" s="42">
        <f t="shared" ca="1" si="38"/>
        <v>15205.512227413663</v>
      </c>
      <c r="AY40" s="42">
        <f ca="1">+'fd q4'!L40:L104</f>
        <v>2.7927714148253263E-2</v>
      </c>
      <c r="AZ40" s="42">
        <f t="shared" ca="1" si="39"/>
        <v>0.30274995890427042</v>
      </c>
      <c r="BA40" s="42">
        <f t="shared" ca="1" si="40"/>
        <v>7.1062525885219952E-5</v>
      </c>
      <c r="BB40" s="42">
        <f t="shared" ca="1" si="41"/>
        <v>0.30282102143015566</v>
      </c>
      <c r="BC40" s="42">
        <f t="shared" ca="1" si="42"/>
        <v>30.282102143015564</v>
      </c>
      <c r="BD40" s="42">
        <f t="shared" ca="1" si="43"/>
        <v>988.981705064979</v>
      </c>
      <c r="BE40" s="29">
        <f t="shared" ca="1" si="44"/>
        <v>0</v>
      </c>
    </row>
    <row r="41" spans="5:57" x14ac:dyDescent="0.25">
      <c r="E41" s="20">
        <v>39</v>
      </c>
      <c r="F41" s="4">
        <v>3900</v>
      </c>
      <c r="G41" s="29">
        <f t="shared" ca="1" si="45"/>
        <v>988.981705064979</v>
      </c>
      <c r="H41" s="4">
        <f t="shared" ca="1" si="0"/>
        <v>1019.6347636948119</v>
      </c>
      <c r="I41" s="4">
        <f t="shared" ca="1" si="1"/>
        <v>1004.3082343798955</v>
      </c>
      <c r="J41" s="4">
        <v>558</v>
      </c>
      <c r="K41" s="42">
        <f t="shared" si="2"/>
        <v>622</v>
      </c>
      <c r="L41" s="42">
        <f t="shared" si="3"/>
        <v>590</v>
      </c>
      <c r="M41" s="42">
        <f ca="1">+'Rs,Den q4'!I41:I105</f>
        <v>163.01038538847368</v>
      </c>
      <c r="N41" s="42">
        <f ca="1">+'Rs,Den q4'!J41:J105</f>
        <v>0.7354965421849855</v>
      </c>
      <c r="O41" s="42">
        <f t="shared" ca="1" si="4"/>
        <v>1004.3087386508658</v>
      </c>
      <c r="P41" s="42">
        <f t="shared" ca="1" si="5"/>
        <v>0.6311315278595071</v>
      </c>
      <c r="Q41" s="42">
        <f t="shared" ca="1" si="6"/>
        <v>671.52971021320718</v>
      </c>
      <c r="R41" s="42">
        <f t="shared" ca="1" si="7"/>
        <v>368.13865898611135</v>
      </c>
      <c r="S41" s="42">
        <f t="shared" ca="1" si="8"/>
        <v>1.4955529429383443</v>
      </c>
      <c r="T41" s="42">
        <f t="shared" ca="1" si="9"/>
        <v>1.6026570032740266</v>
      </c>
      <c r="U41" s="42">
        <f t="shared" ca="1" si="10"/>
        <v>0.88938649987694307</v>
      </c>
      <c r="V41" s="42">
        <f t="shared" ca="1" si="11"/>
        <v>1.4770306659801885E-2</v>
      </c>
      <c r="W41" s="23">
        <f t="shared" ca="1" si="12"/>
        <v>3.2645529872236989</v>
      </c>
      <c r="X41" s="42">
        <f ca="1">+'Visco q4'!G41:G105</f>
        <v>1.3574152261650482E-2</v>
      </c>
      <c r="Y41" s="42">
        <f t="shared" ca="1" si="13"/>
        <v>1.0928532613417783</v>
      </c>
      <c r="Z41" s="42">
        <f t="shared" ca="1" si="14"/>
        <v>60.007176409738499</v>
      </c>
      <c r="AA41" s="43">
        <f t="shared" si="15"/>
        <v>24</v>
      </c>
      <c r="AB41" s="42">
        <f t="shared" ca="1" si="16"/>
        <v>4.2613687933570031E-2</v>
      </c>
      <c r="AC41" s="42">
        <f t="shared" ca="1" si="17"/>
        <v>1.8988010253865178E-2</v>
      </c>
      <c r="AD41" s="42">
        <f t="shared" ca="1" si="18"/>
        <v>0.86811892187104722</v>
      </c>
      <c r="AE41" s="42">
        <f t="shared" ca="1" si="19"/>
        <v>0.38682056844641816</v>
      </c>
      <c r="AF41" s="42">
        <f t="shared" ca="1" si="20"/>
        <v>1.2549394903174653</v>
      </c>
      <c r="AG41" s="42">
        <f t="shared" ca="1" si="21"/>
        <v>0.69176157780439029</v>
      </c>
      <c r="AH41" s="42">
        <f t="shared" ca="1" si="22"/>
        <v>14.662089627050817</v>
      </c>
      <c r="AI41" s="42">
        <f t="shared" si="23"/>
        <v>0.13</v>
      </c>
      <c r="AJ41" s="42">
        <f t="shared" ca="1" si="24"/>
        <v>0.30823842219560971</v>
      </c>
      <c r="AK41" s="42">
        <f t="shared" ca="1" si="25"/>
        <v>0.1782384221956097</v>
      </c>
      <c r="AL41" s="42">
        <f t="shared" ca="1" si="26"/>
        <v>2.3929566192727147</v>
      </c>
      <c r="AM41" s="42">
        <f t="shared" ca="1" si="27"/>
        <v>1.066265020165277</v>
      </c>
      <c r="AN41" s="42">
        <f t="shared" ca="1" si="28"/>
        <v>42.980112442799374</v>
      </c>
      <c r="AO41" s="42">
        <f t="shared" ca="1" si="29"/>
        <v>0.1809805120413556</v>
      </c>
      <c r="AP41" s="42">
        <f t="shared" ca="1" si="30"/>
        <v>8.8334506382114208E-3</v>
      </c>
      <c r="AQ41" s="42">
        <f t="shared" ca="1" si="31"/>
        <v>7.2315295549204401E-4</v>
      </c>
      <c r="AR41" s="42">
        <f t="shared" ca="1" si="32"/>
        <v>0.73887455137396962</v>
      </c>
      <c r="AS41" s="42">
        <f t="shared" ca="1" si="33"/>
        <v>2.8736627069967107E-4</v>
      </c>
      <c r="AT41" s="42">
        <f t="shared" ca="1" si="34"/>
        <v>0.97471888000179274</v>
      </c>
      <c r="AU41" s="42">
        <f t="shared" ca="1" si="35"/>
        <v>0.72019497517706277</v>
      </c>
      <c r="AV41" s="42">
        <f t="shared" ca="1" si="36"/>
        <v>44.130305254483162</v>
      </c>
      <c r="AW41" s="42">
        <f t="shared" ca="1" si="37"/>
        <v>16.606461942581141</v>
      </c>
      <c r="AX41" s="42">
        <f t="shared" ca="1" si="38"/>
        <v>14886.986302130597</v>
      </c>
      <c r="AY41" s="42">
        <f ca="1">+'fd q4'!L41:L105</f>
        <v>2.8074395133536607E-2</v>
      </c>
      <c r="AZ41" s="42">
        <f t="shared" ca="1" si="39"/>
        <v>0.30646045315613307</v>
      </c>
      <c r="BA41" s="42">
        <f t="shared" ca="1" si="40"/>
        <v>7.0133142195857371E-5</v>
      </c>
      <c r="BB41" s="42">
        <f t="shared" ca="1" si="41"/>
        <v>0.30653058629832891</v>
      </c>
      <c r="BC41" s="42">
        <f t="shared" ca="1" si="42"/>
        <v>30.653058629832891</v>
      </c>
      <c r="BD41" s="42">
        <f t="shared" ca="1" si="43"/>
        <v>1019.6347636948119</v>
      </c>
      <c r="BE41" s="29">
        <f t="shared" ca="1" si="44"/>
        <v>0</v>
      </c>
    </row>
    <row r="42" spans="5:57" x14ac:dyDescent="0.25">
      <c r="E42" s="20">
        <v>40</v>
      </c>
      <c r="F42" s="19">
        <v>4000</v>
      </c>
      <c r="G42" s="29">
        <f t="shared" ca="1" si="45"/>
        <v>1019.6347636948119</v>
      </c>
      <c r="H42" s="4">
        <f t="shared" ca="1" si="0"/>
        <v>1050.6555275759963</v>
      </c>
      <c r="I42" s="4">
        <f t="shared" ca="1" si="1"/>
        <v>1035.1451456354041</v>
      </c>
      <c r="J42" s="4">
        <v>559</v>
      </c>
      <c r="K42" s="42">
        <f t="shared" si="2"/>
        <v>624.61538461538464</v>
      </c>
      <c r="L42" s="42">
        <f t="shared" si="3"/>
        <v>591.80769230769238</v>
      </c>
      <c r="M42" s="42">
        <f ca="1">+'Rs,Den q4'!I42:I106</f>
        <v>168.03807558993708</v>
      </c>
      <c r="N42" s="42">
        <f ca="1">+'Rs,Den q4'!J42:J106</f>
        <v>0.73504921551576674</v>
      </c>
      <c r="O42" s="42">
        <f t="shared" ca="1" si="4"/>
        <v>1035.1457116941019</v>
      </c>
      <c r="P42" s="42">
        <f t="shared" ca="1" si="5"/>
        <v>0.62863531905549319</v>
      </c>
      <c r="Q42" s="42">
        <f t="shared" ca="1" si="6"/>
        <v>671.6101911221823</v>
      </c>
      <c r="R42" s="42">
        <f t="shared" ca="1" si="7"/>
        <v>367.36669913848527</v>
      </c>
      <c r="S42" s="42">
        <f t="shared" ca="1" si="8"/>
        <v>1.5412886214632886</v>
      </c>
      <c r="T42" s="42">
        <f t="shared" ca="1" si="9"/>
        <v>1.6109453951475339</v>
      </c>
      <c r="U42" s="42">
        <f t="shared" ca="1" si="10"/>
        <v>0.88915277615704857</v>
      </c>
      <c r="V42" s="42">
        <f t="shared" ca="1" si="11"/>
        <v>1.4370429086019505E-2</v>
      </c>
      <c r="W42" s="23">
        <f t="shared" ca="1" si="12"/>
        <v>3.3421227778483114</v>
      </c>
      <c r="X42" s="42">
        <f ca="1">+'Visco q4'!G42:G106</f>
        <v>1.3668564813938607E-2</v>
      </c>
      <c r="Y42" s="42">
        <f t="shared" ca="1" si="13"/>
        <v>1.0959196228835388</v>
      </c>
      <c r="Z42" s="42">
        <f t="shared" ca="1" si="14"/>
        <v>60.09182597408774</v>
      </c>
      <c r="AA42" s="43">
        <f t="shared" si="15"/>
        <v>24</v>
      </c>
      <c r="AB42" s="42">
        <f t="shared" ca="1" si="16"/>
        <v>4.2733254739521324E-2</v>
      </c>
      <c r="AC42" s="42">
        <f t="shared" ca="1" si="17"/>
        <v>1.7972209921524956E-2</v>
      </c>
      <c r="AD42" s="42">
        <f t="shared" ca="1" si="18"/>
        <v>0.87055471683992702</v>
      </c>
      <c r="AE42" s="42">
        <f t="shared" ca="1" si="19"/>
        <v>0.36612685400606909</v>
      </c>
      <c r="AF42" s="42">
        <f t="shared" ca="1" si="20"/>
        <v>1.2366815708459962</v>
      </c>
      <c r="AG42" s="42">
        <f t="shared" ca="1" si="21"/>
        <v>0.70394411735625118</v>
      </c>
      <c r="AH42" s="42">
        <f t="shared" ca="1" si="22"/>
        <v>14.307822222342438</v>
      </c>
      <c r="AI42" s="42">
        <f t="shared" si="23"/>
        <v>0.13</v>
      </c>
      <c r="AJ42" s="42">
        <f t="shared" ca="1" si="24"/>
        <v>0.29605588264374877</v>
      </c>
      <c r="AK42" s="42">
        <f t="shared" ca="1" si="25"/>
        <v>0.16605588264374876</v>
      </c>
      <c r="AL42" s="42">
        <f t="shared" ca="1" si="26"/>
        <v>2.4152401079609107</v>
      </c>
      <c r="AM42" s="42">
        <f t="shared" ca="1" si="27"/>
        <v>1.0157710311500208</v>
      </c>
      <c r="AN42" s="42">
        <f t="shared" ca="1" si="28"/>
        <v>43.258970858019929</v>
      </c>
      <c r="AO42" s="42">
        <f t="shared" ca="1" si="29"/>
        <v>0.18426612853965488</v>
      </c>
      <c r="AP42" s="42">
        <f t="shared" ca="1" si="30"/>
        <v>8.90139587945518E-3</v>
      </c>
      <c r="AQ42" s="42">
        <f t="shared" ca="1" si="31"/>
        <v>7.537078495899116E-4</v>
      </c>
      <c r="AR42" s="42">
        <f t="shared" ca="1" si="32"/>
        <v>0.74695465846642894</v>
      </c>
      <c r="AS42" s="42">
        <f t="shared" ca="1" si="33"/>
        <v>2.7048136034004918E-4</v>
      </c>
      <c r="AT42" s="42">
        <f t="shared" ca="1" si="34"/>
        <v>0.97471888000142037</v>
      </c>
      <c r="AU42" s="42">
        <f t="shared" ca="1" si="35"/>
        <v>0.72807080811224112</v>
      </c>
      <c r="AV42" s="42">
        <f t="shared" ca="1" si="36"/>
        <v>44.659925044064188</v>
      </c>
      <c r="AW42" s="42">
        <f t="shared" ca="1" si="37"/>
        <v>16.898705475570491</v>
      </c>
      <c r="AX42" s="42">
        <f t="shared" ca="1" si="38"/>
        <v>14589.708938904483</v>
      </c>
      <c r="AY42" s="42">
        <f ca="1">+'fd q4'!L42:L106</f>
        <v>2.8215247046833182E-2</v>
      </c>
      <c r="AZ42" s="42">
        <f t="shared" ca="1" si="39"/>
        <v>0.31013836836155684</v>
      </c>
      <c r="BA42" s="42">
        <f t="shared" ca="1" si="40"/>
        <v>6.9270450286805041E-5</v>
      </c>
      <c r="BB42" s="42">
        <f t="shared" ca="1" si="41"/>
        <v>0.31020763881184366</v>
      </c>
      <c r="BC42" s="42">
        <f t="shared" ca="1" si="42"/>
        <v>31.020763881184365</v>
      </c>
      <c r="BD42" s="42">
        <f t="shared" ca="1" si="43"/>
        <v>1050.6555275759963</v>
      </c>
      <c r="BE42" s="29">
        <f t="shared" ca="1" si="44"/>
        <v>0</v>
      </c>
    </row>
    <row r="43" spans="5:57" x14ac:dyDescent="0.25">
      <c r="E43" s="20">
        <v>41</v>
      </c>
      <c r="F43" s="4">
        <v>4100</v>
      </c>
      <c r="G43" s="29">
        <f t="shared" ca="1" si="45"/>
        <v>1050.6555275759963</v>
      </c>
      <c r="H43" s="4">
        <f t="shared" ca="1" si="0"/>
        <v>1082.0408053716897</v>
      </c>
      <c r="I43" s="4">
        <f t="shared" ca="1" si="1"/>
        <v>1066.3481664738429</v>
      </c>
      <c r="J43" s="4">
        <v>560</v>
      </c>
      <c r="K43" s="42">
        <f t="shared" si="2"/>
        <v>627.23076923076928</v>
      </c>
      <c r="L43" s="42">
        <f t="shared" si="3"/>
        <v>593.61538461538464</v>
      </c>
      <c r="M43" s="42">
        <f ca="1">+'Rs,Den q4'!I43:I107</f>
        <v>173.11330715692307</v>
      </c>
      <c r="N43" s="42">
        <f ca="1">+'Rs,Den q4'!J43:J107</f>
        <v>0.73459765896764995</v>
      </c>
      <c r="O43" s="42">
        <f t="shared" ca="1" si="4"/>
        <v>1066.3488003133671</v>
      </c>
      <c r="P43" s="42">
        <f t="shared" ca="1" si="5"/>
        <v>0.62599611526547272</v>
      </c>
      <c r="Q43" s="42">
        <f t="shared" ca="1" si="6"/>
        <v>671.69477411670221</v>
      </c>
      <c r="R43" s="42">
        <f t="shared" ca="1" si="7"/>
        <v>366.55034825718531</v>
      </c>
      <c r="S43" s="42">
        <f t="shared" ca="1" si="8"/>
        <v>1.587548701530574</v>
      </c>
      <c r="T43" s="42">
        <f t="shared" ca="1" si="9"/>
        <v>1.6194647950487884</v>
      </c>
      <c r="U43" s="42">
        <f t="shared" ca="1" si="10"/>
        <v>0.88906738510394989</v>
      </c>
      <c r="V43" s="42">
        <f t="shared" ca="1" si="11"/>
        <v>1.3991194409956624E-2</v>
      </c>
      <c r="W43" s="23">
        <f t="shared" ca="1" si="12"/>
        <v>3.4183002397741955</v>
      </c>
      <c r="X43" s="42">
        <f ca="1">+'Visco q4'!G43:G107</f>
        <v>1.3763472499876925E-2</v>
      </c>
      <c r="Y43" s="42">
        <f t="shared" ca="1" si="13"/>
        <v>1.0990172218985101</v>
      </c>
      <c r="Z43" s="42">
        <f t="shared" ca="1" si="14"/>
        <v>60.176356982006958</v>
      </c>
      <c r="AA43" s="43">
        <f t="shared" si="15"/>
        <v>24</v>
      </c>
      <c r="AB43" s="42">
        <f t="shared" ca="1" si="16"/>
        <v>4.2854039590000934E-2</v>
      </c>
      <c r="AC43" s="42">
        <f t="shared" ca="1" si="17"/>
        <v>1.7004809545521898E-2</v>
      </c>
      <c r="AD43" s="42">
        <f t="shared" ca="1" si="18"/>
        <v>0.87301532560817463</v>
      </c>
      <c r="AE43" s="42">
        <f t="shared" ca="1" si="19"/>
        <v>0.34641913537954222</v>
      </c>
      <c r="AF43" s="42">
        <f t="shared" ca="1" si="20"/>
        <v>1.2194344609877168</v>
      </c>
      <c r="AG43" s="42">
        <f t="shared" ca="1" si="21"/>
        <v>0.71591820104956694</v>
      </c>
      <c r="AH43" s="42">
        <f t="shared" ca="1" si="22"/>
        <v>13.958421422096871</v>
      </c>
      <c r="AI43" s="42">
        <f t="shared" si="23"/>
        <v>0.13</v>
      </c>
      <c r="AJ43" s="42">
        <f t="shared" ca="1" si="24"/>
        <v>0.28408179895043301</v>
      </c>
      <c r="AK43" s="42">
        <f t="shared" ca="1" si="25"/>
        <v>0.154081798950433</v>
      </c>
      <c r="AL43" s="42">
        <f t="shared" ca="1" si="26"/>
        <v>2.437940134787743</v>
      </c>
      <c r="AM43" s="42">
        <f t="shared" ca="1" si="27"/>
        <v>0.96739322761820978</v>
      </c>
      <c r="AN43" s="42">
        <f t="shared" ca="1" si="28"/>
        <v>43.542475229663701</v>
      </c>
      <c r="AO43" s="42">
        <f t="shared" ca="1" si="29"/>
        <v>0.187648808164985</v>
      </c>
      <c r="AP43" s="42">
        <f t="shared" ca="1" si="30"/>
        <v>8.9698699543039537E-3</v>
      </c>
      <c r="AQ43" s="42">
        <f t="shared" ca="1" si="31"/>
        <v>7.8565610551204357E-4</v>
      </c>
      <c r="AR43" s="42">
        <f t="shared" ca="1" si="32"/>
        <v>0.75495774344782718</v>
      </c>
      <c r="AS43" s="42">
        <f t="shared" ca="1" si="33"/>
        <v>2.5448580394256377E-4</v>
      </c>
      <c r="AT43" s="42">
        <f t="shared" ca="1" si="34"/>
        <v>0.97471888000112339</v>
      </c>
      <c r="AU43" s="42">
        <f t="shared" ca="1" si="35"/>
        <v>0.73587156614164151</v>
      </c>
      <c r="AV43" s="42">
        <f t="shared" ca="1" si="36"/>
        <v>45.184940345837177</v>
      </c>
      <c r="AW43" s="42">
        <f t="shared" ca="1" si="37"/>
        <v>17.185946777217175</v>
      </c>
      <c r="AX43" s="42">
        <f t="shared" ca="1" si="38"/>
        <v>14312.084794409011</v>
      </c>
      <c r="AY43" s="42">
        <f ca="1">+'fd q4'!L43:L107</f>
        <v>2.8350407077054222E-2</v>
      </c>
      <c r="AZ43" s="42">
        <f t="shared" ca="1" si="39"/>
        <v>0.31378430795720264</v>
      </c>
      <c r="BA43" s="42">
        <f t="shared" ca="1" si="40"/>
        <v>6.8469999731685251E-5</v>
      </c>
      <c r="BB43" s="42">
        <f t="shared" ca="1" si="41"/>
        <v>0.31385277795693434</v>
      </c>
      <c r="BC43" s="42">
        <f t="shared" ca="1" si="42"/>
        <v>31.385277795693433</v>
      </c>
      <c r="BD43" s="42">
        <f t="shared" ca="1" si="43"/>
        <v>1082.0408053716897</v>
      </c>
      <c r="BE43" s="29">
        <f t="shared" ca="1" si="44"/>
        <v>0</v>
      </c>
    </row>
    <row r="44" spans="5:57" x14ac:dyDescent="0.25">
      <c r="E44" s="20">
        <v>42</v>
      </c>
      <c r="F44" s="19">
        <v>4200</v>
      </c>
      <c r="G44" s="29">
        <f t="shared" ca="1" si="45"/>
        <v>1082.0408053716897</v>
      </c>
      <c r="H44" s="4">
        <f t="shared" ca="1" si="0"/>
        <v>1113.7874751572708</v>
      </c>
      <c r="I44" s="4">
        <f t="shared" ca="1" si="1"/>
        <v>1097.9141402644802</v>
      </c>
      <c r="J44" s="4">
        <v>561</v>
      </c>
      <c r="K44" s="42">
        <f t="shared" si="2"/>
        <v>629.84615384615381</v>
      </c>
      <c r="L44" s="42">
        <f t="shared" si="3"/>
        <v>595.42307692307691</v>
      </c>
      <c r="M44" s="42">
        <f ca="1">+'Rs,Den q4'!I44:I108</f>
        <v>178.23466171943301</v>
      </c>
      <c r="N44" s="42">
        <f ca="1">+'Rs,Den q4'!J44:J108</f>
        <v>0.73414199873670161</v>
      </c>
      <c r="O44" s="42">
        <f t="shared" ca="1" si="4"/>
        <v>1097.9148482915461</v>
      </c>
      <c r="P44" s="42">
        <f t="shared" ca="1" si="5"/>
        <v>0.62320043782652901</v>
      </c>
      <c r="Q44" s="42">
        <f t="shared" ca="1" si="6"/>
        <v>671.78380210337889</v>
      </c>
      <c r="R44" s="42">
        <f t="shared" ca="1" si="7"/>
        <v>365.68540747228218</v>
      </c>
      <c r="S44" s="42">
        <f t="shared" ca="1" si="8"/>
        <v>1.6343266045219789</v>
      </c>
      <c r="T44" s="42">
        <f t="shared" ca="1" si="9"/>
        <v>1.6282385480974055</v>
      </c>
      <c r="U44" s="42">
        <f t="shared" ca="1" si="10"/>
        <v>0.88913588259328991</v>
      </c>
      <c r="V44" s="42">
        <f t="shared" ca="1" si="11"/>
        <v>1.3631367063959161E-2</v>
      </c>
      <c r="W44" s="23">
        <f t="shared" ca="1" si="12"/>
        <v>3.4928641585650322</v>
      </c>
      <c r="X44" s="42">
        <f ca="1">+'Visco q4'!G44:G108</f>
        <v>1.3858802149438756E-2</v>
      </c>
      <c r="Y44" s="42">
        <f t="shared" ca="1" si="13"/>
        <v>1.1021454476457724</v>
      </c>
      <c r="Z44" s="42">
        <f t="shared" ca="1" si="14"/>
        <v>60.26071708772573</v>
      </c>
      <c r="AA44" s="43">
        <f t="shared" si="15"/>
        <v>24</v>
      </c>
      <c r="AB44" s="42">
        <f t="shared" ca="1" si="16"/>
        <v>4.2976018670354249E-2</v>
      </c>
      <c r="AC44" s="42">
        <f t="shared" ca="1" si="17"/>
        <v>1.6082678601096672E-2</v>
      </c>
      <c r="AD44" s="42">
        <f t="shared" ca="1" si="18"/>
        <v>0.87550026302763051</v>
      </c>
      <c r="AE44" s="42">
        <f t="shared" ca="1" si="19"/>
        <v>0.32763363804013623</v>
      </c>
      <c r="AF44" s="42">
        <f t="shared" ca="1" si="20"/>
        <v>1.2031339010677669</v>
      </c>
      <c r="AG44" s="42">
        <f t="shared" ca="1" si="21"/>
        <v>0.72768314669766565</v>
      </c>
      <c r="AH44" s="42">
        <f t="shared" ca="1" si="22"/>
        <v>13.61398040295256</v>
      </c>
      <c r="AI44" s="42">
        <f t="shared" si="23"/>
        <v>0.13</v>
      </c>
      <c r="AJ44" s="42">
        <f t="shared" ca="1" si="24"/>
        <v>0.27231685330233429</v>
      </c>
      <c r="AK44" s="42">
        <f t="shared" ca="1" si="25"/>
        <v>0.14231685330233429</v>
      </c>
      <c r="AL44" s="42">
        <f t="shared" ca="1" si="26"/>
        <v>2.4610608237014762</v>
      </c>
      <c r="AM44" s="42">
        <f t="shared" ca="1" si="27"/>
        <v>0.9209892277118843</v>
      </c>
      <c r="AN44" s="42">
        <f t="shared" ca="1" si="28"/>
        <v>43.830660013850107</v>
      </c>
      <c r="AO44" s="42">
        <f t="shared" ca="1" si="29"/>
        <v>0.19113142527560498</v>
      </c>
      <c r="AP44" s="42">
        <f t="shared" ca="1" si="30"/>
        <v>9.0388335847146253E-3</v>
      </c>
      <c r="AQ44" s="42">
        <f t="shared" ca="1" si="31"/>
        <v>8.190972449438332E-4</v>
      </c>
      <c r="AR44" s="42">
        <f t="shared" ca="1" si="32"/>
        <v>0.76288684711289756</v>
      </c>
      <c r="AS44" s="42">
        <f t="shared" ca="1" si="33"/>
        <v>2.3932210717912225E-4</v>
      </c>
      <c r="AT44" s="42">
        <f t="shared" ca="1" si="34"/>
        <v>0.97471888000088702</v>
      </c>
      <c r="AU44" s="42">
        <f t="shared" ca="1" si="35"/>
        <v>0.74360021318529146</v>
      </c>
      <c r="AV44" s="42">
        <f t="shared" ca="1" si="36"/>
        <v>45.7054516987602</v>
      </c>
      <c r="AW44" s="42">
        <f t="shared" ca="1" si="37"/>
        <v>17.468169506135851</v>
      </c>
      <c r="AX44" s="42">
        <f t="shared" ca="1" si="38"/>
        <v>14052.667092683103</v>
      </c>
      <c r="AY44" s="42">
        <f ca="1">+'fd q4'!L44:L108</f>
        <v>2.8480012235244399E-2</v>
      </c>
      <c r="AZ44" s="42">
        <f t="shared" ca="1" si="39"/>
        <v>0.31739897013027918</v>
      </c>
      <c r="BA44" s="42">
        <f t="shared" ca="1" si="40"/>
        <v>6.7727725532118282E-5</v>
      </c>
      <c r="BB44" s="42">
        <f t="shared" ca="1" si="41"/>
        <v>0.31746669785581128</v>
      </c>
      <c r="BC44" s="42">
        <f t="shared" ca="1" si="42"/>
        <v>31.746669785581126</v>
      </c>
      <c r="BD44" s="42">
        <f t="shared" ca="1" si="43"/>
        <v>1113.7874751572708</v>
      </c>
      <c r="BE44" s="29">
        <f t="shared" ca="1" si="44"/>
        <v>0</v>
      </c>
    </row>
    <row r="45" spans="5:57" x14ac:dyDescent="0.25">
      <c r="E45" s="20">
        <v>43</v>
      </c>
      <c r="F45" s="4">
        <v>4300</v>
      </c>
      <c r="G45" s="29">
        <f t="shared" ca="1" si="45"/>
        <v>1113.7874751572708</v>
      </c>
      <c r="H45" s="4">
        <f t="shared" ca="1" si="0"/>
        <v>1145.8924951131423</v>
      </c>
      <c r="I45" s="4">
        <f t="shared" ca="1" si="1"/>
        <v>1129.8399851352065</v>
      </c>
      <c r="J45" s="4">
        <v>562</v>
      </c>
      <c r="K45" s="42">
        <f t="shared" si="2"/>
        <v>632.46153846153845</v>
      </c>
      <c r="L45" s="42">
        <f t="shared" si="3"/>
        <v>597.23076923076928</v>
      </c>
      <c r="M45" s="42">
        <f ca="1">+'Rs,Den q4'!I45:I109</f>
        <v>183.40073954753964</v>
      </c>
      <c r="N45" s="42">
        <f ca="1">+'Rs,Den q4'!J45:J109</f>
        <v>0.73368235936053261</v>
      </c>
      <c r="O45" s="42">
        <f t="shared" ca="1" si="4"/>
        <v>1129.8407741841474</v>
      </c>
      <c r="P45" s="42">
        <f t="shared" ca="1" si="5"/>
        <v>0.62023293505758359</v>
      </c>
      <c r="Q45" s="42">
        <f t="shared" ca="1" si="6"/>
        <v>671.87766051098333</v>
      </c>
      <c r="R45" s="42">
        <f t="shared" ca="1" si="7"/>
        <v>364.76709272208785</v>
      </c>
      <c r="S45" s="42">
        <f t="shared" ca="1" si="8"/>
        <v>1.6816156445444679</v>
      </c>
      <c r="T45" s="42">
        <f t="shared" ca="1" si="9"/>
        <v>1.6372934432596775</v>
      </c>
      <c r="U45" s="42">
        <f t="shared" ca="1" si="10"/>
        <v>0.88936431026275253</v>
      </c>
      <c r="V45" s="42">
        <f t="shared" ca="1" si="11"/>
        <v>1.3289814607092157E-2</v>
      </c>
      <c r="W45" s="23">
        <f t="shared" ca="1" si="12"/>
        <v>3.5655724055858378</v>
      </c>
      <c r="X45" s="42">
        <f ca="1">+'Visco q4'!G45:G109</f>
        <v>1.3954475087686642E-2</v>
      </c>
      <c r="Y45" s="42">
        <f t="shared" ca="1" si="13"/>
        <v>1.1053036899484308</v>
      </c>
      <c r="Z45" s="42">
        <f t="shared" ca="1" si="14"/>
        <v>60.344855920894382</v>
      </c>
      <c r="AA45" s="43">
        <f t="shared" si="15"/>
        <v>24</v>
      </c>
      <c r="AB45" s="42">
        <f t="shared" ca="1" si="16"/>
        <v>4.3099168187919715E-2</v>
      </c>
      <c r="AC45" s="42">
        <f t="shared" ca="1" si="17"/>
        <v>1.5202925915115248E-2</v>
      </c>
      <c r="AD45" s="42">
        <f t="shared" ca="1" si="18"/>
        <v>0.87800904439817351</v>
      </c>
      <c r="AE45" s="42">
        <f t="shared" ca="1" si="19"/>
        <v>0.30971146349242001</v>
      </c>
      <c r="AF45" s="42">
        <f t="shared" ca="1" si="20"/>
        <v>1.1877205078905935</v>
      </c>
      <c r="AG45" s="42">
        <f t="shared" ca="1" si="21"/>
        <v>0.73923876750897277</v>
      </c>
      <c r="AH45" s="42">
        <f t="shared" ca="1" si="22"/>
        <v>13.274583277120499</v>
      </c>
      <c r="AI45" s="42">
        <f t="shared" si="23"/>
        <v>0.13</v>
      </c>
      <c r="AJ45" s="42">
        <f t="shared" ca="1" si="24"/>
        <v>0.26076123249102723</v>
      </c>
      <c r="AK45" s="42">
        <f t="shared" ca="1" si="25"/>
        <v>0.13076123249102722</v>
      </c>
      <c r="AL45" s="42">
        <f t="shared" ca="1" si="26"/>
        <v>2.4846064133992201</v>
      </c>
      <c r="AM45" s="42">
        <f t="shared" ca="1" si="27"/>
        <v>0.87642729127463881</v>
      </c>
      <c r="AN45" s="42">
        <f t="shared" ca="1" si="28"/>
        <v>44.123561147503942</v>
      </c>
      <c r="AO45" s="42">
        <f t="shared" ca="1" si="29"/>
        <v>0.19471695844708659</v>
      </c>
      <c r="AP45" s="42">
        <f t="shared" ca="1" si="30"/>
        <v>9.1082456585062799E-3</v>
      </c>
      <c r="AQ45" s="42">
        <f t="shared" ca="1" si="31"/>
        <v>8.541420503449937E-4</v>
      </c>
      <c r="AR45" s="42">
        <f t="shared" ca="1" si="32"/>
        <v>0.77074526929972231</v>
      </c>
      <c r="AS45" s="42">
        <f t="shared" ca="1" si="33"/>
        <v>2.2493719732126025E-4</v>
      </c>
      <c r="AT45" s="42">
        <f t="shared" ca="1" si="34"/>
        <v>0.97471888000069884</v>
      </c>
      <c r="AU45" s="42">
        <f t="shared" ca="1" si="35"/>
        <v>0.7512599656576624</v>
      </c>
      <c r="AV45" s="42">
        <f t="shared" ca="1" si="36"/>
        <v>46.221574989363212</v>
      </c>
      <c r="AW45" s="42">
        <f t="shared" ca="1" si="37"/>
        <v>17.745369206337976</v>
      </c>
      <c r="AX45" s="42">
        <f t="shared" ca="1" si="38"/>
        <v>13810.141916354021</v>
      </c>
      <c r="AY45" s="42">
        <f ca="1">+'fd q4'!L45:L109</f>
        <v>2.8604198854622384E-2</v>
      </c>
      <c r="AZ45" s="42">
        <f t="shared" ca="1" si="39"/>
        <v>0.32098315964835566</v>
      </c>
      <c r="BA45" s="42">
        <f t="shared" ca="1" si="40"/>
        <v>6.703991035969585E-5</v>
      </c>
      <c r="BB45" s="42">
        <f t="shared" ca="1" si="41"/>
        <v>0.32105019955871539</v>
      </c>
      <c r="BC45" s="42">
        <f t="shared" ca="1" si="42"/>
        <v>32.105019955871541</v>
      </c>
      <c r="BD45" s="42">
        <f t="shared" ca="1" si="43"/>
        <v>1145.8924951131423</v>
      </c>
      <c r="BE45" s="29">
        <f t="shared" ca="1" si="44"/>
        <v>0</v>
      </c>
    </row>
    <row r="46" spans="5:57" x14ac:dyDescent="0.25">
      <c r="E46" s="20">
        <v>44</v>
      </c>
      <c r="F46" s="19">
        <v>4400</v>
      </c>
      <c r="G46" s="29">
        <f t="shared" ca="1" si="45"/>
        <v>1145.8924951131423</v>
      </c>
      <c r="H46" s="4">
        <f t="shared" ca="1" si="0"/>
        <v>1178.3529155221388</v>
      </c>
      <c r="I46" s="4">
        <f t="shared" ca="1" si="1"/>
        <v>1162.1227053176406</v>
      </c>
      <c r="J46" s="4">
        <v>563</v>
      </c>
      <c r="K46" s="42">
        <f t="shared" si="2"/>
        <v>635.07692307692309</v>
      </c>
      <c r="L46" s="42">
        <f t="shared" si="3"/>
        <v>599.03846153846155</v>
      </c>
      <c r="M46" s="42">
        <f ca="1">+'Rs,Den q4'!I46:I110</f>
        <v>188.61016223839493</v>
      </c>
      <c r="N46" s="42">
        <f ca="1">+'Rs,Den q4'!J46:J110</f>
        <v>0.73321886347922816</v>
      </c>
      <c r="O46" s="42">
        <f t="shared" ca="1" si="4"/>
        <v>1162.123582663866</v>
      </c>
      <c r="P46" s="42">
        <f t="shared" ca="1" si="5"/>
        <v>0.61707604887386525</v>
      </c>
      <c r="Q46" s="42">
        <f t="shared" ca="1" si="6"/>
        <v>671.97678385459119</v>
      </c>
      <c r="R46" s="42">
        <f t="shared" ca="1" si="7"/>
        <v>363.78993025783393</v>
      </c>
      <c r="S46" s="42">
        <f t="shared" ca="1" si="8"/>
        <v>1.7294090112034464</v>
      </c>
      <c r="T46" s="42">
        <f t="shared" ca="1" si="9"/>
        <v>1.6466603710385734</v>
      </c>
      <c r="U46" s="42">
        <f t="shared" ca="1" si="10"/>
        <v>0.88975929000824416</v>
      </c>
      <c r="V46" s="42">
        <f t="shared" ca="1" si="11"/>
        <v>1.2965499215476904E-2</v>
      </c>
      <c r="W46" s="23">
        <f t="shared" ca="1" si="12"/>
        <v>3.6361584965187324</v>
      </c>
      <c r="X46" s="42">
        <f ca="1">+'Visco q4'!G46:G110</f>
        <v>1.4050406839403555E-2</v>
      </c>
      <c r="Y46" s="42">
        <f t="shared" ca="1" si="13"/>
        <v>1.1084913406493224</v>
      </c>
      <c r="Z46" s="42">
        <f t="shared" ca="1" si="14"/>
        <v>60.428725126469459</v>
      </c>
      <c r="AA46" s="43">
        <f t="shared" si="15"/>
        <v>24</v>
      </c>
      <c r="AB46" s="42">
        <f t="shared" ca="1" si="16"/>
        <v>4.322346442879129E-2</v>
      </c>
      <c r="AC46" s="42">
        <f t="shared" ca="1" si="17"/>
        <v>1.436287730104926E-2</v>
      </c>
      <c r="AD46" s="42">
        <f t="shared" ca="1" si="18"/>
        <v>0.88054118662407677</v>
      </c>
      <c r="AE46" s="42">
        <f t="shared" ca="1" si="19"/>
        <v>0.29259813365579401</v>
      </c>
      <c r="AF46" s="42">
        <f t="shared" ca="1" si="20"/>
        <v>1.1731393202798708</v>
      </c>
      <c r="AG46" s="42">
        <f t="shared" ca="1" si="21"/>
        <v>0.75058534941443267</v>
      </c>
      <c r="AH46" s="42">
        <f t="shared" ca="1" si="22"/>
        <v>12.940305260598388</v>
      </c>
      <c r="AI46" s="42">
        <f t="shared" si="23"/>
        <v>0.13</v>
      </c>
      <c r="AJ46" s="42">
        <f t="shared" ca="1" si="24"/>
        <v>0.24941465058556739</v>
      </c>
      <c r="AK46" s="42">
        <f t="shared" ca="1" si="25"/>
        <v>0.11941465058556738</v>
      </c>
      <c r="AL46" s="42">
        <f t="shared" ca="1" si="26"/>
        <v>2.5085812675337009</v>
      </c>
      <c r="AM46" s="42">
        <f t="shared" ca="1" si="27"/>
        <v>0.83358530884667292</v>
      </c>
      <c r="AN46" s="42">
        <f t="shared" ca="1" si="28"/>
        <v>44.42121616516711</v>
      </c>
      <c r="AO46" s="42">
        <f t="shared" ca="1" si="29"/>
        <v>0.19840849552188997</v>
      </c>
      <c r="AP46" s="42">
        <f t="shared" ca="1" si="30"/>
        <v>9.1780632348445624E-3</v>
      </c>
      <c r="AQ46" s="42">
        <f t="shared" ca="1" si="31"/>
        <v>8.9091436447428238E-4</v>
      </c>
      <c r="AR46" s="42">
        <f t="shared" ca="1" si="32"/>
        <v>0.77853660269279168</v>
      </c>
      <c r="AS46" s="42">
        <f t="shared" ca="1" si="33"/>
        <v>2.1128201357381612E-4</v>
      </c>
      <c r="AT46" s="42">
        <f t="shared" ca="1" si="34"/>
        <v>0.97471888000054929</v>
      </c>
      <c r="AU46" s="42">
        <f t="shared" ca="1" si="35"/>
        <v>0.7588543254161505</v>
      </c>
      <c r="AV46" s="42">
        <f t="shared" ca="1" si="36"/>
        <v>46.733443335141772</v>
      </c>
      <c r="AW46" s="42">
        <f t="shared" ca="1" si="37"/>
        <v>18.01755276325882</v>
      </c>
      <c r="AX46" s="42">
        <f t="shared" ca="1" si="38"/>
        <v>13583.314490372264</v>
      </c>
      <c r="AY46" s="42">
        <f ca="1">+'fd q4'!L46:L110</f>
        <v>2.8723102081672239E-2</v>
      </c>
      <c r="AZ46" s="42">
        <f t="shared" ca="1" si="39"/>
        <v>0.3245378009384845</v>
      </c>
      <c r="BA46" s="42">
        <f t="shared" ca="1" si="40"/>
        <v>6.6403151479378921E-5</v>
      </c>
      <c r="BB46" s="42">
        <f t="shared" ca="1" si="41"/>
        <v>0.32460420408996388</v>
      </c>
      <c r="BC46" s="42">
        <f t="shared" ca="1" si="42"/>
        <v>32.460420408996384</v>
      </c>
      <c r="BD46" s="42">
        <f t="shared" ca="1" si="43"/>
        <v>1178.3529155221388</v>
      </c>
      <c r="BE46" s="29">
        <f t="shared" ca="1" si="44"/>
        <v>0</v>
      </c>
    </row>
    <row r="47" spans="5:57" x14ac:dyDescent="0.25">
      <c r="E47" s="20">
        <v>45</v>
      </c>
      <c r="F47" s="4">
        <v>4500</v>
      </c>
      <c r="G47" s="29">
        <f t="shared" ca="1" si="45"/>
        <v>1178.3529155221388</v>
      </c>
      <c r="H47" s="4">
        <f t="shared" ca="1" si="0"/>
        <v>1211.1658922303391</v>
      </c>
      <c r="I47" s="4">
        <f t="shared" ca="1" si="1"/>
        <v>1194.759403876239</v>
      </c>
      <c r="J47" s="4">
        <v>564</v>
      </c>
      <c r="K47" s="42">
        <f t="shared" si="2"/>
        <v>637.69230769230762</v>
      </c>
      <c r="L47" s="42">
        <f t="shared" si="3"/>
        <v>600.84615384615381</v>
      </c>
      <c r="M47" s="42">
        <f ca="1">+'Rs,Den q4'!I47:I111</f>
        <v>193.86157561159987</v>
      </c>
      <c r="N47" s="42">
        <f ca="1">+'Rs,Den q4'!J47:J111</f>
        <v>0.73275163157773937</v>
      </c>
      <c r="O47" s="42">
        <f t="shared" ca="1" si="4"/>
        <v>1194.7603772490775</v>
      </c>
      <c r="P47" s="42">
        <f t="shared" ca="1" si="5"/>
        <v>0.61370960743077296</v>
      </c>
      <c r="Q47" s="42">
        <f t="shared" ca="1" si="6"/>
        <v>672.08166352698038</v>
      </c>
      <c r="R47" s="42">
        <f t="shared" ca="1" si="7"/>
        <v>362.7476288868408</v>
      </c>
      <c r="S47" s="42">
        <f t="shared" ca="1" si="8"/>
        <v>1.777699747983492</v>
      </c>
      <c r="T47" s="42">
        <f t="shared" ca="1" si="9"/>
        <v>1.6563751379711649</v>
      </c>
      <c r="U47" s="42">
        <f t="shared" ca="1" si="10"/>
        <v>0.8903281363411234</v>
      </c>
      <c r="V47" s="42">
        <f t="shared" ca="1" si="11"/>
        <v>1.2657470310141104E-2</v>
      </c>
      <c r="W47" s="23">
        <f t="shared" ca="1" si="12"/>
        <v>3.7043273939299768</v>
      </c>
      <c r="X47" s="42">
        <f ca="1">+'Visco q4'!G47:G111</f>
        <v>1.4146506833021044E-2</v>
      </c>
      <c r="Y47" s="42">
        <f t="shared" ca="1" si="13"/>
        <v>1.1117077951640195</v>
      </c>
      <c r="Z47" s="42">
        <f t="shared" ca="1" si="14"/>
        <v>60.512278405434849</v>
      </c>
      <c r="AA47" s="43">
        <f t="shared" si="15"/>
        <v>24</v>
      </c>
      <c r="AB47" s="42">
        <f t="shared" ca="1" si="16"/>
        <v>4.3348883818374789E-2</v>
      </c>
      <c r="AC47" s="42">
        <f t="shared" ca="1" si="17"/>
        <v>1.3560055565891819E-2</v>
      </c>
      <c r="AD47" s="42">
        <f t="shared" ca="1" si="18"/>
        <v>0.88309620944765121</v>
      </c>
      <c r="AE47" s="42">
        <f t="shared" ca="1" si="19"/>
        <v>0.27624318356872385</v>
      </c>
      <c r="AF47" s="42">
        <f t="shared" ca="1" si="20"/>
        <v>1.1593393930163751</v>
      </c>
      <c r="AG47" s="42">
        <f t="shared" ca="1" si="21"/>
        <v>0.76172362879001898</v>
      </c>
      <c r="AH47" s="42">
        <f t="shared" ca="1" si="22"/>
        <v>12.611212848449965</v>
      </c>
      <c r="AI47" s="42">
        <f t="shared" si="23"/>
        <v>0.13</v>
      </c>
      <c r="AJ47" s="42">
        <f t="shared" ca="1" si="24"/>
        <v>0.23827637120998099</v>
      </c>
      <c r="AK47" s="42">
        <f t="shared" ca="1" si="25"/>
        <v>0.10827637120998099</v>
      </c>
      <c r="AL47" s="42">
        <f t="shared" ca="1" si="26"/>
        <v>2.5329898863173756</v>
      </c>
      <c r="AM47" s="42">
        <f t="shared" ca="1" si="27"/>
        <v>0.79234989648675447</v>
      </c>
      <c r="AN47" s="42">
        <f t="shared" ca="1" si="28"/>
        <v>44.723664331931118</v>
      </c>
      <c r="AO47" s="42">
        <f t="shared" ca="1" si="29"/>
        <v>0.2022092391088135</v>
      </c>
      <c r="AP47" s="42">
        <f t="shared" ca="1" si="30"/>
        <v>9.2482415576937444E-3</v>
      </c>
      <c r="AQ47" s="42">
        <f t="shared" ca="1" si="31"/>
        <v>9.2955325351958191E-4</v>
      </c>
      <c r="AR47" s="42">
        <f t="shared" ca="1" si="32"/>
        <v>0.78626477109495818</v>
      </c>
      <c r="AS47" s="42">
        <f t="shared" ca="1" si="33"/>
        <v>1.9831114104374364E-4</v>
      </c>
      <c r="AT47" s="42">
        <f t="shared" ca="1" si="34"/>
        <v>0.97471888000043039</v>
      </c>
      <c r="AU47" s="42">
        <f t="shared" ca="1" si="35"/>
        <v>0.76638711706547236</v>
      </c>
      <c r="AV47" s="42">
        <f t="shared" ca="1" si="36"/>
        <v>47.241209196033779</v>
      </c>
      <c r="AW47" s="42">
        <f t="shared" ca="1" si="37"/>
        <v>18.284737869273926</v>
      </c>
      <c r="AX47" s="42">
        <f t="shared" ca="1" si="38"/>
        <v>13371.097191080591</v>
      </c>
      <c r="AY47" s="42">
        <f ca="1">+'fd q4'!L47:L111</f>
        <v>2.8836855356754242E-2</v>
      </c>
      <c r="AZ47" s="42">
        <f t="shared" ca="1" si="39"/>
        <v>0.32806395275023459</v>
      </c>
      <c r="BA47" s="42">
        <f t="shared" ca="1" si="40"/>
        <v>6.5814331768481018E-5</v>
      </c>
      <c r="BB47" s="42">
        <f t="shared" ca="1" si="41"/>
        <v>0.32812976708200309</v>
      </c>
      <c r="BC47" s="42">
        <f t="shared" ca="1" si="42"/>
        <v>32.81297670820031</v>
      </c>
      <c r="BD47" s="42">
        <f t="shared" ca="1" si="43"/>
        <v>1211.1658922303391</v>
      </c>
      <c r="BE47" s="29">
        <f t="shared" ca="1" si="44"/>
        <v>0</v>
      </c>
    </row>
    <row r="48" spans="5:57" x14ac:dyDescent="0.25">
      <c r="E48" s="20">
        <v>46</v>
      </c>
      <c r="F48" s="19">
        <v>4600</v>
      </c>
      <c r="G48" s="29">
        <f t="shared" ca="1" si="45"/>
        <v>1211.1658922303391</v>
      </c>
      <c r="H48" s="4">
        <f t="shared" ca="1" si="0"/>
        <v>1244.328701772037</v>
      </c>
      <c r="I48" s="4">
        <f t="shared" ca="1" si="1"/>
        <v>1227.7472970011881</v>
      </c>
      <c r="J48" s="4">
        <v>565</v>
      </c>
      <c r="K48" s="42">
        <f t="shared" si="2"/>
        <v>640.30769230769238</v>
      </c>
      <c r="L48" s="42">
        <f t="shared" si="3"/>
        <v>602.65384615384619</v>
      </c>
      <c r="M48" s="42">
        <f ca="1">+'Rs,Den q4'!I48:I112</f>
        <v>199.15365284367167</v>
      </c>
      <c r="N48" s="42">
        <f ca="1">+'Rs,Den q4'!J48:J112</f>
        <v>0.73228078170700117</v>
      </c>
      <c r="O48" s="42">
        <f t="shared" ca="1" si="4"/>
        <v>1227.7483745960644</v>
      </c>
      <c r="P48" s="42">
        <f t="shared" ca="1" si="5"/>
        <v>0.61011032389224751</v>
      </c>
      <c r="Q48" s="42">
        <f t="shared" ca="1" si="6"/>
        <v>672.19285708388736</v>
      </c>
      <c r="R48" s="42">
        <f t="shared" ca="1" si="7"/>
        <v>361.63292267348169</v>
      </c>
      <c r="S48" s="42">
        <f t="shared" ca="1" si="8"/>
        <v>1.8264807250815067</v>
      </c>
      <c r="T48" s="42">
        <f t="shared" ca="1" si="9"/>
        <v>1.66647948339035</v>
      </c>
      <c r="U48" s="42">
        <f t="shared" ca="1" si="10"/>
        <v>0.8910789906140798</v>
      </c>
      <c r="V48" s="42">
        <f t="shared" ca="1" si="11"/>
        <v>1.2364858228894769E-2</v>
      </c>
      <c r="W48" s="23">
        <f t="shared" ca="1" si="12"/>
        <v>3.7697503588388619</v>
      </c>
      <c r="X48" s="42">
        <f ca="1">+'Visco q4'!G48:G112</f>
        <v>1.4242678119586428E-2</v>
      </c>
      <c r="Y48" s="42">
        <f t="shared" ca="1" si="13"/>
        <v>1.114952454144942</v>
      </c>
      <c r="Z48" s="42">
        <f t="shared" ca="1" si="14"/>
        <v>60.595471556961236</v>
      </c>
      <c r="AA48" s="43">
        <f t="shared" si="15"/>
        <v>24</v>
      </c>
      <c r="AB48" s="42">
        <f t="shared" ca="1" si="16"/>
        <v>4.3475402986276737E-2</v>
      </c>
      <c r="AC48" s="42">
        <f t="shared" ca="1" si="17"/>
        <v>1.2792162583657016E-2</v>
      </c>
      <c r="AD48" s="42">
        <f t="shared" ca="1" si="18"/>
        <v>0.88567363677115063</v>
      </c>
      <c r="AE48" s="42">
        <f t="shared" ca="1" si="19"/>
        <v>0.260599796193071</v>
      </c>
      <c r="AF48" s="42">
        <f t="shared" ca="1" si="20"/>
        <v>1.1462734329642217</v>
      </c>
      <c r="AG48" s="42">
        <f t="shared" ca="1" si="21"/>
        <v>0.77265477093090318</v>
      </c>
      <c r="AH48" s="42">
        <f t="shared" ca="1" si="22"/>
        <v>12.287363996071084</v>
      </c>
      <c r="AI48" s="42">
        <f t="shared" si="23"/>
        <v>0.13</v>
      </c>
      <c r="AJ48" s="42">
        <f t="shared" ca="1" si="24"/>
        <v>0.22734522906909685</v>
      </c>
      <c r="AK48" s="42">
        <f t="shared" ca="1" si="25"/>
        <v>9.7345229069096845E-2</v>
      </c>
      <c r="AL48" s="42">
        <f t="shared" ca="1" si="26"/>
        <v>2.5578369197247603</v>
      </c>
      <c r="AM48" s="42">
        <f t="shared" ca="1" si="27"/>
        <v>0.75261558242319071</v>
      </c>
      <c r="AN48" s="42">
        <f t="shared" ca="1" si="28"/>
        <v>45.030946794785621</v>
      </c>
      <c r="AO48" s="42">
        <f t="shared" ca="1" si="29"/>
        <v>0.20612251259256326</v>
      </c>
      <c r="AP48" s="42">
        <f t="shared" ca="1" si="30"/>
        <v>9.318734077809851E-3</v>
      </c>
      <c r="AQ48" s="42">
        <f t="shared" ca="1" si="31"/>
        <v>9.7021562374654353E-4</v>
      </c>
      <c r="AR48" s="42">
        <f t="shared" ca="1" si="32"/>
        <v>0.79393407328540311</v>
      </c>
      <c r="AS48" s="42">
        <f t="shared" ca="1" si="33"/>
        <v>1.8598248280999314E-4</v>
      </c>
      <c r="AT48" s="42">
        <f t="shared" ca="1" si="34"/>
        <v>0.97471888000033624</v>
      </c>
      <c r="AU48" s="42">
        <f t="shared" ca="1" si="35"/>
        <v>0.77386253070685296</v>
      </c>
      <c r="AV48" s="42">
        <f t="shared" ca="1" si="36"/>
        <v>47.745046774459901</v>
      </c>
      <c r="AW48" s="42">
        <f t="shared" ca="1" si="37"/>
        <v>18.546952507261331</v>
      </c>
      <c r="AX48" s="42">
        <f t="shared" ca="1" si="38"/>
        <v>13172.499056192859</v>
      </c>
      <c r="AY48" s="42">
        <f ca="1">+'fd q4'!L48:L112</f>
        <v>2.8945589881527602E-2</v>
      </c>
      <c r="AZ48" s="42">
        <f t="shared" ca="1" si="39"/>
        <v>0.33156282482263821</v>
      </c>
      <c r="BA48" s="42">
        <f t="shared" ca="1" si="40"/>
        <v>6.5270594340637527E-5</v>
      </c>
      <c r="BB48" s="42">
        <f t="shared" ca="1" si="41"/>
        <v>0.33162809541697885</v>
      </c>
      <c r="BC48" s="42">
        <f t="shared" ca="1" si="42"/>
        <v>33.162809541697882</v>
      </c>
      <c r="BD48" s="42">
        <f t="shared" ca="1" si="43"/>
        <v>1244.328701772037</v>
      </c>
      <c r="BE48" s="29">
        <f t="shared" ca="1" si="44"/>
        <v>0</v>
      </c>
    </row>
    <row r="49" spans="5:57" x14ac:dyDescent="0.25">
      <c r="E49" s="20">
        <v>47</v>
      </c>
      <c r="F49" s="4">
        <v>4700</v>
      </c>
      <c r="G49" s="29">
        <f t="shared" ca="1" si="45"/>
        <v>1244.328701772037</v>
      </c>
      <c r="H49" s="4">
        <f t="shared" ca="1" si="0"/>
        <v>1277.8387584128186</v>
      </c>
      <c r="I49" s="4">
        <f t="shared" ca="1" si="1"/>
        <v>1261.0837300924277</v>
      </c>
      <c r="J49" s="4">
        <v>566</v>
      </c>
      <c r="K49" s="42">
        <f t="shared" si="2"/>
        <v>642.92307692307691</v>
      </c>
      <c r="L49" s="42">
        <f t="shared" si="3"/>
        <v>604.46153846153845</v>
      </c>
      <c r="M49" s="42">
        <f ca="1">+'Rs,Den q4'!I49:I113</f>
        <v>204.48509788065755</v>
      </c>
      <c r="N49" s="42">
        <f ca="1">+'Rs,Den q4'!J49:J113</f>
        <v>0.73180642918030336</v>
      </c>
      <c r="O49" s="42">
        <f t="shared" ca="1" si="4"/>
        <v>1261.084920582321</v>
      </c>
      <c r="P49" s="42">
        <f t="shared" ca="1" si="5"/>
        <v>0.60625117504705961</v>
      </c>
      <c r="Q49" s="42">
        <f t="shared" ca="1" si="6"/>
        <v>672.31099935398322</v>
      </c>
      <c r="R49" s="42">
        <f t="shared" ca="1" si="7"/>
        <v>360.43737579972009</v>
      </c>
      <c r="S49" s="42">
        <f t="shared" ca="1" si="8"/>
        <v>1.8757446052558864</v>
      </c>
      <c r="T49" s="42">
        <f t="shared" ca="1" si="9"/>
        <v>1.6770223596273555</v>
      </c>
      <c r="U49" s="42">
        <f t="shared" ca="1" si="10"/>
        <v>0.89202098214625003</v>
      </c>
      <c r="V49" s="42">
        <f t="shared" ca="1" si="11"/>
        <v>1.2086868873211245E-2</v>
      </c>
      <c r="W49" s="23">
        <f t="shared" ca="1" si="12"/>
        <v>3.8320585967678884</v>
      </c>
      <c r="X49" s="42">
        <f ca="1">+'Visco q4'!G49:G113</f>
        <v>1.4338817133205423E-2</v>
      </c>
      <c r="Y49" s="42">
        <f t="shared" ca="1" si="13"/>
        <v>1.1182247252740987</v>
      </c>
      <c r="Z49" s="42">
        <f t="shared" ca="1" si="14"/>
        <v>60.678262522776613</v>
      </c>
      <c r="AA49" s="43">
        <f t="shared" si="15"/>
        <v>24</v>
      </c>
      <c r="AB49" s="42">
        <f t="shared" ca="1" si="16"/>
        <v>4.3602998836208773E-2</v>
      </c>
      <c r="AC49" s="42">
        <f t="shared" ca="1" si="17"/>
        <v>1.2057063168206641E-2</v>
      </c>
      <c r="AD49" s="42">
        <f t="shared" ca="1" si="18"/>
        <v>0.88827299808085225</v>
      </c>
      <c r="AE49" s="42">
        <f t="shared" ca="1" si="19"/>
        <v>0.24562447387401645</v>
      </c>
      <c r="AF49" s="42">
        <f t="shared" ca="1" si="20"/>
        <v>1.1338974719548687</v>
      </c>
      <c r="AG49" s="42">
        <f t="shared" ca="1" si="21"/>
        <v>0.78338034967962888</v>
      </c>
      <c r="AH49" s="42">
        <f t="shared" ca="1" si="22"/>
        <v>11.968808305163837</v>
      </c>
      <c r="AI49" s="42">
        <f t="shared" si="23"/>
        <v>0.13</v>
      </c>
      <c r="AJ49" s="42">
        <f t="shared" ca="1" si="24"/>
        <v>0.21661965032037112</v>
      </c>
      <c r="AK49" s="42">
        <f t="shared" ca="1" si="25"/>
        <v>8.6619650320371111E-2</v>
      </c>
      <c r="AL49" s="42">
        <f t="shared" ca="1" si="26"/>
        <v>2.5831271825388527</v>
      </c>
      <c r="AM49" s="42">
        <f t="shared" ca="1" si="27"/>
        <v>0.71428407317524323</v>
      </c>
      <c r="AN49" s="42">
        <f t="shared" ca="1" si="28"/>
        <v>45.343106755211465</v>
      </c>
      <c r="AO49" s="42">
        <f t="shared" ca="1" si="29"/>
        <v>0.21015176672562771</v>
      </c>
      <c r="AP49" s="42">
        <f t="shared" ca="1" si="30"/>
        <v>9.3894924838834447E-3</v>
      </c>
      <c r="AQ49" s="42">
        <f t="shared" ca="1" si="31"/>
        <v>1.0130794083624613E-3</v>
      </c>
      <c r="AR49" s="42">
        <f t="shared" ca="1" si="32"/>
        <v>0.8015492338737551</v>
      </c>
      <c r="AS49" s="42">
        <f t="shared" ca="1" si="33"/>
        <v>1.7425696527461335E-4</v>
      </c>
      <c r="AT49" s="42">
        <f t="shared" ca="1" si="34"/>
        <v>0.97471888000026163</v>
      </c>
      <c r="AU49" s="42">
        <f t="shared" ca="1" si="35"/>
        <v>0.78128517150649435</v>
      </c>
      <c r="AV49" s="42">
        <f t="shared" ca="1" si="36"/>
        <v>48.24515478059277</v>
      </c>
      <c r="AW49" s="42">
        <f t="shared" ca="1" si="37"/>
        <v>18.804234461864496</v>
      </c>
      <c r="AX49" s="42">
        <f t="shared" ca="1" si="38"/>
        <v>12986.616607490911</v>
      </c>
      <c r="AY49" s="42">
        <f ca="1">+'fd q4'!L49:L113</f>
        <v>2.904943406903655E-2</v>
      </c>
      <c r="AZ49" s="42">
        <f t="shared" ca="1" si="39"/>
        <v>0.33503579708744979</v>
      </c>
      <c r="BA49" s="42">
        <f t="shared" ca="1" si="40"/>
        <v>6.4769320366513594E-5</v>
      </c>
      <c r="BB49" s="42">
        <f t="shared" ca="1" si="41"/>
        <v>0.33510056640781632</v>
      </c>
      <c r="BC49" s="42">
        <f t="shared" ca="1" si="42"/>
        <v>33.510056640781634</v>
      </c>
      <c r="BD49" s="42">
        <f t="shared" ca="1" si="43"/>
        <v>1277.8387584128186</v>
      </c>
      <c r="BE49" s="29">
        <f t="shared" ca="1" si="44"/>
        <v>0</v>
      </c>
    </row>
    <row r="50" spans="5:57" x14ac:dyDescent="0.25">
      <c r="E50" s="20">
        <v>48</v>
      </c>
      <c r="F50" s="19">
        <v>4800</v>
      </c>
      <c r="G50" s="29">
        <f t="shared" ca="1" si="45"/>
        <v>1277.8387584128186</v>
      </c>
      <c r="H50" s="4">
        <f t="shared" ca="1" si="0"/>
        <v>1311.6936334328618</v>
      </c>
      <c r="I50" s="4">
        <f t="shared" ca="1" si="1"/>
        <v>1294.7661959228403</v>
      </c>
      <c r="J50" s="4">
        <v>567</v>
      </c>
      <c r="K50" s="42">
        <f t="shared" si="2"/>
        <v>645.53846153846155</v>
      </c>
      <c r="L50" s="42">
        <f t="shared" si="3"/>
        <v>606.26923076923072</v>
      </c>
      <c r="M50" s="42">
        <f ca="1">+'Rs,Den q4'!I50:I114</f>
        <v>209.85464917859304</v>
      </c>
      <c r="N50" s="42">
        <f ca="1">+'Rs,Den q4'!J50:J114</f>
        <v>0.73132868624049274</v>
      </c>
      <c r="O50" s="42">
        <f t="shared" ca="1" si="4"/>
        <v>1294.7675084689924</v>
      </c>
      <c r="P50" s="42">
        <f t="shared" ca="1" si="5"/>
        <v>0.6021006247331171</v>
      </c>
      <c r="Q50" s="42">
        <f t="shared" ca="1" si="6"/>
        <v>672.43681578459643</v>
      </c>
      <c r="R50" s="42">
        <f t="shared" ca="1" si="7"/>
        <v>359.15113850946295</v>
      </c>
      <c r="S50" s="42">
        <f t="shared" ca="1" si="8"/>
        <v>1.9254838009012232</v>
      </c>
      <c r="T50" s="42">
        <f t="shared" ca="1" si="9"/>
        <v>1.688061558945209</v>
      </c>
      <c r="U50" s="42">
        <f t="shared" ca="1" si="10"/>
        <v>0.89316442258499107</v>
      </c>
      <c r="V50" s="42">
        <f t="shared" ca="1" si="11"/>
        <v>1.1822779284996263E-2</v>
      </c>
      <c r="W50" s="23">
        <f t="shared" ca="1" si="12"/>
        <v>3.8908353628818237</v>
      </c>
      <c r="X50" s="42">
        <f ca="1">+'Visco q4'!G50:G114</f>
        <v>1.4434813536153548E-2</v>
      </c>
      <c r="Y50" s="42">
        <f t="shared" ca="1" si="13"/>
        <v>1.1215240252067196</v>
      </c>
      <c r="Z50" s="42">
        <f t="shared" ca="1" si="14"/>
        <v>60.760611434735345</v>
      </c>
      <c r="AA50" s="43">
        <f t="shared" si="15"/>
        <v>24</v>
      </c>
      <c r="AB50" s="42">
        <f t="shared" ca="1" si="16"/>
        <v>4.3731648621775907E-2</v>
      </c>
      <c r="AC50" s="42">
        <f t="shared" ca="1" si="17"/>
        <v>1.1352770509145285E-2</v>
      </c>
      <c r="AD50" s="42">
        <f t="shared" ca="1" si="18"/>
        <v>0.89089382999100242</v>
      </c>
      <c r="AE50" s="42">
        <f t="shared" ca="1" si="19"/>
        <v>0.2312767416425523</v>
      </c>
      <c r="AF50" s="42">
        <f t="shared" ca="1" si="20"/>
        <v>1.1221705716335548</v>
      </c>
      <c r="AG50" s="42">
        <f t="shared" ca="1" si="21"/>
        <v>0.79390232867550559</v>
      </c>
      <c r="AH50" s="42">
        <f t="shared" ca="1" si="22"/>
        <v>11.65558721290707</v>
      </c>
      <c r="AI50" s="42">
        <f t="shared" si="23"/>
        <v>0.13</v>
      </c>
      <c r="AJ50" s="42">
        <f t="shared" ca="1" si="24"/>
        <v>0.20609767132449433</v>
      </c>
      <c r="AK50" s="42">
        <f t="shared" ca="1" si="25"/>
        <v>7.6097671324494326E-2</v>
      </c>
      <c r="AL50" s="42">
        <f t="shared" ca="1" si="26"/>
        <v>2.6088656715449265</v>
      </c>
      <c r="AM50" s="42">
        <f t="shared" ca="1" si="27"/>
        <v>0.67726358807997744</v>
      </c>
      <c r="AN50" s="42">
        <f t="shared" ca="1" si="28"/>
        <v>45.660189666525177</v>
      </c>
      <c r="AO50" s="42">
        <f t="shared" ca="1" si="29"/>
        <v>0.21430058688965789</v>
      </c>
      <c r="AP50" s="42">
        <f t="shared" ca="1" si="30"/>
        <v>9.4604667434843217E-3</v>
      </c>
      <c r="AQ50" s="42">
        <f t="shared" ca="1" si="31"/>
        <v>1.0583474775458031E-3</v>
      </c>
      <c r="AR50" s="42">
        <f t="shared" ca="1" si="32"/>
        <v>0.80911546294922299</v>
      </c>
      <c r="AS50" s="42">
        <f t="shared" ca="1" si="33"/>
        <v>1.6309827256532212E-4</v>
      </c>
      <c r="AT50" s="42">
        <f t="shared" ca="1" si="34"/>
        <v>0.97471888000020279</v>
      </c>
      <c r="AU50" s="42">
        <f t="shared" ca="1" si="35"/>
        <v>0.78866011783671219</v>
      </c>
      <c r="AV50" s="42">
        <f t="shared" ca="1" si="36"/>
        <v>48.741759661057259</v>
      </c>
      <c r="AW50" s="42">
        <f t="shared" ca="1" si="37"/>
        <v>19.056630869667938</v>
      </c>
      <c r="AX50" s="42">
        <f t="shared" ca="1" si="38"/>
        <v>12812.625829129132</v>
      </c>
      <c r="AY50" s="42">
        <f ca="1">+'fd q4'!L50:L114</f>
        <v>2.9148512970518403E-2</v>
      </c>
      <c r="AZ50" s="42">
        <f t="shared" ca="1" si="39"/>
        <v>0.33848444209067541</v>
      </c>
      <c r="BA50" s="42">
        <f t="shared" ca="1" si="40"/>
        <v>6.430810975559511E-5</v>
      </c>
      <c r="BB50" s="42">
        <f t="shared" ca="1" si="41"/>
        <v>0.33854875020043101</v>
      </c>
      <c r="BC50" s="42">
        <f t="shared" ca="1" si="42"/>
        <v>33.854875020043103</v>
      </c>
      <c r="BD50" s="42">
        <f t="shared" ca="1" si="43"/>
        <v>1311.6936334328618</v>
      </c>
      <c r="BE50" s="29">
        <f t="shared" ca="1" si="44"/>
        <v>0</v>
      </c>
    </row>
    <row r="51" spans="5:57" x14ac:dyDescent="0.25">
      <c r="E51" s="20">
        <v>49</v>
      </c>
      <c r="F51" s="4">
        <v>4900</v>
      </c>
      <c r="G51" s="29">
        <f t="shared" ca="1" si="45"/>
        <v>1311.6936334328618</v>
      </c>
      <c r="H51" s="4">
        <f t="shared" ca="1" si="0"/>
        <v>1345.8910770608786</v>
      </c>
      <c r="I51" s="4">
        <f t="shared" ca="1" si="1"/>
        <v>1328.7923552468701</v>
      </c>
      <c r="J51" s="4">
        <v>568</v>
      </c>
      <c r="K51" s="42">
        <f t="shared" si="2"/>
        <v>648.15384615384619</v>
      </c>
      <c r="L51" s="42">
        <f t="shared" si="3"/>
        <v>608.07692307692309</v>
      </c>
      <c r="M51" s="42">
        <f ca="1">+'Rs,Den q4'!I51:I115</f>
        <v>215.26108383527924</v>
      </c>
      <c r="N51" s="42">
        <f ca="1">+'Rs,Den q4'!J51:J115</f>
        <v>0.73084766169235726</v>
      </c>
      <c r="O51" s="42">
        <f t="shared" ca="1" si="4"/>
        <v>1328.7937995086832</v>
      </c>
      <c r="P51" s="42">
        <f t="shared" ca="1" si="5"/>
        <v>0.59762164483364211</v>
      </c>
      <c r="Q51" s="42">
        <f t="shared" ca="1" si="6"/>
        <v>672.5711385334921</v>
      </c>
      <c r="R51" s="42">
        <f t="shared" ca="1" si="7"/>
        <v>357.76263919126285</v>
      </c>
      <c r="S51" s="42">
        <f t="shared" ca="1" si="8"/>
        <v>1.9756904201156114</v>
      </c>
      <c r="T51" s="42">
        <f t="shared" ca="1" si="9"/>
        <v>1.6996658020287025</v>
      </c>
      <c r="U51" s="42">
        <f t="shared" ca="1" si="10"/>
        <v>0.89452104151052747</v>
      </c>
      <c r="V51" s="42">
        <f t="shared" ca="1" si="11"/>
        <v>1.1571934132380774E-2</v>
      </c>
      <c r="W51" s="23">
        <f t="shared" ca="1" si="12"/>
        <v>3.945606079585994</v>
      </c>
      <c r="X51" s="42">
        <f ca="1">+'Visco q4'!G51:G115</f>
        <v>1.4530550218171729E-2</v>
      </c>
      <c r="Y51" s="42">
        <f t="shared" ca="1" si="13"/>
        <v>1.1248497816942078</v>
      </c>
      <c r="Z51" s="42">
        <f t="shared" ca="1" si="14"/>
        <v>60.842480666846036</v>
      </c>
      <c r="AA51" s="43">
        <f t="shared" si="15"/>
        <v>24</v>
      </c>
      <c r="AB51" s="42">
        <f t="shared" ca="1" si="16"/>
        <v>4.3861330029256781E-2</v>
      </c>
      <c r="AC51" s="42">
        <f t="shared" ca="1" si="17"/>
        <v>1.0677432959020638E-2</v>
      </c>
      <c r="AD51" s="42">
        <f t="shared" ca="1" si="18"/>
        <v>0.8935356779302025</v>
      </c>
      <c r="AE51" s="42">
        <f t="shared" ca="1" si="19"/>
        <v>0.21751887804653647</v>
      </c>
      <c r="AF51" s="42">
        <f t="shared" ca="1" si="20"/>
        <v>1.1110545559767391</v>
      </c>
      <c r="AG51" s="42">
        <f t="shared" ca="1" si="21"/>
        <v>0.80422304478530893</v>
      </c>
      <c r="AH51" s="42">
        <f t="shared" ca="1" si="22"/>
        <v>11.347734182531051</v>
      </c>
      <c r="AI51" s="42">
        <f t="shared" si="23"/>
        <v>0.13</v>
      </c>
      <c r="AJ51" s="42">
        <f t="shared" ca="1" si="24"/>
        <v>0.19577695521469102</v>
      </c>
      <c r="AK51" s="42">
        <f t="shared" ca="1" si="25"/>
        <v>6.5776955214691013E-2</v>
      </c>
      <c r="AL51" s="42">
        <f t="shared" ca="1" si="26"/>
        <v>2.635057585248803</v>
      </c>
      <c r="AM51" s="42">
        <f t="shared" ca="1" si="27"/>
        <v>0.64146825212289738</v>
      </c>
      <c r="AN51" s="42">
        <f t="shared" ca="1" si="28"/>
        <v>45.982243460355392</v>
      </c>
      <c r="AO51" s="42">
        <f t="shared" ca="1" si="29"/>
        <v>0.21857270113262992</v>
      </c>
      <c r="AP51" s="42">
        <f t="shared" ca="1" si="30"/>
        <v>9.5316051545160461E-3</v>
      </c>
      <c r="AQ51" s="42">
        <f t="shared" ca="1" si="31"/>
        <v>1.1062524742430746E-3</v>
      </c>
      <c r="AR51" s="42">
        <f t="shared" ca="1" si="32"/>
        <v>0.81663852684521909</v>
      </c>
      <c r="AS51" s="42">
        <f t="shared" ca="1" si="33"/>
        <v>1.5247260623916666E-4</v>
      </c>
      <c r="AT51" s="42">
        <f t="shared" ca="1" si="34"/>
        <v>0.97471888000015661</v>
      </c>
      <c r="AU51" s="42">
        <f t="shared" ca="1" si="35"/>
        <v>0.79599299025154979</v>
      </c>
      <c r="AV51" s="42">
        <f t="shared" ca="1" si="36"/>
        <v>49.235119418266528</v>
      </c>
      <c r="AW51" s="42">
        <f t="shared" ca="1" si="37"/>
        <v>19.304197821726721</v>
      </c>
      <c r="AX51" s="42">
        <f t="shared" ca="1" si="38"/>
        <v>12649.775171550775</v>
      </c>
      <c r="AY51" s="42">
        <f ca="1">+'fd q4'!L51:L115</f>
        <v>2.9242947670717369E-2</v>
      </c>
      <c r="AZ51" s="42">
        <f t="shared" ca="1" si="39"/>
        <v>0.34191055151573979</v>
      </c>
      <c r="BA51" s="42">
        <f t="shared" ca="1" si="40"/>
        <v>6.3884764429094975E-5</v>
      </c>
      <c r="BB51" s="42">
        <f t="shared" ca="1" si="41"/>
        <v>0.34197443628016888</v>
      </c>
      <c r="BC51" s="42">
        <f t="shared" ca="1" si="42"/>
        <v>34.197443628016885</v>
      </c>
      <c r="BD51" s="42">
        <f t="shared" ca="1" si="43"/>
        <v>1345.8910770608786</v>
      </c>
      <c r="BE51" s="29">
        <f t="shared" ca="1" si="44"/>
        <v>0</v>
      </c>
    </row>
    <row r="52" spans="5:57" x14ac:dyDescent="0.25">
      <c r="E52" s="20">
        <v>50</v>
      </c>
      <c r="F52" s="19">
        <v>5000</v>
      </c>
      <c r="G52" s="29">
        <f t="shared" ca="1" si="45"/>
        <v>1345.8910770608786</v>
      </c>
      <c r="H52" s="4">
        <f t="shared" ca="1" si="0"/>
        <v>1380.4290435849209</v>
      </c>
      <c r="I52" s="4">
        <f t="shared" ca="1" si="1"/>
        <v>1363.1600603228999</v>
      </c>
      <c r="J52" s="4">
        <v>569</v>
      </c>
      <c r="K52" s="42">
        <f t="shared" si="2"/>
        <v>650.76923076923072</v>
      </c>
      <c r="L52" s="42">
        <f t="shared" si="3"/>
        <v>609.88461538461536</v>
      </c>
      <c r="M52" s="42">
        <f ca="1">+'Rs,Den q4'!I52:I116</f>
        <v>220.70322219486678</v>
      </c>
      <c r="N52" s="42">
        <f ca="1">+'Rs,Den q4'!J52:J116</f>
        <v>0.73036346049294498</v>
      </c>
      <c r="O52" s="42">
        <f t="shared" ca="1" si="4"/>
        <v>1363.1616464670537</v>
      </c>
      <c r="P52" s="42">
        <f t="shared" ca="1" si="5"/>
        <v>0.59277046941675826</v>
      </c>
      <c r="Q52" s="42">
        <f t="shared" ca="1" si="6"/>
        <v>672.71492593828032</v>
      </c>
      <c r="R52" s="42">
        <f t="shared" ca="1" si="7"/>
        <v>356.25819219278935</v>
      </c>
      <c r="S52" s="42">
        <f t="shared" ca="1" si="8"/>
        <v>2.0263561989822207</v>
      </c>
      <c r="T52" s="42">
        <f t="shared" ca="1" si="9"/>
        <v>1.7119174484963868</v>
      </c>
      <c r="U52" s="42">
        <f t="shared" ca="1" si="10"/>
        <v>0.89610427341442955</v>
      </c>
      <c r="V52" s="42">
        <f t="shared" ca="1" si="11"/>
        <v>1.1333743109169238E-2</v>
      </c>
      <c r="W52" s="23">
        <f t="shared" ca="1" si="12"/>
        <v>3.9958258650490897</v>
      </c>
      <c r="X52" s="42">
        <f ca="1">+'Visco q4'!G52:G116</f>
        <v>1.4625903561005084E-2</v>
      </c>
      <c r="Y52" s="42">
        <f t="shared" ca="1" si="13"/>
        <v>1.1282014359229036</v>
      </c>
      <c r="Z52" s="42">
        <f t="shared" ca="1" si="14"/>
        <v>60.923834893372991</v>
      </c>
      <c r="AA52" s="43">
        <f t="shared" si="15"/>
        <v>24</v>
      </c>
      <c r="AB52" s="42">
        <f t="shared" ca="1" si="16"/>
        <v>4.3992021268799329E-2</v>
      </c>
      <c r="AC52" s="42">
        <f t="shared" ca="1" si="17"/>
        <v>1.0029321978281724E-2</v>
      </c>
      <c r="AD52" s="42">
        <f t="shared" ca="1" si="18"/>
        <v>0.89619809799923122</v>
      </c>
      <c r="AE52" s="42">
        <f t="shared" ca="1" si="19"/>
        <v>0.20431566956739844</v>
      </c>
      <c r="AF52" s="42">
        <f t="shared" ca="1" si="20"/>
        <v>1.1005137675666297</v>
      </c>
      <c r="AG52" s="42">
        <f t="shared" ca="1" si="21"/>
        <v>0.81434519440936637</v>
      </c>
      <c r="AH52" s="42">
        <f t="shared" ca="1" si="22"/>
        <v>11.045274893154552</v>
      </c>
      <c r="AI52" s="42">
        <f t="shared" si="23"/>
        <v>0.13</v>
      </c>
      <c r="AJ52" s="42">
        <f t="shared" ca="1" si="24"/>
        <v>0.18565480559063366</v>
      </c>
      <c r="AK52" s="42">
        <f t="shared" ca="1" si="25"/>
        <v>5.5654805590633655E-2</v>
      </c>
      <c r="AL52" s="42">
        <f t="shared" ca="1" si="26"/>
        <v>2.6617083465929086</v>
      </c>
      <c r="AM52" s="42">
        <f t="shared" ca="1" si="27"/>
        <v>0.6068175375972843</v>
      </c>
      <c r="AN52" s="42">
        <f t="shared" ca="1" si="28"/>
        <v>46.309318807768648</v>
      </c>
      <c r="AO52" s="42">
        <f t="shared" ca="1" si="29"/>
        <v>0.222971989112592</v>
      </c>
      <c r="AP52" s="42">
        <f t="shared" ca="1" si="30"/>
        <v>9.602854407962224E-3</v>
      </c>
      <c r="AQ52" s="42">
        <f t="shared" ca="1" si="31"/>
        <v>1.1570628472032721E-3</v>
      </c>
      <c r="AR52" s="42">
        <f t="shared" ca="1" si="32"/>
        <v>0.82412483304870521</v>
      </c>
      <c r="AS52" s="42">
        <f t="shared" ca="1" si="33"/>
        <v>1.4234846691332705E-4</v>
      </c>
      <c r="AT52" s="42">
        <f t="shared" ca="1" si="34"/>
        <v>0.97471888000012019</v>
      </c>
      <c r="AU52" s="42">
        <f t="shared" ca="1" si="35"/>
        <v>0.80329003424951995</v>
      </c>
      <c r="AV52" s="42">
        <f t="shared" ca="1" si="36"/>
        <v>49.725528187168372</v>
      </c>
      <c r="AW52" s="42">
        <f t="shared" ca="1" si="37"/>
        <v>19.547000035107001</v>
      </c>
      <c r="AX52" s="42">
        <f t="shared" ca="1" si="38"/>
        <v>12497.379475249827</v>
      </c>
      <c r="AY52" s="42">
        <f ca="1">+'fd q4'!L52:L116</f>
        <v>2.9332854640544827E-2</v>
      </c>
      <c r="AZ52" s="42">
        <f t="shared" ca="1" si="39"/>
        <v>0.34531616796644704</v>
      </c>
      <c r="BA52" s="42">
        <f t="shared" ca="1" si="40"/>
        <v>6.3497273975649343E-5</v>
      </c>
      <c r="BB52" s="42">
        <f t="shared" ca="1" si="41"/>
        <v>0.34537966524042268</v>
      </c>
      <c r="BC52" s="42">
        <f t="shared" ca="1" si="42"/>
        <v>34.537966524042268</v>
      </c>
      <c r="BD52" s="42">
        <f t="shared" ca="1" si="43"/>
        <v>1380.4290435849209</v>
      </c>
      <c r="BE52" s="29">
        <f t="shared" ca="1" si="44"/>
        <v>0</v>
      </c>
    </row>
    <row r="53" spans="5:57" x14ac:dyDescent="0.25">
      <c r="E53" s="20">
        <v>51</v>
      </c>
      <c r="F53" s="4">
        <v>5100</v>
      </c>
      <c r="G53" s="29">
        <f t="shared" ca="1" si="45"/>
        <v>1380.4290435849209</v>
      </c>
      <c r="H53" s="4">
        <f t="shared" ca="1" si="0"/>
        <v>1415.3057203200813</v>
      </c>
      <c r="I53" s="4">
        <f t="shared" ca="1" si="1"/>
        <v>1397.8673819525011</v>
      </c>
      <c r="J53" s="4">
        <v>570</v>
      </c>
      <c r="K53" s="42">
        <f t="shared" si="2"/>
        <v>653.38461538461536</v>
      </c>
      <c r="L53" s="42">
        <f t="shared" si="3"/>
        <v>611.69230769230762</v>
      </c>
      <c r="M53" s="42">
        <f ca="1">+'Rs,Den q4'!I53:I117</f>
        <v>226.1799330305395</v>
      </c>
      <c r="N53" s="42">
        <f ca="1">+'Rs,Den q4'!J53:J117</f>
        <v>0.72987618329044701</v>
      </c>
      <c r="O53" s="42">
        <f t="shared" ca="1" si="4"/>
        <v>1397.8691206612309</v>
      </c>
      <c r="P53" s="42">
        <f t="shared" ca="1" si="5"/>
        <v>0.58749499301810748</v>
      </c>
      <c r="Q53" s="42">
        <f t="shared" ca="1" si="6"/>
        <v>672.86928613947111</v>
      </c>
      <c r="R53" s="42">
        <f t="shared" ca="1" si="7"/>
        <v>354.62149314561816</v>
      </c>
      <c r="S53" s="42">
        <f t="shared" ca="1" si="8"/>
        <v>2.0774724166303433</v>
      </c>
      <c r="T53" s="42">
        <f t="shared" ca="1" si="9"/>
        <v>1.7249160570228848</v>
      </c>
      <c r="U53" s="42">
        <f t="shared" ca="1" si="10"/>
        <v>0.89792960886830941</v>
      </c>
      <c r="V53" s="42">
        <f t="shared" ca="1" si="11"/>
        <v>1.110767928011774E-2</v>
      </c>
      <c r="W53" s="23">
        <f t="shared" ca="1" si="12"/>
        <v>4.0408636524935426</v>
      </c>
      <c r="X53" s="42">
        <f ca="1">+'Visco q4'!G53:G117</f>
        <v>1.4720744145323032E-2</v>
      </c>
      <c r="Y53" s="42">
        <f t="shared" ca="1" si="13"/>
        <v>1.1315784451158302</v>
      </c>
      <c r="Z53" s="42">
        <f t="shared" ca="1" si="14"/>
        <v>61.004641155089189</v>
      </c>
      <c r="AA53" s="43">
        <f t="shared" si="15"/>
        <v>24</v>
      </c>
      <c r="AB53" s="42">
        <f t="shared" ca="1" si="16"/>
        <v>4.4123701175870736E-2</v>
      </c>
      <c r="AC53" s="42">
        <f t="shared" ca="1" si="17"/>
        <v>9.4068210561503249E-3</v>
      </c>
      <c r="AD53" s="42">
        <f t="shared" ca="1" si="18"/>
        <v>0.89888065903776682</v>
      </c>
      <c r="AE53" s="42">
        <f t="shared" ca="1" si="19"/>
        <v>0.19163418491798548</v>
      </c>
      <c r="AF53" s="42">
        <f t="shared" ca="1" si="20"/>
        <v>1.0905148439557524</v>
      </c>
      <c r="AG53" s="42">
        <f t="shared" ca="1" si="21"/>
        <v>0.82427182355184792</v>
      </c>
      <c r="AH53" s="42">
        <f t="shared" ca="1" si="22"/>
        <v>10.748227426294694</v>
      </c>
      <c r="AI53" s="42">
        <f t="shared" si="23"/>
        <v>0.13</v>
      </c>
      <c r="AJ53" s="42">
        <f t="shared" ca="1" si="24"/>
        <v>0.17572817644815208</v>
      </c>
      <c r="AK53" s="42">
        <f t="shared" ca="1" si="25"/>
        <v>4.572817644815208E-2</v>
      </c>
      <c r="AL53" s="42">
        <f t="shared" ca="1" si="26"/>
        <v>2.688823629269951</v>
      </c>
      <c r="AM53" s="42">
        <f t="shared" ca="1" si="27"/>
        <v>0.57323574537130784</v>
      </c>
      <c r="AN53" s="42">
        <f t="shared" ca="1" si="28"/>
        <v>46.641469422058705</v>
      </c>
      <c r="AO53" s="42">
        <f t="shared" ca="1" si="29"/>
        <v>0.22750249211070514</v>
      </c>
      <c r="AP53" s="42">
        <f t="shared" ca="1" si="30"/>
        <v>9.6741596628064849E-3</v>
      </c>
      <c r="AQ53" s="42">
        <f t="shared" ca="1" si="31"/>
        <v>1.2110904495714482E-3</v>
      </c>
      <c r="AR53" s="42">
        <f t="shared" ca="1" si="32"/>
        <v>0.83158153325965589</v>
      </c>
      <c r="AS53" s="42">
        <f t="shared" ca="1" si="33"/>
        <v>1.3269645472398741E-4</v>
      </c>
      <c r="AT53" s="42">
        <f t="shared" ca="1" si="34"/>
        <v>0.97471888000009177</v>
      </c>
      <c r="AU53" s="42">
        <f t="shared" ca="1" si="35"/>
        <v>0.81055822072761086</v>
      </c>
      <c r="AV53" s="42">
        <f t="shared" ca="1" si="36"/>
        <v>50.213321790920979</v>
      </c>
      <c r="AW53" s="42">
        <f t="shared" ca="1" si="37"/>
        <v>19.785110614768968</v>
      </c>
      <c r="AX53" s="42">
        <f t="shared" ca="1" si="38"/>
        <v>12354.81473100869</v>
      </c>
      <c r="AY53" s="42">
        <f ca="1">+'fd q4'!L53:L117</f>
        <v>2.9418345032039078E-2</v>
      </c>
      <c r="AZ53" s="42">
        <f t="shared" ca="1" si="39"/>
        <v>0.34870362354806234</v>
      </c>
      <c r="BA53" s="42">
        <f t="shared" ca="1" si="40"/>
        <v>6.3143803542138225E-5</v>
      </c>
      <c r="BB53" s="42">
        <f t="shared" ca="1" si="41"/>
        <v>0.3487667673516045</v>
      </c>
      <c r="BC53" s="42">
        <f t="shared" ca="1" si="42"/>
        <v>34.876676735160451</v>
      </c>
      <c r="BD53" s="42">
        <f t="shared" ca="1" si="43"/>
        <v>1415.3057203200813</v>
      </c>
      <c r="BE53" s="29">
        <f t="shared" ca="1" si="44"/>
        <v>0</v>
      </c>
    </row>
    <row r="54" spans="5:57" x14ac:dyDescent="0.25">
      <c r="E54" s="20">
        <v>52</v>
      </c>
      <c r="F54" s="19">
        <v>5200</v>
      </c>
      <c r="G54" s="29">
        <f t="shared" ca="1" si="45"/>
        <v>1415.3057203200813</v>
      </c>
      <c r="H54" s="4">
        <f t="shared" ca="1" si="0"/>
        <v>1450.5195613203682</v>
      </c>
      <c r="I54" s="4">
        <f t="shared" ca="1" si="1"/>
        <v>1432.9126408202246</v>
      </c>
      <c r="J54" s="4">
        <v>571</v>
      </c>
      <c r="K54" s="42">
        <f t="shared" si="2"/>
        <v>656</v>
      </c>
      <c r="L54" s="42">
        <f t="shared" si="3"/>
        <v>613.5</v>
      </c>
      <c r="M54" s="42">
        <f ca="1">+'Rs,Den q4'!I54:I118</f>
        <v>231.6901394425619</v>
      </c>
      <c r="N54" s="42">
        <f ca="1">+'Rs,Den q4'!J54:J118</f>
        <v>0.72938592589943274</v>
      </c>
      <c r="O54" s="42">
        <f t="shared" ca="1" si="4"/>
        <v>1432.9145432988075</v>
      </c>
      <c r="P54" s="42">
        <f t="shared" ca="1" si="5"/>
        <v>0.58173268841647829</v>
      </c>
      <c r="Q54" s="42">
        <f t="shared" ca="1" si="6"/>
        <v>673.03550579728721</v>
      </c>
      <c r="R54" s="42">
        <f t="shared" ca="1" si="7"/>
        <v>352.8329622257022</v>
      </c>
      <c r="S54" s="42">
        <f t="shared" ca="1" si="8"/>
        <v>2.1290297888857683</v>
      </c>
      <c r="T54" s="42">
        <f t="shared" ca="1" si="9"/>
        <v>1.7387831231242867</v>
      </c>
      <c r="U54" s="42">
        <f t="shared" ca="1" si="10"/>
        <v>0.90001502604391148</v>
      </c>
      <c r="V54" s="42">
        <f t="shared" ca="1" si="11"/>
        <v>1.0893278434319661E-2</v>
      </c>
      <c r="W54" s="23">
        <f t="shared" ca="1" si="12"/>
        <v>4.0799817670128906</v>
      </c>
      <c r="X54" s="42">
        <f ca="1">+'Visco q4'!G54:G118</f>
        <v>1.4814938183312479E-2</v>
      </c>
      <c r="Y54" s="42">
        <f t="shared" ca="1" si="13"/>
        <v>1.1349802854589259</v>
      </c>
      <c r="Z54" s="42">
        <f t="shared" ca="1" si="14"/>
        <v>61.084868936381469</v>
      </c>
      <c r="AA54" s="43">
        <f t="shared" si="15"/>
        <v>24</v>
      </c>
      <c r="AB54" s="42">
        <f t="shared" ca="1" si="16"/>
        <v>4.4256349325360197E-2</v>
      </c>
      <c r="AC54" s="42">
        <f t="shared" ca="1" si="17"/>
        <v>8.8084154298995066E-3</v>
      </c>
      <c r="AD54" s="42">
        <f t="shared" ca="1" si="18"/>
        <v>0.90158294494886881</v>
      </c>
      <c r="AE54" s="42">
        <f t="shared" ca="1" si="19"/>
        <v>0.1794435656054244</v>
      </c>
      <c r="AF54" s="42">
        <f t="shared" ca="1" si="20"/>
        <v>1.0810265105542931</v>
      </c>
      <c r="AG54" s="42">
        <f t="shared" ca="1" si="21"/>
        <v>0.83400632282975629</v>
      </c>
      <c r="AH54" s="42">
        <f t="shared" ca="1" si="22"/>
        <v>10.456602445867674</v>
      </c>
      <c r="AI54" s="42">
        <f t="shared" si="23"/>
        <v>0.13</v>
      </c>
      <c r="AJ54" s="42">
        <f t="shared" ca="1" si="24"/>
        <v>0.16599367717024374</v>
      </c>
      <c r="AK54" s="42">
        <f t="shared" ca="1" si="25"/>
        <v>3.5993677170243737E-2</v>
      </c>
      <c r="AL54" s="42">
        <f t="shared" ca="1" si="26"/>
        <v>2.7164093884031217</v>
      </c>
      <c r="AM54" s="42">
        <f t="shared" ca="1" si="27"/>
        <v>0.54065151634689645</v>
      </c>
      <c r="AN54" s="42">
        <f t="shared" ca="1" si="28"/>
        <v>46.978752412213716</v>
      </c>
      <c r="AO54" s="42">
        <f t="shared" ca="1" si="29"/>
        <v>0.23216842431838228</v>
      </c>
      <c r="AP54" s="42">
        <f t="shared" ca="1" si="30"/>
        <v>9.7454646341476672E-3</v>
      </c>
      <c r="AQ54" s="42">
        <f t="shared" ca="1" si="31"/>
        <v>1.2687002096340258E-3</v>
      </c>
      <c r="AR54" s="42">
        <f t="shared" ca="1" si="32"/>
        <v>0.8390166499707562</v>
      </c>
      <c r="AS54" s="42">
        <f t="shared" ca="1" si="33"/>
        <v>1.2348908568056763E-4</v>
      </c>
      <c r="AT54" s="42">
        <f t="shared" ca="1" si="34"/>
        <v>0.97471888000006945</v>
      </c>
      <c r="AU54" s="42">
        <f t="shared" ca="1" si="35"/>
        <v>0.81780536936090575</v>
      </c>
      <c r="AV54" s="42">
        <f t="shared" ca="1" si="36"/>
        <v>50.698884573935118</v>
      </c>
      <c r="AW54" s="42">
        <f t="shared" ca="1" si="37"/>
        <v>20.018610933980248</v>
      </c>
      <c r="AX54" s="42">
        <f t="shared" ca="1" si="38"/>
        <v>12221.513614934856</v>
      </c>
      <c r="AY54" s="42">
        <f ca="1">+'fd q4'!L54:L118</f>
        <v>2.949952389533185E-2</v>
      </c>
      <c r="AZ54" s="42">
        <f t="shared" ca="1" si="39"/>
        <v>0.35207558731899385</v>
      </c>
      <c r="BA54" s="42">
        <f t="shared" ca="1" si="40"/>
        <v>6.2822683875310984E-5</v>
      </c>
      <c r="BB54" s="42">
        <f t="shared" ca="1" si="41"/>
        <v>0.35213841000286916</v>
      </c>
      <c r="BC54" s="42">
        <f t="shared" ca="1" si="42"/>
        <v>35.213841000286919</v>
      </c>
      <c r="BD54" s="42">
        <f t="shared" ca="1" si="43"/>
        <v>1450.5195613203682</v>
      </c>
      <c r="BE54" s="29">
        <f t="shared" ca="1" si="44"/>
        <v>0</v>
      </c>
    </row>
    <row r="55" spans="5:57" x14ac:dyDescent="0.25">
      <c r="E55" s="20">
        <v>53</v>
      </c>
      <c r="F55" s="4">
        <v>5300</v>
      </c>
      <c r="G55" s="29">
        <f t="shared" ca="1" si="45"/>
        <v>1450.5195613203682</v>
      </c>
      <c r="H55" s="4">
        <f t="shared" ca="1" si="0"/>
        <v>1486.0693270055772</v>
      </c>
      <c r="I55" s="4">
        <f t="shared" ca="1" si="1"/>
        <v>1468.2944441629727</v>
      </c>
      <c r="J55" s="4">
        <v>572</v>
      </c>
      <c r="K55" s="42">
        <f t="shared" si="2"/>
        <v>658.61538461538464</v>
      </c>
      <c r="L55" s="42">
        <f t="shared" si="3"/>
        <v>615.30769230769238</v>
      </c>
      <c r="M55" s="42">
        <f ca="1">+'Rs,Den q4'!I55:I119</f>
        <v>237.23282565241408</v>
      </c>
      <c r="N55" s="42">
        <f ca="1">+'Rs,Den q4'!J55:J119</f>
        <v>0.72889277869635805</v>
      </c>
      <c r="O55" s="42">
        <f t="shared" ca="1" si="4"/>
        <v>1468.296522146464</v>
      </c>
      <c r="P55" s="42">
        <f t="shared" ca="1" si="5"/>
        <v>0.57540786668035016</v>
      </c>
      <c r="Q55" s="42">
        <f t="shared" ca="1" si="6"/>
        <v>673.21508501129404</v>
      </c>
      <c r="R55" s="42">
        <f t="shared" ca="1" si="7"/>
        <v>350.86887900814338</v>
      </c>
      <c r="S55" s="42">
        <f t="shared" ca="1" si="8"/>
        <v>2.181018335526959</v>
      </c>
      <c r="T55" s="42">
        <f t="shared" ca="1" si="9"/>
        <v>1.7536684759477104</v>
      </c>
      <c r="U55" s="42">
        <f t="shared" ca="1" si="10"/>
        <v>0.90238152279676287</v>
      </c>
      <c r="V55" s="42">
        <f t="shared" ca="1" si="11"/>
        <v>1.0690139541379245E-2</v>
      </c>
      <c r="W55" s="23">
        <f t="shared" ca="1" si="12"/>
        <v>4.1123093710998333</v>
      </c>
      <c r="X55" s="42">
        <f ca="1">+'Visco q4'!G55:G119</f>
        <v>1.4908350132899414E-2</v>
      </c>
      <c r="Y55" s="42">
        <f t="shared" ca="1" si="13"/>
        <v>1.1384064554327562</v>
      </c>
      <c r="Z55" s="42">
        <f t="shared" ca="1" si="14"/>
        <v>61.164490256751321</v>
      </c>
      <c r="AA55" s="43">
        <f t="shared" si="15"/>
        <v>24</v>
      </c>
      <c r="AB55" s="42">
        <f t="shared" ca="1" si="16"/>
        <v>4.4389946161492548E-2</v>
      </c>
      <c r="AC55" s="42">
        <f t="shared" ca="1" si="17"/>
        <v>8.2326824202802514E-3</v>
      </c>
      <c r="AD55" s="42">
        <f t="shared" ca="1" si="18"/>
        <v>0.90430455734555681</v>
      </c>
      <c r="AE55" s="42">
        <f t="shared" ca="1" si="19"/>
        <v>0.16771482904604987</v>
      </c>
      <c r="AF55" s="42">
        <f t="shared" ca="1" si="20"/>
        <v>1.0720193863916068</v>
      </c>
      <c r="AG55" s="42">
        <f t="shared" ca="1" si="21"/>
        <v>0.84355242901849536</v>
      </c>
      <c r="AH55" s="42">
        <f t="shared" ca="1" si="22"/>
        <v>10.170403367697272</v>
      </c>
      <c r="AI55" s="42">
        <f t="shared" si="23"/>
        <v>0.13</v>
      </c>
      <c r="AJ55" s="42">
        <f t="shared" ca="1" si="24"/>
        <v>0.15644757098150455</v>
      </c>
      <c r="AK55" s="42">
        <f t="shared" ca="1" si="25"/>
        <v>2.6447570981504548E-2</v>
      </c>
      <c r="AL55" s="42">
        <f t="shared" ca="1" si="26"/>
        <v>2.7444718965904431</v>
      </c>
      <c r="AM55" s="42">
        <f t="shared" ca="1" si="27"/>
        <v>0.50899736291217967</v>
      </c>
      <c r="AN55" s="42">
        <f t="shared" ca="1" si="28"/>
        <v>47.321228698783806</v>
      </c>
      <c r="AO55" s="42">
        <f t="shared" ca="1" si="29"/>
        <v>0.23697418565966472</v>
      </c>
      <c r="AP55" s="42">
        <f t="shared" ca="1" si="30"/>
        <v>9.8167116957290929E-3</v>
      </c>
      <c r="AQ55" s="42">
        <f t="shared" ca="1" si="31"/>
        <v>1.3303225809970941E-3</v>
      </c>
      <c r="AR55" s="42">
        <f t="shared" ca="1" si="32"/>
        <v>0.84643923387655784</v>
      </c>
      <c r="AS55" s="42">
        <f t="shared" ca="1" si="33"/>
        <v>1.1470062102231026E-4</v>
      </c>
      <c r="AT55" s="42">
        <f t="shared" ca="1" si="34"/>
        <v>0.97471888000005225</v>
      </c>
      <c r="AU55" s="42">
        <f t="shared" ca="1" si="35"/>
        <v>0.82504030203226075</v>
      </c>
      <c r="AV55" s="42">
        <f t="shared" ca="1" si="36"/>
        <v>51.18265792059691</v>
      </c>
      <c r="AW55" s="42">
        <f t="shared" ca="1" si="37"/>
        <v>20.247590671609522</v>
      </c>
      <c r="AX55" s="42">
        <f t="shared" ca="1" si="38"/>
        <v>12096.961758949286</v>
      </c>
      <c r="AY55" s="42">
        <f ca="1">+'fd q4'!L55:L119</f>
        <v>2.9576489290093537E-2</v>
      </c>
      <c r="AZ55" s="42">
        <f t="shared" ca="1" si="39"/>
        <v>0.35543512444858966</v>
      </c>
      <c r="BA55" s="42">
        <f t="shared" ca="1" si="40"/>
        <v>6.2532403500714168E-5</v>
      </c>
      <c r="BB55" s="42">
        <f t="shared" ca="1" si="41"/>
        <v>0.35549765685209039</v>
      </c>
      <c r="BC55" s="42">
        <f t="shared" ca="1" si="42"/>
        <v>35.549765685209039</v>
      </c>
      <c r="BD55" s="42">
        <f t="shared" ca="1" si="43"/>
        <v>1486.0693270055772</v>
      </c>
      <c r="BE55" s="29">
        <f t="shared" ca="1" si="44"/>
        <v>0</v>
      </c>
    </row>
    <row r="56" spans="5:57" x14ac:dyDescent="0.25">
      <c r="E56" s="20">
        <v>54</v>
      </c>
      <c r="F56" s="19">
        <v>5400</v>
      </c>
      <c r="G56" s="29">
        <f t="shared" ca="1" si="45"/>
        <v>1486.0693270055772</v>
      </c>
      <c r="H56" s="4">
        <f t="shared" ca="1" si="0"/>
        <v>1521.9541312685542</v>
      </c>
      <c r="I56" s="4">
        <f t="shared" ca="1" si="1"/>
        <v>1504.0117291370657</v>
      </c>
      <c r="J56" s="4">
        <v>573</v>
      </c>
      <c r="K56" s="42">
        <f t="shared" si="2"/>
        <v>661.23076923076928</v>
      </c>
      <c r="L56" s="42">
        <f t="shared" si="3"/>
        <v>617.11538461538464</v>
      </c>
      <c r="M56" s="42">
        <f ca="1">+'Rs,Den q4'!I56:I120</f>
        <v>242.80704493387498</v>
      </c>
      <c r="N56" s="42">
        <f ca="1">+'Rs,Den q4'!J56:J120</f>
        <v>0.7283968259139163</v>
      </c>
      <c r="O56" s="42">
        <f t="shared" ca="1" si="4"/>
        <v>1504.0139948963256</v>
      </c>
      <c r="P56" s="42">
        <f t="shared" ca="1" si="5"/>
        <v>0.56842802334059583</v>
      </c>
      <c r="Q56" s="42">
        <f t="shared" ca="1" si="6"/>
        <v>673.40977968565039</v>
      </c>
      <c r="R56" s="42">
        <f t="shared" ca="1" si="7"/>
        <v>348.70022736420742</v>
      </c>
      <c r="S56" s="42">
        <f t="shared" ca="1" si="8"/>
        <v>2.2334272155048636</v>
      </c>
      <c r="T56" s="42">
        <f t="shared" ca="1" si="9"/>
        <v>1.7697590543031831</v>
      </c>
      <c r="U56" s="42">
        <f t="shared" ca="1" si="10"/>
        <v>0.90505377416914445</v>
      </c>
      <c r="V56" s="42">
        <f t="shared" ca="1" si="11"/>
        <v>1.0497926437621916E-2</v>
      </c>
      <c r="W56" s="23">
        <f t="shared" ca="1" si="12"/>
        <v>4.1368075153953159</v>
      </c>
      <c r="X56" s="42">
        <f ca="1">+'Visco q4'!G56:G120</f>
        <v>1.5000847234556802E-2</v>
      </c>
      <c r="Y56" s="42">
        <f t="shared" ca="1" si="13"/>
        <v>1.1418564796576662</v>
      </c>
      <c r="Z56" s="42">
        <f t="shared" ca="1" si="14"/>
        <v>61.243479781423346</v>
      </c>
      <c r="AA56" s="43">
        <f t="shared" si="15"/>
        <v>24</v>
      </c>
      <c r="AB56" s="42">
        <f t="shared" ca="1" si="16"/>
        <v>4.4524473147762471E-2</v>
      </c>
      <c r="AC56" s="42">
        <f t="shared" ca="1" si="17"/>
        <v>7.6782821838690197E-3</v>
      </c>
      <c r="AD56" s="42">
        <f t="shared" ca="1" si="18"/>
        <v>0.9070451186052455</v>
      </c>
      <c r="AE56" s="42">
        <f t="shared" ca="1" si="19"/>
        <v>0.15642068017377572</v>
      </c>
      <c r="AF56" s="42">
        <f t="shared" ca="1" si="20"/>
        <v>1.0634657987790213</v>
      </c>
      <c r="AG56" s="42">
        <f t="shared" ca="1" si="21"/>
        <v>0.85291423536764011</v>
      </c>
      <c r="AH56" s="42">
        <f t="shared" ca="1" si="22"/>
        <v>9.889626513435358</v>
      </c>
      <c r="AI56" s="42">
        <f t="shared" si="23"/>
        <v>0.13</v>
      </c>
      <c r="AJ56" s="42">
        <f t="shared" ca="1" si="24"/>
        <v>0.14708576463235989</v>
      </c>
      <c r="AK56" s="42">
        <f t="shared" ca="1" si="25"/>
        <v>1.708576463235989E-2</v>
      </c>
      <c r="AL56" s="42">
        <f t="shared" ca="1" si="26"/>
        <v>2.7730177866256884</v>
      </c>
      <c r="AM56" s="42">
        <f t="shared" ca="1" si="27"/>
        <v>0.47820920858375016</v>
      </c>
      <c r="AN56" s="42">
        <f t="shared" ca="1" si="28"/>
        <v>47.668963507602399</v>
      </c>
      <c r="AO56" s="42">
        <f t="shared" ca="1" si="29"/>
        <v>0.24192437648664544</v>
      </c>
      <c r="AP56" s="42">
        <f t="shared" ca="1" si="30"/>
        <v>9.887841998385884E-3</v>
      </c>
      <c r="AQ56" s="42">
        <f t="shared" ca="1" si="31"/>
        <v>1.3964697760995874E-3</v>
      </c>
      <c r="AR56" s="42">
        <f t="shared" ca="1" si="32"/>
        <v>0.85385956222630566</v>
      </c>
      <c r="AS56" s="42">
        <f t="shared" ca="1" si="33"/>
        <v>1.0630690656157445E-4</v>
      </c>
      <c r="AT56" s="42">
        <f t="shared" ca="1" si="34"/>
        <v>0.97471888000003892</v>
      </c>
      <c r="AU56" s="42">
        <f t="shared" ca="1" si="35"/>
        <v>0.83227303617054815</v>
      </c>
      <c r="AV56" s="42">
        <f t="shared" ca="1" si="36"/>
        <v>51.665151027838903</v>
      </c>
      <c r="AW56" s="42">
        <f t="shared" ca="1" si="37"/>
        <v>20.472148059908989</v>
      </c>
      <c r="AX56" s="42">
        <f t="shared" ca="1" si="38"/>
        <v>11980.694742108613</v>
      </c>
      <c r="AY56" s="42">
        <f ca="1">+'fd q4'!L56:L120</f>
        <v>2.9649331253720192E-2</v>
      </c>
      <c r="AZ56" s="42">
        <f t="shared" ca="1" si="39"/>
        <v>0.35878577102665904</v>
      </c>
      <c r="BA56" s="42">
        <f t="shared" ca="1" si="40"/>
        <v>6.227160311047E-5</v>
      </c>
      <c r="BB56" s="42">
        <f t="shared" ca="1" si="41"/>
        <v>0.35884804262976949</v>
      </c>
      <c r="BC56" s="42">
        <f t="shared" ca="1" si="42"/>
        <v>35.884804262976949</v>
      </c>
      <c r="BD56" s="42">
        <f t="shared" ca="1" si="43"/>
        <v>1521.9541312685542</v>
      </c>
      <c r="BE56" s="29">
        <f t="shared" ca="1" si="44"/>
        <v>0</v>
      </c>
    </row>
    <row r="57" spans="5:57" x14ac:dyDescent="0.25">
      <c r="E57" s="20">
        <v>55</v>
      </c>
      <c r="F57" s="4">
        <v>5500</v>
      </c>
      <c r="G57" s="29">
        <f t="shared" ca="1" si="45"/>
        <v>1521.9541312685542</v>
      </c>
      <c r="H57" s="4">
        <f t="shared" ca="1" si="0"/>
        <v>1558.1734981875866</v>
      </c>
      <c r="I57" s="4">
        <f t="shared" ca="1" si="1"/>
        <v>1540.0638147280704</v>
      </c>
      <c r="J57" s="4">
        <v>574</v>
      </c>
      <c r="K57" s="42">
        <f t="shared" si="2"/>
        <v>663.84615384615381</v>
      </c>
      <c r="L57" s="42">
        <f t="shared" si="3"/>
        <v>618.92307692307691</v>
      </c>
      <c r="M57" s="42">
        <f ca="1">+'Rs,Den q4'!I57:I121</f>
        <v>248.41192900660508</v>
      </c>
      <c r="N57" s="42">
        <f ca="1">+'Rs,Den q4'!J57:J121</f>
        <v>0.72789814480526693</v>
      </c>
      <c r="O57" s="42">
        <f t="shared" ca="1" si="4"/>
        <v>1540.0662810752017</v>
      </c>
      <c r="P57" s="42">
        <f t="shared" ca="1" si="5"/>
        <v>0.56067889372125779</v>
      </c>
      <c r="Q57" s="42">
        <f t="shared" ca="1" si="6"/>
        <v>673.62165258590039</v>
      </c>
      <c r="R57" s="42">
        <f t="shared" ca="1" si="7"/>
        <v>346.29113018610258</v>
      </c>
      <c r="S57" s="42">
        <f t="shared" ca="1" si="8"/>
        <v>2.2862445243796272</v>
      </c>
      <c r="T57" s="42">
        <f t="shared" ca="1" si="9"/>
        <v>1.7872911633354784</v>
      </c>
      <c r="U57" s="42">
        <f t="shared" ca="1" si="10"/>
        <v>0.90806094487998024</v>
      </c>
      <c r="V57" s="42">
        <f t="shared" ca="1" si="11"/>
        <v>1.0316370895904725E-2</v>
      </c>
      <c r="W57" s="23">
        <f t="shared" ca="1" si="12"/>
        <v>4.1522225124058485</v>
      </c>
      <c r="X57" s="42">
        <f ca="1">+'Visco q4'!G57:G121</f>
        <v>1.5092307190282419E-2</v>
      </c>
      <c r="Y57" s="42">
        <f t="shared" ca="1" si="13"/>
        <v>1.1453299133982844</v>
      </c>
      <c r="Z57" s="42">
        <f t="shared" ca="1" si="14"/>
        <v>61.321814957421203</v>
      </c>
      <c r="AA57" s="43">
        <f t="shared" si="15"/>
        <v>24</v>
      </c>
      <c r="AB57" s="42">
        <f t="shared" ca="1" si="16"/>
        <v>4.4659912942578935E-2</v>
      </c>
      <c r="AC57" s="42">
        <f t="shared" ca="1" si="17"/>
        <v>7.1439486485556977E-3</v>
      </c>
      <c r="AD57" s="42">
        <f t="shared" ca="1" si="18"/>
        <v>0.90980427544794351</v>
      </c>
      <c r="AE57" s="42">
        <f t="shared" ca="1" si="19"/>
        <v>0.14553532677937203</v>
      </c>
      <c r="AF57" s="42">
        <f t="shared" ca="1" si="20"/>
        <v>1.0553396022273156</v>
      </c>
      <c r="AG57" s="42">
        <f t="shared" ca="1" si="21"/>
        <v>0.86209621388961732</v>
      </c>
      <c r="AH57" s="42">
        <f t="shared" ca="1" si="22"/>
        <v>9.6142612422198948</v>
      </c>
      <c r="AI57" s="42">
        <f t="shared" si="23"/>
        <v>0.13</v>
      </c>
      <c r="AJ57" s="42">
        <f t="shared" ca="1" si="24"/>
        <v>0.13790378611038265</v>
      </c>
      <c r="AK57" s="42">
        <f t="shared" ca="1" si="25"/>
        <v>7.9037861103826434E-3</v>
      </c>
      <c r="AL57" s="42">
        <f t="shared" ca="1" si="26"/>
        <v>2.8020541026490724</v>
      </c>
      <c r="AM57" s="42">
        <f t="shared" ca="1" si="27"/>
        <v>0.44822592120896876</v>
      </c>
      <c r="AN57" s="42">
        <f t="shared" ca="1" si="28"/>
        <v>48.022026962042702</v>
      </c>
      <c r="AO57" s="42">
        <f t="shared" ca="1" si="29"/>
        <v>0.24702381459193118</v>
      </c>
      <c r="AP57" s="42">
        <f t="shared" ca="1" si="30"/>
        <v>9.958795606332187E-3</v>
      </c>
      <c r="AQ57" s="42">
        <f t="shared" ca="1" si="31"/>
        <v>1.4677572342666125E-3</v>
      </c>
      <c r="AR57" s="42">
        <f t="shared" ca="1" si="32"/>
        <v>0.86128939237272539</v>
      </c>
      <c r="AS57" s="42">
        <f t="shared" ca="1" si="33"/>
        <v>9.8285218649702942E-5</v>
      </c>
      <c r="AT57" s="42">
        <f t="shared" ca="1" si="34"/>
        <v>0.97471888000002882</v>
      </c>
      <c r="AU57" s="42">
        <f t="shared" ca="1" si="35"/>
        <v>0.83951503188944832</v>
      </c>
      <c r="AV57" s="42">
        <f t="shared" ca="1" si="36"/>
        <v>52.146954736989677</v>
      </c>
      <c r="AW57" s="42">
        <f t="shared" ca="1" si="37"/>
        <v>20.692390419653496</v>
      </c>
      <c r="AX57" s="42">
        <f t="shared" ca="1" si="38"/>
        <v>11872.295817815142</v>
      </c>
      <c r="AY57" s="42">
        <f ca="1">+'fd q4'!L57:L121</f>
        <v>2.9718130573767876E-2</v>
      </c>
      <c r="AZ57" s="42">
        <f t="shared" ca="1" si="39"/>
        <v>0.36213163011798388</v>
      </c>
      <c r="BA57" s="42">
        <f t="shared" ca="1" si="40"/>
        <v>6.2039072340962248E-5</v>
      </c>
      <c r="BB57" s="42">
        <f t="shared" ca="1" si="41"/>
        <v>0.36219366919032486</v>
      </c>
      <c r="BC57" s="42">
        <f t="shared" ca="1" si="42"/>
        <v>36.219366919032488</v>
      </c>
      <c r="BD57" s="42">
        <f t="shared" ca="1" si="43"/>
        <v>1558.1734981875866</v>
      </c>
      <c r="BE57" s="29">
        <f t="shared" ca="1" si="44"/>
        <v>0</v>
      </c>
    </row>
    <row r="58" spans="5:57" x14ac:dyDescent="0.25">
      <c r="E58" s="20">
        <v>56</v>
      </c>
      <c r="F58" s="19">
        <v>5600</v>
      </c>
      <c r="G58" s="29">
        <f t="shared" ca="1" si="45"/>
        <v>1558.1734981875866</v>
      </c>
      <c r="H58" s="4">
        <f t="shared" ca="1" si="0"/>
        <v>1594.7274312780205</v>
      </c>
      <c r="I58" s="4">
        <f t="shared" ca="1" si="1"/>
        <v>1576.4504647328035</v>
      </c>
      <c r="J58" s="4">
        <v>575</v>
      </c>
      <c r="K58" s="42">
        <f t="shared" si="2"/>
        <v>666.46153846153845</v>
      </c>
      <c r="L58" s="42">
        <f t="shared" si="3"/>
        <v>620.73076923076928</v>
      </c>
      <c r="M58" s="42">
        <f ca="1">+'Rs,Den q4'!I58:I122</f>
        <v>254.04669933941452</v>
      </c>
      <c r="N58" s="42">
        <f ca="1">+'Rs,Den q4'!J58:J122</f>
        <v>0.72739680463835399</v>
      </c>
      <c r="O58" s="42">
        <f t="shared" ca="1" si="4"/>
        <v>1576.4531450261568</v>
      </c>
      <c r="P58" s="42">
        <f t="shared" ca="1" si="5"/>
        <v>0.55201765145285542</v>
      </c>
      <c r="Q58" s="42">
        <f t="shared" ca="1" si="6"/>
        <v>673.85313398996061</v>
      </c>
      <c r="R58" s="42">
        <f t="shared" ca="1" si="7"/>
        <v>343.59669312823394</v>
      </c>
      <c r="S58" s="42">
        <f t="shared" ca="1" si="8"/>
        <v>2.3394570496370064</v>
      </c>
      <c r="T58" s="42">
        <f t="shared" ca="1" si="9"/>
        <v>1.8065679374833388</v>
      </c>
      <c r="U58" s="42">
        <f t="shared" ca="1" si="10"/>
        <v>0.91143768964890204</v>
      </c>
      <c r="V58" s="42">
        <f t="shared" ca="1" si="11"/>
        <v>1.0145277236642016E-2</v>
      </c>
      <c r="W58" s="23">
        <f t="shared" ca="1" si="12"/>
        <v>4.1570227789021335</v>
      </c>
      <c r="X58" s="42">
        <f ca="1">+'Visco q4'!G58:G122</f>
        <v>1.5182631024347247E-2</v>
      </c>
      <c r="Y58" s="42">
        <f t="shared" ca="1" si="13"/>
        <v>1.1488263479277601</v>
      </c>
      <c r="Z58" s="42">
        <f t="shared" ca="1" si="14"/>
        <v>61.399476183844939</v>
      </c>
      <c r="AA58" s="43">
        <f t="shared" si="15"/>
        <v>24</v>
      </c>
      <c r="AB58" s="42">
        <f t="shared" ca="1" si="16"/>
        <v>4.479624960843314E-2</v>
      </c>
      <c r="AC58" s="42">
        <f t="shared" ca="1" si="17"/>
        <v>6.6284803370832267E-3</v>
      </c>
      <c r="AD58" s="42">
        <f t="shared" ca="1" si="18"/>
        <v>0.91258170319738752</v>
      </c>
      <c r="AE58" s="42">
        <f t="shared" ca="1" si="19"/>
        <v>0.13503429256914939</v>
      </c>
      <c r="AF58" s="42">
        <f t="shared" ca="1" si="20"/>
        <v>1.047615995766537</v>
      </c>
      <c r="AG58" s="42">
        <f t="shared" ca="1" si="21"/>
        <v>0.87110325432713032</v>
      </c>
      <c r="AH58" s="42">
        <f t="shared" ca="1" si="22"/>
        <v>9.3442900511027105</v>
      </c>
      <c r="AI58" s="42">
        <f t="shared" si="23"/>
        <v>0.13</v>
      </c>
      <c r="AJ58" s="42">
        <f t="shared" ca="1" si="24"/>
        <v>0.12889674567286963</v>
      </c>
      <c r="AK58" s="42">
        <f t="shared" ca="1" si="25"/>
        <v>-1.1032543271303763E-3</v>
      </c>
      <c r="AL58" s="42">
        <f t="shared" ca="1" si="26"/>
        <v>2.8315883621102995</v>
      </c>
      <c r="AM58" s="42">
        <f t="shared" ca="1" si="27"/>
        <v>0.41898882038170515</v>
      </c>
      <c r="AN58" s="42">
        <f t="shared" ca="1" si="28"/>
        <v>48.380494801965156</v>
      </c>
      <c r="AO58" s="42">
        <f t="shared" ca="1" si="29"/>
        <v>0.25227755513220629</v>
      </c>
      <c r="AP58" s="42">
        <f t="shared" ca="1" si="30"/>
        <v>1.0029511653834269E-2</v>
      </c>
      <c r="AQ58" s="42">
        <f t="shared" ca="1" si="31"/>
        <v>1.5449324652694551E-3</v>
      </c>
      <c r="AR58" s="42">
        <f t="shared" ca="1" si="32"/>
        <v>0.86874229100783462</v>
      </c>
      <c r="AS58" s="42">
        <f t="shared" ca="1" si="33"/>
        <v>9.0614112716924509E-5</v>
      </c>
      <c r="AT58" s="42">
        <f t="shared" ca="1" si="34"/>
        <v>0.97471888000002105</v>
      </c>
      <c r="AU58" s="42">
        <f t="shared" ca="1" si="35"/>
        <v>0.84677951289980891</v>
      </c>
      <c r="AV58" s="42">
        <f t="shared" ca="1" si="36"/>
        <v>52.628759590329608</v>
      </c>
      <c r="AW58" s="42">
        <f t="shared" ca="1" si="37"/>
        <v>20.90843509558092</v>
      </c>
      <c r="AX58" s="42">
        <f t="shared" ca="1" si="38"/>
        <v>11771.394430518712</v>
      </c>
      <c r="AY58" s="42">
        <f ca="1">+'fd q4'!L58:L122</f>
        <v>2.9782957290244137E-2</v>
      </c>
      <c r="AZ58" s="42">
        <f t="shared" ca="1" si="39"/>
        <v>0.36547749715506672</v>
      </c>
      <c r="BA58" s="42">
        <f t="shared" ca="1" si="40"/>
        <v>6.1833749271700405E-5</v>
      </c>
      <c r="BB58" s="42">
        <f t="shared" ca="1" si="41"/>
        <v>0.36553933090433843</v>
      </c>
      <c r="BC58" s="42">
        <f t="shared" ca="1" si="42"/>
        <v>36.553933090433844</v>
      </c>
      <c r="BD58" s="42">
        <f t="shared" ca="1" si="43"/>
        <v>1594.7274312780205</v>
      </c>
      <c r="BE58" s="29">
        <f t="shared" ca="1" si="44"/>
        <v>0</v>
      </c>
    </row>
    <row r="59" spans="5:57" x14ac:dyDescent="0.25">
      <c r="E59" s="20">
        <v>57</v>
      </c>
      <c r="F59" s="4">
        <v>5700</v>
      </c>
      <c r="G59" s="29">
        <f t="shared" ca="1" si="45"/>
        <v>1594.7274312780205</v>
      </c>
      <c r="H59" s="4">
        <f t="shared" ca="1" si="0"/>
        <v>1631.6164994152573</v>
      </c>
      <c r="I59" s="4">
        <f t="shared" ca="1" si="1"/>
        <v>1613.1719653466389</v>
      </c>
      <c r="J59" s="4">
        <v>576</v>
      </c>
      <c r="K59" s="42">
        <f t="shared" si="2"/>
        <v>669.07692307692309</v>
      </c>
      <c r="L59" s="42">
        <f t="shared" si="3"/>
        <v>622.53846153846155</v>
      </c>
      <c r="M59" s="42">
        <f ca="1">+'Rs,Den q4'!I59:I123</f>
        <v>259.71068098899161</v>
      </c>
      <c r="N59" s="42">
        <f ca="1">+'Rs,Den q4'!J59:J123</f>
        <v>0.72689286546463883</v>
      </c>
      <c r="O59" s="42">
        <f t="shared" ca="1" si="4"/>
        <v>1613.1748734956022</v>
      </c>
      <c r="P59" s="42">
        <f t="shared" ca="1" si="5"/>
        <v>0.54226338135639529</v>
      </c>
      <c r="Q59" s="42">
        <f t="shared" ca="1" si="6"/>
        <v>674.1070916668433</v>
      </c>
      <c r="R59" s="42">
        <f t="shared" ca="1" si="7"/>
        <v>340.55997925632761</v>
      </c>
      <c r="S59" s="42">
        <f t="shared" ca="1" si="8"/>
        <v>2.393049984621582</v>
      </c>
      <c r="T59" s="42">
        <f t="shared" ca="1" si="9"/>
        <v>1.8279847881653133</v>
      </c>
      <c r="U59" s="42">
        <f t="shared" ca="1" si="10"/>
        <v>0.91522537229393308</v>
      </c>
      <c r="V59" s="42">
        <f t="shared" ca="1" si="11"/>
        <v>9.984528582128515E-3</v>
      </c>
      <c r="W59" s="23">
        <f t="shared" ca="1" si="12"/>
        <v>4.1493118072477619</v>
      </c>
      <c r="X59" s="42">
        <f ca="1">+'Visco q4'!G59:G123</f>
        <v>1.5271764603130289E-2</v>
      </c>
      <c r="Y59" s="42">
        <f t="shared" ca="1" si="13"/>
        <v>1.1523454170320577</v>
      </c>
      <c r="Z59" s="42">
        <f t="shared" ca="1" si="14"/>
        <v>61.476447028579145</v>
      </c>
      <c r="AA59" s="43">
        <f t="shared" si="15"/>
        <v>24</v>
      </c>
      <c r="AB59" s="42">
        <f t="shared" ca="1" si="16"/>
        <v>4.4933468865520861E-2</v>
      </c>
      <c r="AC59" s="42">
        <f t="shared" ca="1" si="17"/>
        <v>6.1307306797066131E-3</v>
      </c>
      <c r="AD59" s="42">
        <f t="shared" ca="1" si="18"/>
        <v>0.91537711094779473</v>
      </c>
      <c r="AE59" s="42">
        <f t="shared" ca="1" si="19"/>
        <v>0.12489421981606888</v>
      </c>
      <c r="AF59" s="42">
        <f t="shared" ca="1" si="20"/>
        <v>1.0402713307638636</v>
      </c>
      <c r="AG59" s="42">
        <f t="shared" ca="1" si="21"/>
        <v>0.87994072688289893</v>
      </c>
      <c r="AH59" s="42">
        <f t="shared" ca="1" si="22"/>
        <v>9.079688631869983</v>
      </c>
      <c r="AI59" s="42">
        <f t="shared" si="23"/>
        <v>0.13</v>
      </c>
      <c r="AJ59" s="42">
        <f t="shared" ca="1" si="24"/>
        <v>0.12005927311710107</v>
      </c>
      <c r="AK59" s="42">
        <f t="shared" ca="1" si="25"/>
        <v>-9.9407268828989315E-3</v>
      </c>
      <c r="AL59" s="42">
        <f t="shared" ca="1" si="26"/>
        <v>2.861628631845341</v>
      </c>
      <c r="AM59" s="42">
        <f t="shared" ca="1" si="27"/>
        <v>0.39044113196974128</v>
      </c>
      <c r="AN59" s="42">
        <f t="shared" ca="1" si="28"/>
        <v>48.744449268433193</v>
      </c>
      <c r="AO59" s="42">
        <f t="shared" ca="1" si="29"/>
        <v>0.25769091427377894</v>
      </c>
      <c r="AP59" s="42">
        <f t="shared" ca="1" si="30"/>
        <v>1.0099928525764404E-2</v>
      </c>
      <c r="AQ59" s="42">
        <f t="shared" ca="1" si="31"/>
        <v>1.6289144998842915E-3</v>
      </c>
      <c r="AR59" s="42">
        <f t="shared" ca="1" si="32"/>
        <v>0.87623406921198987</v>
      </c>
      <c r="AS59" s="42">
        <f t="shared" ca="1" si="33"/>
        <v>8.3273269126567169E-5</v>
      </c>
      <c r="AT59" s="42">
        <f t="shared" ca="1" si="34"/>
        <v>0.97471888000001528</v>
      </c>
      <c r="AU59" s="42">
        <f t="shared" ca="1" si="35"/>
        <v>0.85408189056016659</v>
      </c>
      <c r="AV59" s="42">
        <f t="shared" ca="1" si="36"/>
        <v>53.111379837480783</v>
      </c>
      <c r="AW59" s="42">
        <f t="shared" ca="1" si="37"/>
        <v>21.120410962147041</v>
      </c>
      <c r="AX59" s="42">
        <f t="shared" ca="1" si="38"/>
        <v>11677.665629421643</v>
      </c>
      <c r="AY59" s="42">
        <f ca="1">+'fd q4'!L59:L123</f>
        <v>2.9843868819931667E-2</v>
      </c>
      <c r="AZ59" s="42">
        <f t="shared" ca="1" si="39"/>
        <v>0.36882902664917211</v>
      </c>
      <c r="BA59" s="42">
        <f t="shared" ca="1" si="40"/>
        <v>6.1654723194693126E-5</v>
      </c>
      <c r="BB59" s="42">
        <f t="shared" ca="1" si="41"/>
        <v>0.3688906813723668</v>
      </c>
      <c r="BC59" s="42">
        <f t="shared" ca="1" si="42"/>
        <v>36.889068137236677</v>
      </c>
      <c r="BD59" s="42">
        <f t="shared" ca="1" si="43"/>
        <v>1631.6164994152573</v>
      </c>
      <c r="BE59" s="29">
        <f t="shared" ca="1" si="44"/>
        <v>0</v>
      </c>
    </row>
    <row r="60" spans="5:57" x14ac:dyDescent="0.25">
      <c r="E60" s="20">
        <v>58</v>
      </c>
      <c r="F60" s="19">
        <v>5800</v>
      </c>
      <c r="G60" s="29">
        <f t="shared" ca="1" si="45"/>
        <v>1631.6164994152573</v>
      </c>
      <c r="H60" s="4">
        <f t="shared" ca="1" si="0"/>
        <v>1668.8419453802298</v>
      </c>
      <c r="I60" s="4">
        <f t="shared" ca="1" si="1"/>
        <v>1650.2292223977436</v>
      </c>
      <c r="J60" s="4">
        <v>577</v>
      </c>
      <c r="K60" s="42">
        <f t="shared" si="2"/>
        <v>671.69230769230774</v>
      </c>
      <c r="L60" s="42">
        <f t="shared" si="3"/>
        <v>624.34615384615381</v>
      </c>
      <c r="M60" s="42">
        <f ca="1">+'Rs,Den q4'!I60:I124</f>
        <v>265.40331986858666</v>
      </c>
      <c r="N60" s="42">
        <f ca="1">+'Rs,Den q4'!J60:J124</f>
        <v>0.72638637658266014</v>
      </c>
      <c r="O60" s="42">
        <f t="shared" ca="1" si="4"/>
        <v>1650.2323728676192</v>
      </c>
      <c r="P60" s="42">
        <f t="shared" ca="1" si="5"/>
        <v>0.53118345953015456</v>
      </c>
      <c r="Q60" s="42">
        <f t="shared" ca="1" si="6"/>
        <v>674.38690685501138</v>
      </c>
      <c r="R60" s="42">
        <f t="shared" ca="1" si="7"/>
        <v>337.10767600131993</v>
      </c>
      <c r="S60" s="42">
        <f t="shared" ca="1" si="8"/>
        <v>2.4470066153768486</v>
      </c>
      <c r="T60" s="42">
        <f t="shared" ca="1" si="9"/>
        <v>1.8520674499375955</v>
      </c>
      <c r="U60" s="42">
        <f t="shared" ca="1" si="10"/>
        <v>0.91947351851429393</v>
      </c>
      <c r="V60" s="42">
        <f t="shared" ca="1" si="11"/>
        <v>9.8340946561643501E-3</v>
      </c>
      <c r="W60" s="23">
        <f t="shared" ca="1" si="12"/>
        <v>4.1267058867147819</v>
      </c>
      <c r="X60" s="42">
        <f ca="1">+'Visco q4'!G60:G124</f>
        <v>1.5359734880099724E-2</v>
      </c>
      <c r="Y60" s="42">
        <f t="shared" ca="1" si="13"/>
        <v>1.1558868050548023</v>
      </c>
      <c r="Z60" s="42">
        <f t="shared" ca="1" si="14"/>
        <v>61.552714508943538</v>
      </c>
      <c r="AA60" s="43">
        <f t="shared" si="15"/>
        <v>24</v>
      </c>
      <c r="AB60" s="42">
        <f t="shared" ca="1" si="16"/>
        <v>4.5071558405435516E-2</v>
      </c>
      <c r="AC60" s="42">
        <f t="shared" ca="1" si="17"/>
        <v>5.6495972430732596E-3</v>
      </c>
      <c r="AD60" s="42">
        <f t="shared" ca="1" si="18"/>
        <v>0.91819024795436543</v>
      </c>
      <c r="AE60" s="42">
        <f t="shared" ca="1" si="19"/>
        <v>0.11509264993229405</v>
      </c>
      <c r="AF60" s="42">
        <f t="shared" ca="1" si="20"/>
        <v>1.0332828978866595</v>
      </c>
      <c r="AG60" s="42">
        <f t="shared" ca="1" si="21"/>
        <v>0.88861457963962298</v>
      </c>
      <c r="AH60" s="42">
        <f t="shared" ca="1" si="22"/>
        <v>8.8204258666815427</v>
      </c>
      <c r="AI60" s="42">
        <f t="shared" si="23"/>
        <v>0.13</v>
      </c>
      <c r="AJ60" s="42">
        <f t="shared" ca="1" si="24"/>
        <v>0.11138542036037698</v>
      </c>
      <c r="AK60" s="42">
        <f t="shared" ca="1" si="25"/>
        <v>-1.8614579639623027E-2</v>
      </c>
      <c r="AL60" s="42">
        <f t="shared" ca="1" si="26"/>
        <v>2.8921836229423521</v>
      </c>
      <c r="AM60" s="42">
        <f t="shared" ca="1" si="27"/>
        <v>0.36252734985676066</v>
      </c>
      <c r="AN60" s="42">
        <f t="shared" ca="1" si="28"/>
        <v>49.113980209627655</v>
      </c>
      <c r="AO60" s="42">
        <f t="shared" ca="1" si="29"/>
        <v>0.26326949769211355</v>
      </c>
      <c r="AP60" s="42">
        <f t="shared" ca="1" si="30"/>
        <v>1.0169984067003632E-2</v>
      </c>
      <c r="AQ60" s="42">
        <f t="shared" ca="1" si="31"/>
        <v>1.7208489521777671E-3</v>
      </c>
      <c r="AR60" s="42">
        <f t="shared" ca="1" si="32"/>
        <v>0.88378336872647245</v>
      </c>
      <c r="AS60" s="42">
        <f t="shared" ca="1" si="33"/>
        <v>7.6243329011159905E-5</v>
      </c>
      <c r="AT60" s="42">
        <f t="shared" ca="1" si="34"/>
        <v>0.97471888000001072</v>
      </c>
      <c r="AU60" s="42">
        <f t="shared" ca="1" si="35"/>
        <v>0.8614403353277037</v>
      </c>
      <c r="AV60" s="42">
        <f t="shared" ca="1" si="36"/>
        <v>53.595786010779129</v>
      </c>
      <c r="AW60" s="42">
        <f t="shared" ca="1" si="37"/>
        <v>21.328460761877196</v>
      </c>
      <c r="AX60" s="42">
        <f t="shared" ca="1" si="38"/>
        <v>11590.830567185176</v>
      </c>
      <c r="AY60" s="42">
        <f ca="1">+'fd q4'!L60:L124</f>
        <v>2.9900907542192247E-2</v>
      </c>
      <c r="AZ60" s="42">
        <f t="shared" ca="1" si="39"/>
        <v>0.37219295840818839</v>
      </c>
      <c r="BA60" s="42">
        <f t="shared" ca="1" si="40"/>
        <v>6.1501241536846492E-5</v>
      </c>
      <c r="BB60" s="42">
        <f t="shared" ca="1" si="41"/>
        <v>0.37225445964972526</v>
      </c>
      <c r="BC60" s="42">
        <f t="shared" ca="1" si="42"/>
        <v>37.225445964972522</v>
      </c>
      <c r="BD60" s="42">
        <f t="shared" ca="1" si="43"/>
        <v>1668.8419453802298</v>
      </c>
      <c r="BE60" s="29">
        <f t="shared" ca="1" si="44"/>
        <v>0</v>
      </c>
    </row>
    <row r="61" spans="5:57" x14ac:dyDescent="0.25">
      <c r="E61" s="20">
        <v>59</v>
      </c>
      <c r="F61" s="4">
        <v>5900</v>
      </c>
      <c r="G61" s="29">
        <f t="shared" ca="1" si="45"/>
        <v>1668.8419453802298</v>
      </c>
      <c r="H61" s="4">
        <f t="shared" ca="1" si="0"/>
        <v>1706.4058258193966</v>
      </c>
      <c r="I61" s="4">
        <f t="shared" ca="1" si="1"/>
        <v>1687.6238855998131</v>
      </c>
      <c r="J61" s="4">
        <v>578</v>
      </c>
      <c r="K61" s="42">
        <f t="shared" si="2"/>
        <v>674.30769230769238</v>
      </c>
      <c r="L61" s="42">
        <f t="shared" si="3"/>
        <v>626.15384615384619</v>
      </c>
      <c r="M61" s="42">
        <f ca="1">+'Rs,Den q4'!I61:I125</f>
        <v>271.12420475662191</v>
      </c>
      <c r="N61" s="42">
        <f ca="1">+'Rs,Den q4'!J61:J125</f>
        <v>0.725877374579871</v>
      </c>
      <c r="O61" s="42">
        <f t="shared" ca="1" si="4"/>
        <v>1687.6272934172298</v>
      </c>
      <c r="P61" s="42">
        <f t="shared" ca="1" si="5"/>
        <v>0.51847362838112121</v>
      </c>
      <c r="Q61" s="42">
        <f t="shared" ca="1" si="6"/>
        <v>674.69654555096622</v>
      </c>
      <c r="R61" s="42">
        <f t="shared" ca="1" si="7"/>
        <v>333.14374293228082</v>
      </c>
      <c r="S61" s="42">
        <f t="shared" ca="1" si="8"/>
        <v>2.5013080276284456</v>
      </c>
      <c r="T61" s="42">
        <f t="shared" ca="1" si="9"/>
        <v>1.8795305613202722</v>
      </c>
      <c r="U61" s="42">
        <f t="shared" ca="1" si="10"/>
        <v>0.9242414662100068</v>
      </c>
      <c r="V61" s="42">
        <f t="shared" ca="1" si="11"/>
        <v>9.694040493367884E-3</v>
      </c>
      <c r="W61" s="23">
        <f t="shared" ca="1" si="12"/>
        <v>4.0861584223232343</v>
      </c>
      <c r="X61" s="42">
        <f ca="1">+'Visco q4'!G61:G125</f>
        <v>1.5446711739243691E-2</v>
      </c>
      <c r="Y61" s="42">
        <f t="shared" ca="1" si="13"/>
        <v>1.1594502570688665</v>
      </c>
      <c r="Z61" s="42">
        <f t="shared" ca="1" si="14"/>
        <v>61.628269461991295</v>
      </c>
      <c r="AA61" s="43">
        <f t="shared" si="15"/>
        <v>24</v>
      </c>
      <c r="AB61" s="42">
        <f t="shared" ca="1" si="16"/>
        <v>4.5210508287789483E-2</v>
      </c>
      <c r="AC61" s="42">
        <f t="shared" ca="1" si="17"/>
        <v>5.1840090091201602E-3</v>
      </c>
      <c r="AD61" s="42">
        <f t="shared" ca="1" si="18"/>
        <v>0.92102091171318567</v>
      </c>
      <c r="AE61" s="42">
        <f t="shared" ca="1" si="19"/>
        <v>0.10560776431701265</v>
      </c>
      <c r="AF61" s="42">
        <f t="shared" ca="1" si="20"/>
        <v>1.0266286760301984</v>
      </c>
      <c r="AG61" s="42">
        <f t="shared" ca="1" si="21"/>
        <v>0.89713148796371034</v>
      </c>
      <c r="AH61" s="42">
        <f t="shared" ca="1" si="22"/>
        <v>8.5664637368149403</v>
      </c>
      <c r="AI61" s="42">
        <f t="shared" si="23"/>
        <v>0.13</v>
      </c>
      <c r="AJ61" s="42">
        <f t="shared" ca="1" si="24"/>
        <v>0.10286851203628973</v>
      </c>
      <c r="AK61" s="42">
        <f t="shared" ca="1" si="25"/>
        <v>-2.7131487963710274E-2</v>
      </c>
      <c r="AL61" s="42">
        <f t="shared" ca="1" si="26"/>
        <v>2.9232628111844177</v>
      </c>
      <c r="AM61" s="42">
        <f t="shared" ca="1" si="27"/>
        <v>0.33519244359610134</v>
      </c>
      <c r="AN61" s="42">
        <f t="shared" ca="1" si="28"/>
        <v>49.489186488556328</v>
      </c>
      <c r="AO61" s="42">
        <f t="shared" ca="1" si="29"/>
        <v>0.26901923554640045</v>
      </c>
      <c r="AP61" s="42">
        <f t="shared" ca="1" si="30"/>
        <v>1.0239615828003638E-2</v>
      </c>
      <c r="AQ61" s="42">
        <f t="shared" ca="1" si="31"/>
        <v>1.8221866747342131E-3</v>
      </c>
      <c r="AR61" s="42">
        <f t="shared" ca="1" si="32"/>
        <v>0.89141246983852895</v>
      </c>
      <c r="AS61" s="42">
        <f t="shared" ca="1" si="33"/>
        <v>6.9505709226083047E-5</v>
      </c>
      <c r="AT61" s="42">
        <f t="shared" ca="1" si="34"/>
        <v>0.97471888000000739</v>
      </c>
      <c r="AU61" s="42">
        <f t="shared" ca="1" si="35"/>
        <v>0.86887656421905135</v>
      </c>
      <c r="AV61" s="42">
        <f t="shared" ca="1" si="36"/>
        <v>54.083150160381159</v>
      </c>
      <c r="AW61" s="42">
        <f t="shared" ca="1" si="37"/>
        <v>21.53274469138152</v>
      </c>
      <c r="AX61" s="42">
        <f t="shared" ca="1" si="38"/>
        <v>11510.658399155252</v>
      </c>
      <c r="AY61" s="42">
        <f ca="1">+'fd q4'!L61:L125</f>
        <v>2.9954097599439875E-2</v>
      </c>
      <c r="AZ61" s="42">
        <f t="shared" ca="1" si="39"/>
        <v>0.37557743166931362</v>
      </c>
      <c r="BA61" s="42">
        <f t="shared" ca="1" si="40"/>
        <v>6.1372722352551846E-5</v>
      </c>
      <c r="BB61" s="42">
        <f t="shared" ca="1" si="41"/>
        <v>0.37563880439166619</v>
      </c>
      <c r="BC61" s="42">
        <f t="shared" ca="1" si="42"/>
        <v>37.563880439166617</v>
      </c>
      <c r="BD61" s="42">
        <f t="shared" ca="1" si="43"/>
        <v>1706.4058258193966</v>
      </c>
      <c r="BE61" s="29">
        <f t="shared" ca="1" si="44"/>
        <v>0</v>
      </c>
    </row>
    <row r="62" spans="5:57" x14ac:dyDescent="0.25">
      <c r="E62" s="20">
        <v>60</v>
      </c>
      <c r="F62" s="19">
        <v>6000</v>
      </c>
      <c r="G62" s="29">
        <f t="shared" ca="1" si="45"/>
        <v>1706.4058258193966</v>
      </c>
      <c r="H62" s="4">
        <f t="shared" ca="1" si="0"/>
        <v>1744.3111959918024</v>
      </c>
      <c r="I62" s="4">
        <f t="shared" ca="1" si="1"/>
        <v>1725.3585109055994</v>
      </c>
      <c r="J62" s="4">
        <v>579</v>
      </c>
      <c r="K62" s="42">
        <f t="shared" si="2"/>
        <v>676.92307692307691</v>
      </c>
      <c r="L62" s="42">
        <f t="shared" si="3"/>
        <v>627.96153846153845</v>
      </c>
      <c r="M62" s="42">
        <f ca="1">+'Rs,Den q4'!I62:I126</f>
        <v>276.87309601761007</v>
      </c>
      <c r="N62" s="42">
        <f ca="1">+'Rs,Den q4'!J62:J126</f>
        <v>0.72536588077726361</v>
      </c>
      <c r="O62" s="42">
        <f t="shared" ca="1" si="4"/>
        <v>1725.3621916650845</v>
      </c>
      <c r="P62" s="42">
        <f t="shared" ca="1" si="5"/>
        <v>0.50372807177433809</v>
      </c>
      <c r="Q62" s="42">
        <f t="shared" ca="1" si="6"/>
        <v>675.04059719060911</v>
      </c>
      <c r="R62" s="42">
        <f t="shared" ca="1" si="7"/>
        <v>328.5398486979912</v>
      </c>
      <c r="S62" s="42">
        <f t="shared" ca="1" si="8"/>
        <v>2.5559329588267938</v>
      </c>
      <c r="T62" s="42">
        <f t="shared" ca="1" si="9"/>
        <v>1.9113709979174833</v>
      </c>
      <c r="U62" s="42">
        <f t="shared" ca="1" si="10"/>
        <v>0.92960004198520996</v>
      </c>
      <c r="V62" s="42">
        <f t="shared" ca="1" si="11"/>
        <v>9.5645341040592625E-3</v>
      </c>
      <c r="W62" s="23">
        <f t="shared" ca="1" si="12"/>
        <v>4.0237009210125736</v>
      </c>
      <c r="X62" s="42">
        <f ca="1">+'Visco q4'!G62:G126</f>
        <v>1.5533115563627256E-2</v>
      </c>
      <c r="Y62" s="42">
        <f t="shared" ca="1" si="13"/>
        <v>1.1630355920567201</v>
      </c>
      <c r="Z62" s="42">
        <f t="shared" ca="1" si="14"/>
        <v>61.703107043277974</v>
      </c>
      <c r="AA62" s="43">
        <f t="shared" si="15"/>
        <v>24</v>
      </c>
      <c r="AB62" s="42">
        <f t="shared" ca="1" si="16"/>
        <v>4.5350311454156141E-2</v>
      </c>
      <c r="AC62" s="42">
        <f t="shared" ca="1" si="17"/>
        <v>4.732910335341978E-3</v>
      </c>
      <c r="AD62" s="42">
        <f t="shared" ca="1" si="18"/>
        <v>0.92386895843116934</v>
      </c>
      <c r="AE62" s="42">
        <f t="shared" ca="1" si="19"/>
        <v>9.6418057597701071E-2</v>
      </c>
      <c r="AF62" s="42">
        <f t="shared" ca="1" si="20"/>
        <v>1.0202870160288704</v>
      </c>
      <c r="AG62" s="42">
        <f t="shared" ca="1" si="21"/>
        <v>0.90549908399993517</v>
      </c>
      <c r="AH62" s="42">
        <f t="shared" ca="1" si="22"/>
        <v>8.3177571056612454</v>
      </c>
      <c r="AI62" s="42">
        <f t="shared" si="23"/>
        <v>0.13</v>
      </c>
      <c r="AJ62" s="42">
        <f t="shared" ca="1" si="24"/>
        <v>9.4500916000064827E-2</v>
      </c>
      <c r="AK62" s="42">
        <f t="shared" ca="1" si="25"/>
        <v>-3.5499083999935177E-2</v>
      </c>
      <c r="AL62" s="42">
        <f t="shared" ca="1" si="26"/>
        <v>2.9548765932052574</v>
      </c>
      <c r="AM62" s="42">
        <f t="shared" ca="1" si="27"/>
        <v>0.30838081413792767</v>
      </c>
      <c r="AN62" s="42">
        <f t="shared" ca="1" si="28"/>
        <v>49.870177813093605</v>
      </c>
      <c r="AO62" s="42">
        <f t="shared" ca="1" si="29"/>
        <v>0.27494642631865157</v>
      </c>
      <c r="AP62" s="42">
        <f t="shared" ca="1" si="30"/>
        <v>1.0308761357642261E-2</v>
      </c>
      <c r="AQ62" s="42">
        <f t="shared" ca="1" si="31"/>
        <v>1.9347991686761762E-3</v>
      </c>
      <c r="AR62" s="42">
        <f t="shared" ca="1" si="32"/>
        <v>0.89914843347018913</v>
      </c>
      <c r="AS62" s="42">
        <f t="shared" ca="1" si="33"/>
        <v>6.3042379475351421E-5</v>
      </c>
      <c r="AT62" s="42">
        <f t="shared" ca="1" si="34"/>
        <v>0.97471888000000517</v>
      </c>
      <c r="AU62" s="42">
        <f t="shared" ca="1" si="35"/>
        <v>0.87641695402582187</v>
      </c>
      <c r="AV62" s="42">
        <f t="shared" ca="1" si="36"/>
        <v>54.574910344706758</v>
      </c>
      <c r="AW62" s="42">
        <f t="shared" ca="1" si="37"/>
        <v>21.733445909647539</v>
      </c>
      <c r="AX62" s="42">
        <f t="shared" ca="1" si="38"/>
        <v>11436.970112398796</v>
      </c>
      <c r="AY62" s="42">
        <f ca="1">+'fd q4'!L62:L126</f>
        <v>3.0003440518264032E-2</v>
      </c>
      <c r="AZ62" s="42">
        <f t="shared" ca="1" si="39"/>
        <v>0.37899243294935248</v>
      </c>
      <c r="BA62" s="42">
        <f t="shared" ca="1" si="40"/>
        <v>6.1268774705255225E-5</v>
      </c>
      <c r="BB62" s="42">
        <f t="shared" ca="1" si="41"/>
        <v>0.37905370172405772</v>
      </c>
      <c r="BC62" s="42">
        <f t="shared" ca="1" si="42"/>
        <v>37.905370172405775</v>
      </c>
      <c r="BD62" s="42">
        <f t="shared" ca="1" si="43"/>
        <v>1744.3111959918024</v>
      </c>
      <c r="BE62" s="29">
        <f t="shared" ca="1" si="44"/>
        <v>0</v>
      </c>
    </row>
    <row r="63" spans="5:57" x14ac:dyDescent="0.25">
      <c r="E63" s="20">
        <v>61</v>
      </c>
      <c r="F63" s="4">
        <v>6100</v>
      </c>
      <c r="G63" s="29">
        <f t="shared" ca="1" si="45"/>
        <v>1744.3111959918024</v>
      </c>
      <c r="H63" s="4">
        <f t="shared" ca="1" si="0"/>
        <v>1782.5623603298402</v>
      </c>
      <c r="I63" s="4">
        <f t="shared" ca="1" si="1"/>
        <v>1763.4367781608212</v>
      </c>
      <c r="J63" s="4">
        <v>580</v>
      </c>
      <c r="K63" s="42">
        <f t="shared" si="2"/>
        <v>679.53846153846155</v>
      </c>
      <c r="L63" s="42">
        <f t="shared" si="3"/>
        <v>629.76923076923072</v>
      </c>
      <c r="M63" s="42">
        <f ca="1">+'Rs,Den q4'!I63:I127</f>
        <v>282.64996410087866</v>
      </c>
      <c r="N63" s="42">
        <f ca="1">+'Rs,Den q4'!J63:J127</f>
        <v>0.72485189780403814</v>
      </c>
      <c r="O63" s="42">
        <f t="shared" ca="1" si="4"/>
        <v>1763.4407480334544</v>
      </c>
      <c r="P63" s="42">
        <f t="shared" ca="1" si="5"/>
        <v>0.48639309172495798</v>
      </c>
      <c r="Q63" s="42">
        <f t="shared" ca="1" si="6"/>
        <v>675.42421238795828</v>
      </c>
      <c r="R63" s="42">
        <f t="shared" ca="1" si="7"/>
        <v>323.12052681463928</v>
      </c>
      <c r="S63" s="42">
        <f t="shared" ca="1" si="8"/>
        <v>2.6108581034224416</v>
      </c>
      <c r="T63" s="42">
        <f t="shared" ca="1" si="9"/>
        <v>1.9490226664878612</v>
      </c>
      <c r="U63" s="42">
        <f t="shared" ca="1" si="10"/>
        <v>0.9356327559726435</v>
      </c>
      <c r="V63" s="42">
        <f t="shared" ca="1" si="11"/>
        <v>9.4458480016648382E-3</v>
      </c>
      <c r="W63" s="23">
        <f t="shared" ca="1" si="12"/>
        <v>3.9340493517614545</v>
      </c>
      <c r="X63" s="42">
        <f ca="1">+'Visco q4'!G63:G127</f>
        <v>1.5619809235472766E-2</v>
      </c>
      <c r="Y63" s="42">
        <f t="shared" ca="1" si="13"/>
        <v>1.1666427204694259</v>
      </c>
      <c r="Z63" s="42">
        <f t="shared" ca="1" si="14"/>
        <v>61.777227414645765</v>
      </c>
      <c r="AA63" s="43">
        <f t="shared" si="15"/>
        <v>24</v>
      </c>
      <c r="AB63" s="42">
        <f t="shared" ca="1" si="16"/>
        <v>4.5490964412748795E-2</v>
      </c>
      <c r="AC63" s="42">
        <f t="shared" ca="1" si="17"/>
        <v>4.295239348935118E-3</v>
      </c>
      <c r="AD63" s="42">
        <f t="shared" ca="1" si="18"/>
        <v>0.92673431697422182</v>
      </c>
      <c r="AE63" s="42">
        <f t="shared" ca="1" si="19"/>
        <v>8.7501897479241919E-2</v>
      </c>
      <c r="AF63" s="42">
        <f t="shared" ca="1" si="20"/>
        <v>1.0142362144534638</v>
      </c>
      <c r="AG63" s="42">
        <f t="shared" ca="1" si="21"/>
        <v>0.91372631322734454</v>
      </c>
      <c r="AH63" s="42">
        <f t="shared" ca="1" si="22"/>
        <v>8.074253315187466</v>
      </c>
      <c r="AI63" s="42">
        <f t="shared" si="23"/>
        <v>0.13</v>
      </c>
      <c r="AJ63" s="42">
        <f t="shared" ca="1" si="24"/>
        <v>8.6273686772655428E-2</v>
      </c>
      <c r="AK63" s="42">
        <f t="shared" ca="1" si="25"/>
        <v>-4.3726313227344576E-2</v>
      </c>
      <c r="AL63" s="42">
        <f t="shared" ca="1" si="26"/>
        <v>2.9870364939900775</v>
      </c>
      <c r="AM63" s="42">
        <f t="shared" ca="1" si="27"/>
        <v>0.28203483595735274</v>
      </c>
      <c r="AN63" s="42">
        <f t="shared" ca="1" si="28"/>
        <v>50.25707717450716</v>
      </c>
      <c r="AO63" s="42">
        <f t="shared" ca="1" si="29"/>
        <v>0.28105779315776386</v>
      </c>
      <c r="AP63" s="42">
        <f t="shared" ca="1" si="30"/>
        <v>1.0377358560949722E-2</v>
      </c>
      <c r="AQ63" s="42">
        <f t="shared" ca="1" si="31"/>
        <v>2.061153310611769E-3</v>
      </c>
      <c r="AR63" s="42">
        <f t="shared" ca="1" si="32"/>
        <v>0.90702476405600674</v>
      </c>
      <c r="AS63" s="42">
        <f t="shared" ca="1" si="33"/>
        <v>5.6835574006856973E-5</v>
      </c>
      <c r="AT63" s="42">
        <f t="shared" ca="1" si="34"/>
        <v>0.9747188800000034</v>
      </c>
      <c r="AU63" s="42">
        <f t="shared" ca="1" si="35"/>
        <v>0.88409416215293823</v>
      </c>
      <c r="AV63" s="42">
        <f t="shared" ca="1" si="36"/>
        <v>55.072865397530379</v>
      </c>
      <c r="AW63" s="42">
        <f t="shared" ca="1" si="37"/>
        <v>21.930779095985699</v>
      </c>
      <c r="AX63" s="42">
        <f t="shared" ca="1" si="38"/>
        <v>11369.645193428563</v>
      </c>
      <c r="AY63" s="42">
        <f ca="1">+'fd q4'!L63:L127</f>
        <v>3.0048908993320151E-2</v>
      </c>
      <c r="AZ63" s="42">
        <f t="shared" ca="1" si="39"/>
        <v>0.38245045414951651</v>
      </c>
      <c r="BA63" s="42">
        <f t="shared" ca="1" si="40"/>
        <v>6.1189230860672552E-5</v>
      </c>
      <c r="BB63" s="42">
        <f t="shared" ca="1" si="41"/>
        <v>0.38251164338037719</v>
      </c>
      <c r="BC63" s="42">
        <f t="shared" ca="1" si="42"/>
        <v>38.251164338037718</v>
      </c>
      <c r="BD63" s="42">
        <f t="shared" ca="1" si="43"/>
        <v>1782.5623603298402</v>
      </c>
      <c r="BE63" s="29">
        <f t="shared" ca="1" si="44"/>
        <v>0</v>
      </c>
    </row>
    <row r="64" spans="5:57" x14ac:dyDescent="0.25">
      <c r="E64" s="20">
        <v>62</v>
      </c>
      <c r="F64" s="19">
        <v>6200</v>
      </c>
      <c r="G64" s="29">
        <f t="shared" ca="1" si="45"/>
        <v>1782.5623603298402</v>
      </c>
      <c r="H64" s="4">
        <f t="shared" ca="1" si="0"/>
        <v>1821.1652231548135</v>
      </c>
      <c r="I64" s="4">
        <f t="shared" ca="1" si="1"/>
        <v>1801.8637917423268</v>
      </c>
      <c r="J64" s="4">
        <v>581</v>
      </c>
      <c r="K64" s="42">
        <f t="shared" si="2"/>
        <v>682.15384615384619</v>
      </c>
      <c r="L64" s="42">
        <f t="shared" si="3"/>
        <v>631.57692307692309</v>
      </c>
      <c r="M64" s="42">
        <f ca="1">+'Rs,Den q4'!I64:I128</f>
        <v>288.45504275778347</v>
      </c>
      <c r="N64" s="42">
        <f ca="1">+'Rs,Den q4'!J64:J128</f>
        <v>0.72433540486272885</v>
      </c>
      <c r="O64" s="42">
        <f t="shared" ca="1" si="4"/>
        <v>1801.8680674878196</v>
      </c>
      <c r="P64" s="42">
        <f t="shared" ca="1" si="5"/>
        <v>0.46569283169398284</v>
      </c>
      <c r="Q64" s="42">
        <f t="shared" ca="1" si="6"/>
        <v>675.85277446949124</v>
      </c>
      <c r="R64" s="42">
        <f t="shared" ca="1" si="7"/>
        <v>316.63929763190487</v>
      </c>
      <c r="S64" s="42">
        <f t="shared" ca="1" si="8"/>
        <v>2.6660596209828316</v>
      </c>
      <c r="T64" s="42">
        <f t="shared" ca="1" si="9"/>
        <v>1.9946258338759175</v>
      </c>
      <c r="U64" s="42">
        <f t="shared" ca="1" si="10"/>
        <v>0.94243518294443573</v>
      </c>
      <c r="V64" s="42">
        <f t="shared" ca="1" si="11"/>
        <v>9.3383420351044293E-3</v>
      </c>
      <c r="W64" s="23">
        <f t="shared" ca="1" si="12"/>
        <v>3.8099838502030638</v>
      </c>
      <c r="X64" s="42">
        <f ca="1">+'Visco q4'!G64:G128</f>
        <v>1.5708452503123208E-2</v>
      </c>
      <c r="Y64" s="42">
        <f t="shared" ca="1" si="13"/>
        <v>1.170271668370553</v>
      </c>
      <c r="Z64" s="42">
        <f t="shared" ca="1" si="14"/>
        <v>61.85063671895761</v>
      </c>
      <c r="AA64" s="43">
        <f t="shared" si="15"/>
        <v>24</v>
      </c>
      <c r="AB64" s="42">
        <f t="shared" ca="1" si="16"/>
        <v>4.563246817986566E-2</v>
      </c>
      <c r="AC64" s="42">
        <f t="shared" ca="1" si="17"/>
        <v>3.869896955958681E-3</v>
      </c>
      <c r="AD64" s="42">
        <f t="shared" ca="1" si="18"/>
        <v>0.9296170080462004</v>
      </c>
      <c r="AE64" s="42">
        <f t="shared" ca="1" si="19"/>
        <v>7.8836893403735203E-2</v>
      </c>
      <c r="AF64" s="42">
        <f t="shared" ca="1" si="20"/>
        <v>1.0084539014499356</v>
      </c>
      <c r="AG64" s="42">
        <f t="shared" ca="1" si="21"/>
        <v>0.9218239988061081</v>
      </c>
      <c r="AH64" s="42">
        <f t="shared" ca="1" si="22"/>
        <v>7.8358914970679479</v>
      </c>
      <c r="AI64" s="42">
        <f t="shared" si="23"/>
        <v>0.13</v>
      </c>
      <c r="AJ64" s="42">
        <f t="shared" ca="1" si="24"/>
        <v>7.8176001193891995E-2</v>
      </c>
      <c r="AK64" s="42">
        <f t="shared" ca="1" si="25"/>
        <v>-5.182399880610801E-2</v>
      </c>
      <c r="AL64" s="42">
        <f t="shared" ca="1" si="26"/>
        <v>3.0197554507353011</v>
      </c>
      <c r="AM64" s="42">
        <f t="shared" ca="1" si="27"/>
        <v>0.25609270970130071</v>
      </c>
      <c r="AN64" s="42">
        <f t="shared" ca="1" si="28"/>
        <v>50.650024192751367</v>
      </c>
      <c r="AO64" s="42">
        <f t="shared" ca="1" si="29"/>
        <v>0.28736055848839415</v>
      </c>
      <c r="AP64" s="42">
        <f t="shared" ca="1" si="30"/>
        <v>1.0445346150527399E-2</v>
      </c>
      <c r="AQ64" s="42">
        <f t="shared" ca="1" si="31"/>
        <v>2.2045858568579013E-3</v>
      </c>
      <c r="AR64" s="42">
        <f t="shared" ca="1" si="32"/>
        <v>0.9150839149643375</v>
      </c>
      <c r="AS64" s="42">
        <f t="shared" ca="1" si="33"/>
        <v>5.0867391222072851E-5</v>
      </c>
      <c r="AT64" s="42">
        <f t="shared" ca="1" si="34"/>
        <v>0.97471888000000217</v>
      </c>
      <c r="AU64" s="42">
        <f t="shared" ca="1" si="35"/>
        <v>0.89194956870005626</v>
      </c>
      <c r="AV64" s="42">
        <f t="shared" ca="1" si="36"/>
        <v>55.579319143558365</v>
      </c>
      <c r="AW64" s="42">
        <f t="shared" ca="1" si="37"/>
        <v>22.125003995348234</v>
      </c>
      <c r="AX64" s="42">
        <f t="shared" ca="1" si="38"/>
        <v>11308.632760674411</v>
      </c>
      <c r="AY64" s="42">
        <f ca="1">+'fd q4'!L64:L128</f>
        <v>3.009043767521255E-2</v>
      </c>
      <c r="AZ64" s="42">
        <f t="shared" ca="1" si="39"/>
        <v>0.38596749405248865</v>
      </c>
      <c r="BA64" s="42">
        <f t="shared" ca="1" si="40"/>
        <v>6.1134197243002396E-5</v>
      </c>
      <c r="BB64" s="42">
        <f t="shared" ca="1" si="41"/>
        <v>0.38602862824973166</v>
      </c>
      <c r="BC64" s="42">
        <f t="shared" ca="1" si="42"/>
        <v>38.602862824973165</v>
      </c>
      <c r="BD64" s="42">
        <f t="shared" ca="1" si="43"/>
        <v>1821.1652231548135</v>
      </c>
      <c r="BE64" s="29">
        <f t="shared" ca="1" si="44"/>
        <v>0</v>
      </c>
    </row>
    <row r="65" spans="5:57" x14ac:dyDescent="0.25">
      <c r="E65" s="20">
        <v>63</v>
      </c>
      <c r="F65" s="4">
        <v>6300</v>
      </c>
      <c r="G65" s="29">
        <f t="shared" ca="1" si="45"/>
        <v>1821.1652231548135</v>
      </c>
      <c r="H65" s="4">
        <f t="shared" ca="1" si="0"/>
        <v>1860.1277981123878</v>
      </c>
      <c r="I65" s="4">
        <f t="shared" ca="1" si="1"/>
        <v>1840.6465106336007</v>
      </c>
      <c r="J65" s="4">
        <v>582</v>
      </c>
      <c r="K65" s="42">
        <f t="shared" si="2"/>
        <v>684.76923076923072</v>
      </c>
      <c r="L65" s="42">
        <f t="shared" si="3"/>
        <v>633.38461538461536</v>
      </c>
      <c r="M65" s="42">
        <f ca="1">+'Rs,Den q4'!I65:I129</f>
        <v>294.28890527790173</v>
      </c>
      <c r="N65" s="42">
        <f ca="1">+'Rs,Den q4'!J65:J129</f>
        <v>0.72381635094627139</v>
      </c>
      <c r="O65" s="42">
        <f t="shared" ca="1" si="4"/>
        <v>1840.6511096179502</v>
      </c>
      <c r="P65" s="42">
        <f t="shared" ca="1" si="5"/>
        <v>0.44050513051774698</v>
      </c>
      <c r="Q65" s="42">
        <f t="shared" ca="1" si="6"/>
        <v>676.33089808229909</v>
      </c>
      <c r="R65" s="42">
        <f t="shared" ca="1" si="7"/>
        <v>308.73860779311207</v>
      </c>
      <c r="S65" s="42">
        <f t="shared" ca="1" si="8"/>
        <v>2.7215177006590379</v>
      </c>
      <c r="T65" s="42">
        <f t="shared" ca="1" si="9"/>
        <v>2.0515238437851959</v>
      </c>
      <c r="U65" s="42">
        <f t="shared" ca="1" si="10"/>
        <v>0.95010916471679252</v>
      </c>
      <c r="V65" s="42">
        <f t="shared" ca="1" si="11"/>
        <v>9.2423969476812754E-3</v>
      </c>
      <c r="W65" s="23">
        <f t="shared" ca="1" si="12"/>
        <v>3.6413272619717012</v>
      </c>
      <c r="X65" s="42">
        <f ca="1">+'Visco q4'!G65:G129</f>
        <v>1.5802184676285972E-2</v>
      </c>
      <c r="Y65" s="42">
        <f t="shared" ca="1" si="13"/>
        <v>1.1739226118690353</v>
      </c>
      <c r="Z65" s="42">
        <f t="shared" ca="1" si="14"/>
        <v>61.923348506902379</v>
      </c>
      <c r="AA65" s="43">
        <f t="shared" si="15"/>
        <v>24</v>
      </c>
      <c r="AB65" s="42">
        <f t="shared" ca="1" si="16"/>
        <v>4.5774829622532175E-2</v>
      </c>
      <c r="AC65" s="42">
        <f t="shared" ca="1" si="17"/>
        <v>3.4556997883287456E-3</v>
      </c>
      <c r="AD65" s="42">
        <f t="shared" ca="1" si="18"/>
        <v>0.93251717154099856</v>
      </c>
      <c r="AE65" s="42">
        <f t="shared" ca="1" si="19"/>
        <v>7.0398937994537253E-2</v>
      </c>
      <c r="AF65" s="42">
        <f t="shared" ca="1" si="20"/>
        <v>1.0029161095355359</v>
      </c>
      <c r="AG65" s="42">
        <f t="shared" ca="1" si="21"/>
        <v>0.92980575610941174</v>
      </c>
      <c r="AH65" s="42">
        <f t="shared" ca="1" si="22"/>
        <v>7.6026014309821965</v>
      </c>
      <c r="AI65" s="42">
        <f t="shared" si="23"/>
        <v>0.13</v>
      </c>
      <c r="AJ65" s="42">
        <f t="shared" ca="1" si="24"/>
        <v>7.0194243890588176E-2</v>
      </c>
      <c r="AK65" s="42">
        <f t="shared" ca="1" si="25"/>
        <v>-5.9805756109411828E-2</v>
      </c>
      <c r="AL65" s="42">
        <f t="shared" ca="1" si="26"/>
        <v>3.0530482148167053</v>
      </c>
      <c r="AM65" s="42">
        <f t="shared" ca="1" si="27"/>
        <v>0.23048514121625946</v>
      </c>
      <c r="AN65" s="42">
        <f t="shared" ca="1" si="28"/>
        <v>51.049179866993377</v>
      </c>
      <c r="AO65" s="42">
        <f t="shared" ca="1" si="29"/>
        <v>0.2938625464005275</v>
      </c>
      <c r="AP65" s="42">
        <f t="shared" ca="1" si="30"/>
        <v>1.0512664240914918E-2</v>
      </c>
      <c r="AQ65" s="42">
        <f t="shared" ca="1" si="31"/>
        <v>2.3697542283571764E-3</v>
      </c>
      <c r="AR65" s="42">
        <f t="shared" ca="1" si="32"/>
        <v>0.92338121644750693</v>
      </c>
      <c r="AS65" s="42">
        <f t="shared" ca="1" si="33"/>
        <v>4.5119199956721509E-5</v>
      </c>
      <c r="AT65" s="42">
        <f t="shared" ca="1" si="34"/>
        <v>0.97471888000000129</v>
      </c>
      <c r="AU65" s="42">
        <f t="shared" ca="1" si="35"/>
        <v>0.90003710510875268</v>
      </c>
      <c r="AV65" s="42">
        <f t="shared" ca="1" si="36"/>
        <v>56.097308943145933</v>
      </c>
      <c r="AW65" s="42">
        <f t="shared" ca="1" si="37"/>
        <v>22.316447369031057</v>
      </c>
      <c r="AX65" s="42">
        <f t="shared" ca="1" si="38"/>
        <v>11253.970240679419</v>
      </c>
      <c r="AY65" s="42">
        <f ca="1">+'fd q4'!L65:L129</f>
        <v>3.0127908786602705E-2</v>
      </c>
      <c r="AZ65" s="42">
        <f t="shared" ca="1" si="39"/>
        <v>0.38956464543851343</v>
      </c>
      <c r="BA65" s="42">
        <f t="shared" ca="1" si="40"/>
        <v>6.1104137230441599E-5</v>
      </c>
      <c r="BB65" s="42">
        <f t="shared" ca="1" si="41"/>
        <v>0.38962574957574386</v>
      </c>
      <c r="BC65" s="42">
        <f t="shared" ca="1" si="42"/>
        <v>38.96257495757439</v>
      </c>
      <c r="BD65" s="42">
        <f t="shared" ca="1" si="43"/>
        <v>1860.1277981123878</v>
      </c>
      <c r="BE65" s="29">
        <f t="shared" ca="1" si="44"/>
        <v>0</v>
      </c>
    </row>
    <row r="66" spans="5:57" x14ac:dyDescent="0.25">
      <c r="E66" s="20">
        <v>64</v>
      </c>
      <c r="F66" s="19">
        <v>6400</v>
      </c>
      <c r="G66" s="29">
        <f t="shared" ca="1" si="45"/>
        <v>1860.1277981123878</v>
      </c>
      <c r="H66" s="4">
        <f t="shared" ca="1" si="0"/>
        <v>1899.4609811849698</v>
      </c>
      <c r="I66" s="4">
        <f t="shared" ca="1" si="1"/>
        <v>1879.7943896486788</v>
      </c>
      <c r="J66" s="4">
        <v>583</v>
      </c>
      <c r="K66" s="42">
        <f t="shared" si="2"/>
        <v>687.38461538461536</v>
      </c>
      <c r="L66" s="42">
        <f t="shared" si="3"/>
        <v>635.19230769230762</v>
      </c>
      <c r="M66" s="42">
        <f ca="1">+'Rs,Den q4'!I66:I130</f>
        <v>300.15257836026552</v>
      </c>
      <c r="N66" s="42">
        <f ca="1">+'Rs,Den q4'!J66:J130</f>
        <v>0.72329464470658344</v>
      </c>
      <c r="O66" s="42">
        <f t="shared" ca="1" si="4"/>
        <v>1879.7993298707509</v>
      </c>
      <c r="P66" s="42">
        <f t="shared" ca="1" si="5"/>
        <v>0.40914344302507744</v>
      </c>
      <c r="Q66" s="42">
        <f t="shared" ca="1" si="6"/>
        <v>676.85971325898561</v>
      </c>
      <c r="R66" s="42">
        <f t="shared" ca="1" si="7"/>
        <v>298.87913952101997</v>
      </c>
      <c r="S66" s="42">
        <f t="shared" ca="1" si="8"/>
        <v>2.7772289483706007</v>
      </c>
      <c r="T66" s="42">
        <f t="shared" ca="1" si="9"/>
        <v>2.1252480474557678</v>
      </c>
      <c r="U66" s="42">
        <f t="shared" ca="1" si="10"/>
        <v>0.95874335481346207</v>
      </c>
      <c r="V66" s="42">
        <f t="shared" ca="1" si="11"/>
        <v>9.1582235193428604E-3</v>
      </c>
      <c r="W66" s="23">
        <f t="shared" ca="1" si="12"/>
        <v>3.4131683924393714</v>
      </c>
      <c r="X66" s="42">
        <f ca="1">+'Visco q4'!G66:G130</f>
        <v>1.5907014611031705E-2</v>
      </c>
      <c r="Y66" s="42">
        <f t="shared" ca="1" si="13"/>
        <v>1.1775959283592203</v>
      </c>
      <c r="Z66" s="42">
        <f t="shared" ca="1" si="14"/>
        <v>61.995385907575475</v>
      </c>
      <c r="AA66" s="43">
        <f t="shared" si="15"/>
        <v>24</v>
      </c>
      <c r="AB66" s="42">
        <f t="shared" ca="1" si="16"/>
        <v>4.5918063456507098E-2</v>
      </c>
      <c r="AC66" s="42">
        <f t="shared" ca="1" si="17"/>
        <v>3.0513052170725368E-3</v>
      </c>
      <c r="AD66" s="42">
        <f t="shared" ca="1" si="18"/>
        <v>0.93543510724559209</v>
      </c>
      <c r="AE66" s="42">
        <f t="shared" ca="1" si="19"/>
        <v>6.2160679438818915E-2</v>
      </c>
      <c r="AF66" s="42">
        <f t="shared" ca="1" si="20"/>
        <v>0.99759578668441096</v>
      </c>
      <c r="AG66" s="42">
        <f t="shared" ca="1" si="21"/>
        <v>0.93768951285829416</v>
      </c>
      <c r="AH66" s="42">
        <f t="shared" ca="1" si="22"/>
        <v>7.374301652570578</v>
      </c>
      <c r="AI66" s="42">
        <f t="shared" si="23"/>
        <v>0.13</v>
      </c>
      <c r="AJ66" s="42">
        <f t="shared" ca="1" si="24"/>
        <v>6.2310487141705846E-2</v>
      </c>
      <c r="AK66" s="42">
        <f t="shared" ca="1" si="25"/>
        <v>-6.7689512858294165E-2</v>
      </c>
      <c r="AL66" s="42">
        <f t="shared" ca="1" si="26"/>
        <v>3.0869319449640304</v>
      </c>
      <c r="AM66" s="42">
        <f t="shared" ca="1" si="27"/>
        <v>0.20512998239436461</v>
      </c>
      <c r="AN66" s="42">
        <f t="shared" ca="1" si="28"/>
        <v>51.454733605072455</v>
      </c>
      <c r="AO66" s="42">
        <f t="shared" ca="1" si="29"/>
        <v>0.30057232933345512</v>
      </c>
      <c r="AP66" s="42">
        <f t="shared" ca="1" si="30"/>
        <v>1.0579255173986208E-2</v>
      </c>
      <c r="AQ66" s="42">
        <f t="shared" ca="1" si="31"/>
        <v>2.5634175768490123E-3</v>
      </c>
      <c r="AR66" s="42">
        <f t="shared" ca="1" si="32"/>
        <v>0.93199132312795752</v>
      </c>
      <c r="AS66" s="42">
        <f t="shared" ca="1" si="33"/>
        <v>3.9570708616586886E-5</v>
      </c>
      <c r="AT66" s="42">
        <f t="shared" ca="1" si="34"/>
        <v>0.97471888000000073</v>
      </c>
      <c r="AU66" s="42">
        <f t="shared" ca="1" si="35"/>
        <v>0.90842953864900156</v>
      </c>
      <c r="AV66" s="42">
        <f t="shared" ca="1" si="36"/>
        <v>56.630985222749921</v>
      </c>
      <c r="AW66" s="42">
        <f t="shared" ca="1" si="37"/>
        <v>22.505539482428443</v>
      </c>
      <c r="AX66" s="42">
        <f t="shared" ca="1" si="38"/>
        <v>11205.815856081594</v>
      </c>
      <c r="AY66" s="42">
        <f ca="1">+'fd q4'!L66:L130</f>
        <v>3.016112815648964E-2</v>
      </c>
      <c r="AZ66" s="42">
        <f t="shared" ca="1" si="39"/>
        <v>0.39327073071354113</v>
      </c>
      <c r="BA66" s="42">
        <f t="shared" ca="1" si="40"/>
        <v>6.1100012279312706E-5</v>
      </c>
      <c r="BB66" s="42">
        <f t="shared" ca="1" si="41"/>
        <v>0.39333183072582045</v>
      </c>
      <c r="BC66" s="42">
        <f t="shared" ca="1" si="42"/>
        <v>39.333183072582045</v>
      </c>
      <c r="BD66" s="42">
        <f t="shared" ca="1" si="43"/>
        <v>1899.4609811849698</v>
      </c>
      <c r="BE66" s="29">
        <f t="shared" ca="1" si="44"/>
        <v>0</v>
      </c>
    </row>
    <row r="67" spans="5:57" x14ac:dyDescent="0.25">
      <c r="E67" s="20">
        <v>65</v>
      </c>
      <c r="F67" s="4">
        <v>6500</v>
      </c>
      <c r="G67" s="29">
        <f t="shared" ca="1" si="45"/>
        <v>1899.4609811849698</v>
      </c>
      <c r="H67" s="4">
        <f t="shared" ca="1" si="0"/>
        <v>1939.1797852088564</v>
      </c>
      <c r="I67" s="4">
        <f t="shared" ca="1" si="1"/>
        <v>1919.3203831969131</v>
      </c>
      <c r="J67" s="4">
        <v>584</v>
      </c>
      <c r="K67" s="42">
        <f t="shared" si="2"/>
        <v>690</v>
      </c>
      <c r="L67" s="42">
        <f t="shared" si="3"/>
        <v>637</v>
      </c>
      <c r="M67" s="42">
        <f ca="1">+'Rs,Den q4'!I67:I131</f>
        <v>306.04772072288989</v>
      </c>
      <c r="N67" s="42">
        <f ca="1">+'Rs,Den q4'!J67:J131</f>
        <v>0.7227701385632106</v>
      </c>
      <c r="O67" s="42">
        <f t="shared" ca="1" si="4"/>
        <v>1919.3256833297694</v>
      </c>
      <c r="P67" s="42">
        <f t="shared" ca="1" si="5"/>
        <v>0.368949751602626</v>
      </c>
      <c r="Q67" s="42">
        <f t="shared" ca="1" si="6"/>
        <v>677.42959930375287</v>
      </c>
      <c r="R67" s="42">
        <f t="shared" ca="1" si="7"/>
        <v>286.20712028075798</v>
      </c>
      <c r="S67" s="42">
        <f t="shared" ca="1" si="8"/>
        <v>2.8332396239691153</v>
      </c>
      <c r="T67" s="42">
        <f t="shared" ca="1" si="9"/>
        <v>2.2256609107946996</v>
      </c>
      <c r="U67" s="42">
        <f t="shared" ca="1" si="10"/>
        <v>0.9683584758135575</v>
      </c>
      <c r="V67" s="42">
        <f t="shared" ca="1" si="11"/>
        <v>9.085359279187943E-3</v>
      </c>
      <c r="W67" s="23">
        <f t="shared" ca="1" si="12"/>
        <v>3.1025477536161969</v>
      </c>
      <c r="X67" s="42">
        <f ca="1">+'Visco q4'!G67:G131</f>
        <v>1.6034864571422777E-2</v>
      </c>
      <c r="Y67" s="42">
        <f t="shared" ca="1" si="13"/>
        <v>1.1812922766493767</v>
      </c>
      <c r="Z67" s="42">
        <f t="shared" ca="1" si="14"/>
        <v>62.066785085138378</v>
      </c>
      <c r="AA67" s="43">
        <f t="shared" si="15"/>
        <v>24</v>
      </c>
      <c r="AB67" s="42">
        <f t="shared" ca="1" si="16"/>
        <v>4.606219537073785E-2</v>
      </c>
      <c r="AC67" s="42">
        <f t="shared" ca="1" si="17"/>
        <v>2.6550876841643801E-3</v>
      </c>
      <c r="AD67" s="42">
        <f t="shared" ca="1" si="18"/>
        <v>0.93837133849092025</v>
      </c>
      <c r="AE67" s="42">
        <f t="shared" ca="1" si="19"/>
        <v>5.4089002140415725E-2</v>
      </c>
      <c r="AF67" s="42">
        <f t="shared" ca="1" si="20"/>
        <v>0.99246034063133592</v>
      </c>
      <c r="AG67" s="42">
        <f t="shared" ca="1" si="21"/>
        <v>0.94550008708054978</v>
      </c>
      <c r="AH67" s="42">
        <f t="shared" ca="1" si="22"/>
        <v>7.1508962556171349</v>
      </c>
      <c r="AI67" s="42">
        <f t="shared" si="23"/>
        <v>0.13</v>
      </c>
      <c r="AJ67" s="42">
        <f t="shared" ca="1" si="24"/>
        <v>5.4499912919450236E-2</v>
      </c>
      <c r="AK67" s="42">
        <f t="shared" ca="1" si="25"/>
        <v>-7.5500087080549769E-2</v>
      </c>
      <c r="AL67" s="42">
        <f t="shared" ca="1" si="26"/>
        <v>3.1214271265836984</v>
      </c>
      <c r="AM67" s="42">
        <f t="shared" ca="1" si="27"/>
        <v>0.17992331138593384</v>
      </c>
      <c r="AN67" s="42">
        <f t="shared" ca="1" si="28"/>
        <v>51.866914146159772</v>
      </c>
      <c r="AO67" s="42">
        <f t="shared" ca="1" si="29"/>
        <v>0.30749944932208295</v>
      </c>
      <c r="AP67" s="42">
        <f t="shared" ca="1" si="30"/>
        <v>1.0645064740724772E-2</v>
      </c>
      <c r="AQ67" s="42">
        <f t="shared" ca="1" si="31"/>
        <v>2.7958819857310108E-3</v>
      </c>
      <c r="AR67" s="42">
        <f t="shared" ca="1" si="32"/>
        <v>0.94101935927059355</v>
      </c>
      <c r="AS67" s="42">
        <f t="shared" ca="1" si="33"/>
        <v>3.4198447582125937E-5</v>
      </c>
      <c r="AT67" s="42">
        <f t="shared" ca="1" si="34"/>
        <v>0.9747188800000004</v>
      </c>
      <c r="AU67" s="42">
        <f t="shared" ca="1" si="35"/>
        <v>0.91722933592655098</v>
      </c>
      <c r="AV67" s="42">
        <f t="shared" ca="1" si="36"/>
        <v>57.186276004623835</v>
      </c>
      <c r="AW67" s="42">
        <f t="shared" ca="1" si="37"/>
        <v>22.692875988656013</v>
      </c>
      <c r="AX67" s="42">
        <f t="shared" ca="1" si="38"/>
        <v>11164.508873420102</v>
      </c>
      <c r="AY67" s="42">
        <f ca="1">+'fd q4'!L67:L131</f>
        <v>3.0189781880979167E-2</v>
      </c>
      <c r="AZ67" s="42">
        <f t="shared" ca="1" si="39"/>
        <v>0.39712691669877664</v>
      </c>
      <c r="BA67" s="42">
        <f t="shared" ca="1" si="40"/>
        <v>6.1123540089358819E-5</v>
      </c>
      <c r="BB67" s="42">
        <f t="shared" ca="1" si="41"/>
        <v>0.397188040238866</v>
      </c>
      <c r="BC67" s="42">
        <f t="shared" ca="1" si="42"/>
        <v>39.718804023886598</v>
      </c>
      <c r="BD67" s="42">
        <f t="shared" ca="1" si="43"/>
        <v>1939.1797852088564</v>
      </c>
      <c r="BE67" s="29">
        <f t="shared" ca="1" si="44"/>
        <v>0</v>
      </c>
    </row>
  </sheetData>
  <mergeCells count="19">
    <mergeCell ref="A16:B16"/>
    <mergeCell ref="A17:B17"/>
    <mergeCell ref="A18:B18"/>
    <mergeCell ref="A20:B20"/>
    <mergeCell ref="A7:B7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67"/>
  <sheetViews>
    <sheetView workbookViewId="0">
      <selection activeCell="BF19" sqref="BF19"/>
    </sheetView>
  </sheetViews>
  <sheetFormatPr baseColWidth="10" defaultRowHeight="15" x14ac:dyDescent="0.25"/>
  <sheetData>
    <row r="1" spans="1:12" x14ac:dyDescent="0.25">
      <c r="C1" s="65" t="s">
        <v>28</v>
      </c>
      <c r="D1" s="65"/>
      <c r="E1" s="28">
        <v>0.68</v>
      </c>
      <c r="F1" s="65" t="s">
        <v>0</v>
      </c>
      <c r="G1" s="65"/>
      <c r="H1" s="28">
        <v>25</v>
      </c>
    </row>
    <row r="2" spans="1:12" x14ac:dyDescent="0.25">
      <c r="A2" s="21" t="str">
        <f>+'VLP q=600'!I2:I67</f>
        <v>Pprm[psia]</v>
      </c>
      <c r="B2" s="21" t="s">
        <v>8</v>
      </c>
      <c r="C2" s="7" t="s">
        <v>9</v>
      </c>
      <c r="D2" s="7" t="s">
        <v>56</v>
      </c>
      <c r="E2" s="7" t="s">
        <v>9</v>
      </c>
      <c r="F2" s="7" t="s">
        <v>56</v>
      </c>
      <c r="G2" s="7" t="s">
        <v>9</v>
      </c>
      <c r="H2" s="7" t="s">
        <v>56</v>
      </c>
      <c r="I2" s="7" t="s">
        <v>9</v>
      </c>
      <c r="J2" s="7" t="s">
        <v>56</v>
      </c>
      <c r="K2" s="7" t="s">
        <v>60</v>
      </c>
      <c r="L2" s="7" t="s">
        <v>61</v>
      </c>
    </row>
    <row r="3" spans="1:12" x14ac:dyDescent="0.25">
      <c r="A3" s="21">
        <f ca="1">+'VLP q=600'!I3:I67</f>
        <v>138.94522049105336</v>
      </c>
      <c r="B3" s="21">
        <f>+'VLP q=600'!L3:L67</f>
        <v>521.30769230769238</v>
      </c>
      <c r="C3">
        <f ca="1">$E$1*(((A3/18.2+1.4)*10^((0.0125*$H$1)-(0.00091*(B3-460))))^(1/0.83))</f>
        <v>19.655371468081462</v>
      </c>
      <c r="D3">
        <f ca="1">0.25+0.02*$H$1+(C3*0.000001)*(0.6874-(3.5864*$H$1))</f>
        <v>0.74825121049651899</v>
      </c>
      <c r="E3">
        <f ca="1">D3*(((A3/18.2+1.4)*10^((0.0125*$H$1)-(0.00091*(B3-460))))^(1/0.83))</f>
        <v>21.628169843751021</v>
      </c>
      <c r="F3">
        <f ca="1">0.25+0.02*$H$1+(E3*0.000001)*(0.6874-3.5864*$H$1)</f>
        <v>0.74807568549575987</v>
      </c>
      <c r="G3">
        <f ca="1">F3*(((A3/18.2+1.4)*10^((0.0125*$H$1)-(0.00091*(B3-460))))^(1/0.83))</f>
        <v>21.623096300968879</v>
      </c>
      <c r="H3">
        <f ca="1">0.25+(0.02*$H$1)+(G3*0.000001)*(0.6874-(3.5864*$H$1))</f>
        <v>0.74807613690205244</v>
      </c>
      <c r="I3">
        <f ca="1">H3*(((A3/18.2+1.4)*10^((0.0125*$H$1)-(0.00091*(B3-460))))^(1/0.83))</f>
        <v>21.623109348848825</v>
      </c>
      <c r="J3">
        <f ca="1">0.25+0.02*$H$1+(I3*0.000001)*(0.6874-3.5864*$H$1)</f>
        <v>0.74807613574114862</v>
      </c>
      <c r="K3">
        <f ca="1">(I3-G3)/I3</f>
        <v>6.0342292756177614E-7</v>
      </c>
      <c r="L3">
        <f ca="1">(J3-H3)/J3</f>
        <v>-1.5518524947607397E-9</v>
      </c>
    </row>
    <row r="4" spans="1:12" x14ac:dyDescent="0.25">
      <c r="A4" s="21">
        <f ca="1">+'VLP q=600'!I4:I68</f>
        <v>153.10240696023163</v>
      </c>
      <c r="B4" s="21">
        <f>+'VLP q=600'!L4:L68</f>
        <v>523.11538461538464</v>
      </c>
      <c r="C4">
        <f t="shared" ref="C4:C67" ca="1" si="0">$E$1*(((A4/18.2+1.4)*10^((0.0125*$H$1)-(0.00091*(B4-460))))^(1/0.83))</f>
        <v>21.613071191514575</v>
      </c>
      <c r="D4">
        <f t="shared" ref="D4:D67" ca="1" si="1">0.25+0.02*$H$1+(C4*0.000001)*(0.6874-(3.5864*$H$1))</f>
        <v>0.74807702886210581</v>
      </c>
      <c r="E4">
        <f t="shared" ref="E4:E67" ca="1" si="2">D4*(((A4/18.2+1.4)*10^((0.0125*$H$1)-(0.00091*(B4-460))))^(1/0.83))</f>
        <v>23.776826590490288</v>
      </c>
      <c r="F4">
        <f t="shared" ref="F4:F67" ca="1" si="3">0.25+0.02*$H$1+(E4*0.000001)*(0.6874-3.5864*$H$1)</f>
        <v>0.74788451391849498</v>
      </c>
      <c r="G4">
        <f t="shared" ref="G4:G67" ca="1" si="4">F4*(((A4/18.2+1.4)*10^((0.0125*$H$1)-(0.00091*(B4-460))))^(1/0.83))</f>
        <v>23.770707709340741</v>
      </c>
      <c r="H4">
        <f t="shared" ref="H4:H67" ca="1" si="5">0.25+(0.02*$H$1)+(G4*0.000001)*(0.6874-(3.5864*$H$1))</f>
        <v>0.74788505833125996</v>
      </c>
      <c r="I4">
        <f t="shared" ref="I4:I67" ca="1" si="6">H4*(((A4/18.2+1.4)*10^((0.0125*$H$1)-(0.00091*(B4-460))))^(1/0.83))</f>
        <v>23.770725012916987</v>
      </c>
      <c r="J4">
        <f t="shared" ref="J4:J67" ca="1" si="7">0.25+0.02*$H$1+(I4*0.000001)*(0.6874-3.5864*$H$1)</f>
        <v>0.7478850567917158</v>
      </c>
      <c r="K4">
        <f t="shared" ref="K4:L67" ca="1" si="8">(I4-G4)/I4</f>
        <v>7.2793641073699976E-7</v>
      </c>
      <c r="L4">
        <f t="shared" ca="1" si="8"/>
        <v>-2.058530445077093E-9</v>
      </c>
    </row>
    <row r="5" spans="1:12" x14ac:dyDescent="0.25">
      <c r="A5" s="21">
        <f ca="1">+'VLP q=600'!I5:I69</f>
        <v>167.78914956466926</v>
      </c>
      <c r="B5" s="21">
        <f>+'VLP q=600'!L5:L69</f>
        <v>524.92307692307691</v>
      </c>
      <c r="C5">
        <f t="shared" ca="1" si="0"/>
        <v>23.664024630497543</v>
      </c>
      <c r="D5">
        <f t="shared" ca="1" si="1"/>
        <v>0.74789455020216056</v>
      </c>
      <c r="E5">
        <f t="shared" ca="1" si="2"/>
        <v>26.026757436762953</v>
      </c>
      <c r="F5">
        <f t="shared" ca="1" si="3"/>
        <v>0.7476843317212819</v>
      </c>
      <c r="G5">
        <f t="shared" ca="1" si="4"/>
        <v>26.019441826013985</v>
      </c>
      <c r="H5">
        <f t="shared" ca="1" si="5"/>
        <v>0.74768498261019078</v>
      </c>
      <c r="I5">
        <f t="shared" ca="1" si="6"/>
        <v>26.019464476971589</v>
      </c>
      <c r="J5">
        <f t="shared" ca="1" si="7"/>
        <v>0.7476849805948762</v>
      </c>
      <c r="K5">
        <f t="shared" ca="1" si="8"/>
        <v>8.7053896223860109E-7</v>
      </c>
      <c r="L5">
        <f t="shared" ca="1" si="8"/>
        <v>-2.6954059987656681E-9</v>
      </c>
    </row>
    <row r="6" spans="1:12" x14ac:dyDescent="0.25">
      <c r="A6" s="21">
        <f ca="1">+'VLP q=600'!I6:I70</f>
        <v>182.99782205316092</v>
      </c>
      <c r="B6" s="21">
        <f>+'VLP q=600'!L6:L70</f>
        <v>526.73076923076928</v>
      </c>
      <c r="C6">
        <f t="shared" ca="1" si="0"/>
        <v>25.807266889577427</v>
      </c>
      <c r="D6">
        <f t="shared" ca="1" si="1"/>
        <v>0.74770386036594039</v>
      </c>
      <c r="E6">
        <f t="shared" ca="1" si="2"/>
        <v>28.376754527692874</v>
      </c>
      <c r="F6">
        <f t="shared" ca="1" si="3"/>
        <v>0.74747524637010943</v>
      </c>
      <c r="G6">
        <f t="shared" ca="1" si="4"/>
        <v>28.368078200626549</v>
      </c>
      <c r="H6">
        <f t="shared" ca="1" si="5"/>
        <v>0.74747601832548694</v>
      </c>
      <c r="I6">
        <f t="shared" ca="1" si="6"/>
        <v>28.368107497771334</v>
      </c>
      <c r="J6">
        <f t="shared" ca="1" si="7"/>
        <v>0.74747601571884381</v>
      </c>
      <c r="K6">
        <f t="shared" ca="1" si="8"/>
        <v>1.0327493572539558E-6</v>
      </c>
      <c r="L6">
        <f t="shared" ca="1" si="8"/>
        <v>-3.4872598836013642E-9</v>
      </c>
    </row>
    <row r="7" spans="1:12" x14ac:dyDescent="0.25">
      <c r="A7" s="21">
        <f ca="1">+'VLP q=600'!I7:I71</f>
        <v>198.72126336008884</v>
      </c>
      <c r="B7" s="21">
        <f>+'VLP q=600'!L7:L71</f>
        <v>528.53846153846155</v>
      </c>
      <c r="C7">
        <f t="shared" ca="1" si="0"/>
        <v>28.041813880023533</v>
      </c>
      <c r="D7">
        <f t="shared" ca="1" si="1"/>
        <v>0.74750504691037822</v>
      </c>
      <c r="E7">
        <f t="shared" ca="1" si="2"/>
        <v>30.825584411528066</v>
      </c>
      <c r="F7">
        <f t="shared" ca="1" si="3"/>
        <v>0.7472573676083869</v>
      </c>
      <c r="G7">
        <f t="shared" ca="1" si="4"/>
        <v>30.815370621986336</v>
      </c>
      <c r="H7">
        <f t="shared" ca="1" si="5"/>
        <v>0.74725827635579822</v>
      </c>
      <c r="I7">
        <f t="shared" ca="1" si="6"/>
        <v>30.815408096877178</v>
      </c>
      <c r="J7">
        <f t="shared" ca="1" si="7"/>
        <v>0.74725827302155978</v>
      </c>
      <c r="K7">
        <f t="shared" ca="1" si="8"/>
        <v>1.2161088610034105E-6</v>
      </c>
      <c r="L7">
        <f t="shared" ca="1" si="8"/>
        <v>-4.4619625653892769E-9</v>
      </c>
    </row>
    <row r="8" spans="1:12" x14ac:dyDescent="0.25">
      <c r="A8" s="21">
        <f ca="1">+'VLP q=600'!I8:I72</f>
        <v>214.95273513766449</v>
      </c>
      <c r="B8" s="21">
        <f>+'VLP q=600'!L8:L72</f>
        <v>530.34615384615381</v>
      </c>
      <c r="C8">
        <f t="shared" ca="1" si="0"/>
        <v>30.366666248792985</v>
      </c>
      <c r="D8">
        <f t="shared" ca="1" si="1"/>
        <v>0.74729819875051262</v>
      </c>
      <c r="E8">
        <f t="shared" ca="1" si="2"/>
        <v>33.371992632030853</v>
      </c>
      <c r="F8">
        <f t="shared" ca="1" si="3"/>
        <v>0.74703080704834735</v>
      </c>
      <c r="G8">
        <f t="shared" ca="1" si="4"/>
        <v>33.3600517576524</v>
      </c>
      <c r="H8">
        <f t="shared" ca="1" si="5"/>
        <v>0.74703186945898714</v>
      </c>
      <c r="I8">
        <f t="shared" ca="1" si="6"/>
        <v>33.360099201577867</v>
      </c>
      <c r="J8">
        <f t="shared" ca="1" si="7"/>
        <v>0.74703186523777765</v>
      </c>
      <c r="K8">
        <f t="shared" ca="1" si="8"/>
        <v>1.4221757909269429E-6</v>
      </c>
      <c r="L8">
        <f t="shared" ca="1" si="8"/>
        <v>-5.6506418126044578E-9</v>
      </c>
    </row>
    <row r="9" spans="1:12" x14ac:dyDescent="0.25">
      <c r="A9" s="21">
        <f ca="1">+'VLP q=600'!I9:I73</f>
        <v>231.68588141706408</v>
      </c>
      <c r="B9" s="21">
        <f>+'VLP q=600'!L9:L73</f>
        <v>532.15384615384619</v>
      </c>
      <c r="C9">
        <f t="shared" ca="1" si="0"/>
        <v>32.780812204097224</v>
      </c>
      <c r="D9">
        <f t="shared" ca="1" si="1"/>
        <v>0.74708340590808975</v>
      </c>
      <c r="E9">
        <f t="shared" ca="1" si="2"/>
        <v>36.014707102750634</v>
      </c>
      <c r="F9">
        <f t="shared" ca="1" si="3"/>
        <v>0.74679567787082979</v>
      </c>
      <c r="G9">
        <f t="shared" ca="1" si="4"/>
        <v>36.000836575169352</v>
      </c>
      <c r="H9">
        <f t="shared" ca="1" si="5"/>
        <v>0.74679691196773212</v>
      </c>
      <c r="I9">
        <f t="shared" ca="1" si="6"/>
        <v>36.000896067373461</v>
      </c>
      <c r="J9">
        <f t="shared" ca="1" si="7"/>
        <v>0.746796906674556</v>
      </c>
      <c r="K9">
        <f t="shared" ca="1" si="8"/>
        <v>1.652520092763782E-6</v>
      </c>
      <c r="L9">
        <f t="shared" ca="1" si="8"/>
        <v>-7.0878388385490396E-9</v>
      </c>
    </row>
    <row r="10" spans="1:12" x14ac:dyDescent="0.25">
      <c r="A10" s="21">
        <f ca="1">+'VLP q=600'!I10:I74</f>
        <v>248.91469093537307</v>
      </c>
      <c r="B10" s="21">
        <f>+'VLP q=600'!L10:L74</f>
        <v>533.96153846153845</v>
      </c>
      <c r="C10">
        <f t="shared" ca="1" si="0"/>
        <v>35.283229527529521</v>
      </c>
      <c r="D10">
        <f t="shared" ca="1" si="1"/>
        <v>0.74686075933253893</v>
      </c>
      <c r="E10">
        <f t="shared" ca="1" si="2"/>
        <v>38.752440583286699</v>
      </c>
      <c r="F10">
        <f t="shared" ca="1" si="3"/>
        <v>0.74655209460495942</v>
      </c>
      <c r="G10">
        <f t="shared" ca="1" si="4"/>
        <v>38.736424865006938</v>
      </c>
      <c r="H10">
        <f t="shared" ca="1" si="5"/>
        <v>0.74655351956505567</v>
      </c>
      <c r="I10">
        <f t="shared" ca="1" si="6"/>
        <v>38.736498802057149</v>
      </c>
      <c r="J10">
        <f t="shared" ca="1" si="7"/>
        <v>0.74655351298668404</v>
      </c>
      <c r="K10">
        <f t="shared" ca="1" si="8"/>
        <v>1.9087179403621725E-6</v>
      </c>
      <c r="L10">
        <f t="shared" ca="1" si="8"/>
        <v>-8.8116545040318459E-9</v>
      </c>
    </row>
    <row r="11" spans="1:12" x14ac:dyDescent="0.25">
      <c r="A11" s="21">
        <f ca="1">+'VLP q=600'!I11:I75</f>
        <v>266.63346228563114</v>
      </c>
      <c r="B11" s="21">
        <f>+'VLP q=600'!L11:L75</f>
        <v>535.76923076923072</v>
      </c>
      <c r="C11">
        <f t="shared" ca="1" si="0"/>
        <v>37.872886977536517</v>
      </c>
      <c r="D11">
        <f t="shared" ca="1" si="1"/>
        <v>0.7466303507761024</v>
      </c>
      <c r="E11">
        <f t="shared" ca="1" si="2"/>
        <v>41.583892483737898</v>
      </c>
      <c r="F11">
        <f t="shared" ca="1" si="3"/>
        <v>0.74630017296760143</v>
      </c>
      <c r="G11">
        <f t="shared" ca="1" si="4"/>
        <v>41.565503091349882</v>
      </c>
      <c r="H11">
        <f t="shared" ca="1" si="5"/>
        <v>0.7463018091196546</v>
      </c>
      <c r="I11">
        <f t="shared" ca="1" si="6"/>
        <v>41.565594217528982</v>
      </c>
      <c r="J11">
        <f t="shared" ca="1" si="7"/>
        <v>0.74630180101192145</v>
      </c>
      <c r="K11">
        <f t="shared" ca="1" si="8"/>
        <v>2.1923463579864568E-6</v>
      </c>
      <c r="L11">
        <f t="shared" ca="1" si="8"/>
        <v>-1.0863879921669118E-8</v>
      </c>
    </row>
    <row r="12" spans="1:12" x14ac:dyDescent="0.25">
      <c r="A12" s="21">
        <f ca="1">+'VLP q=600'!I12:I76</f>
        <v>284.83677185637447</v>
      </c>
      <c r="B12" s="21">
        <f>+'VLP q=600'!L12:L76</f>
        <v>537.57692307692309</v>
      </c>
      <c r="C12">
        <f t="shared" ca="1" si="0"/>
        <v>40.548745233731545</v>
      </c>
      <c r="D12">
        <f t="shared" ca="1" si="1"/>
        <v>0.74639227270981734</v>
      </c>
      <c r="E12">
        <f t="shared" ca="1" si="2"/>
        <v>44.507750162553322</v>
      </c>
      <c r="F12">
        <f t="shared" ca="1" si="3"/>
        <v>0.74604002974788719</v>
      </c>
      <c r="G12">
        <f t="shared" ca="1" si="4"/>
        <v>44.486745735900854</v>
      </c>
      <c r="H12">
        <f t="shared" ca="1" si="5"/>
        <v>0.74604189856633796</v>
      </c>
      <c r="I12">
        <f t="shared" ca="1" si="6"/>
        <v>44.486857174493863</v>
      </c>
      <c r="J12">
        <f t="shared" ca="1" si="7"/>
        <v>0.74604188865135668</v>
      </c>
      <c r="K12">
        <f t="shared" ca="1" si="8"/>
        <v>2.5049778763272787E-6</v>
      </c>
      <c r="L12">
        <f t="shared" ca="1" si="8"/>
        <v>-1.3290113372010743E-8</v>
      </c>
    </row>
    <row r="13" spans="1:12" x14ac:dyDescent="0.25">
      <c r="A13" s="21">
        <f ca="1">+'VLP q=600'!I13:I77</f>
        <v>303.51944443585364</v>
      </c>
      <c r="B13" s="21">
        <f>+'VLP q=600'!L13:L77</f>
        <v>539.38461538461536</v>
      </c>
      <c r="C13">
        <f t="shared" ca="1" si="0"/>
        <v>43.309757494273384</v>
      </c>
      <c r="D13">
        <f t="shared" ca="1" si="1"/>
        <v>0.74614661827036499</v>
      </c>
      <c r="E13">
        <f t="shared" ca="1" si="2"/>
        <v>47.52268984185541</v>
      </c>
      <c r="F13">
        <f t="shared" ca="1" si="3"/>
        <v>0.74577178272577649</v>
      </c>
      <c r="G13">
        <f t="shared" ca="1" si="4"/>
        <v>47.498816258713703</v>
      </c>
      <c r="H13">
        <f t="shared" ca="1" si="5"/>
        <v>0.74577390682054001</v>
      </c>
      <c r="I13">
        <f t="shared" ca="1" si="6"/>
        <v>47.498951544050612</v>
      </c>
      <c r="J13">
        <f t="shared" ca="1" si="7"/>
        <v>0.74577389478385181</v>
      </c>
      <c r="K13">
        <f t="shared" ca="1" si="8"/>
        <v>2.8481752230764508E-6</v>
      </c>
      <c r="L13">
        <f t="shared" ca="1" si="8"/>
        <v>-1.6139862612379976E-8</v>
      </c>
    </row>
    <row r="14" spans="1:12" x14ac:dyDescent="0.25">
      <c r="A14" s="21">
        <f ca="1">+'VLP q=600'!I14:I78</f>
        <v>322.67652631777241</v>
      </c>
      <c r="B14" s="21">
        <f>+'VLP q=600'!L14:L78</f>
        <v>541.19230769230762</v>
      </c>
      <c r="C14">
        <f t="shared" ca="1" si="0"/>
        <v>46.154869812534344</v>
      </c>
      <c r="D14">
        <f t="shared" ca="1" si="1"/>
        <v>0.74589348123011734</v>
      </c>
      <c r="E14">
        <f t="shared" ca="1" si="2"/>
        <v>50.627377235579551</v>
      </c>
      <c r="F14">
        <f t="shared" ca="1" si="3"/>
        <v>0.74549555061616968</v>
      </c>
      <c r="G14">
        <f ca="1">F14*(((A14/18.2+1.4)*10^((0.0125*$H$1)-(0.00091*(B14-460))))^(1/0.83))</f>
        <v>50.600367771342526</v>
      </c>
      <c r="H14">
        <f t="shared" ca="1" si="5"/>
        <v>0.74549795371842742</v>
      </c>
      <c r="I14">
        <f t="shared" ca="1" si="6"/>
        <v>50.600530881448194</v>
      </c>
      <c r="J14">
        <f t="shared" ca="1" si="7"/>
        <v>0.7454979392060973</v>
      </c>
      <c r="K14">
        <f t="shared" ca="1" si="8"/>
        <v>3.2234860549098918E-6</v>
      </c>
      <c r="L14">
        <f t="shared" ca="1" si="8"/>
        <v>-1.9466626736562339E-8</v>
      </c>
    </row>
    <row r="15" spans="1:12" x14ac:dyDescent="0.25">
      <c r="A15" s="21">
        <f ca="1">+'VLP q=600'!I15:I79</f>
        <v>342.30326073488766</v>
      </c>
      <c r="B15" s="21">
        <f>+'VLP q=600'!L15:L79</f>
        <v>543</v>
      </c>
      <c r="C15">
        <f t="shared" ca="1" si="0"/>
        <v>49.083021240592878</v>
      </c>
      <c r="D15">
        <f t="shared" ca="1" si="1"/>
        <v>0.74563295598436918</v>
      </c>
      <c r="E15">
        <f t="shared" ca="1" si="2"/>
        <v>53.820467965098295</v>
      </c>
      <c r="F15">
        <f t="shared" ca="1" si="3"/>
        <v>0.74521145303192848</v>
      </c>
      <c r="G15">
        <f t="shared" ca="1" si="4"/>
        <v>53.79004349691062</v>
      </c>
      <c r="H15">
        <f t="shared" ca="1" si="5"/>
        <v>0.74521415997596674</v>
      </c>
      <c r="I15">
        <f t="shared" ca="1" si="6"/>
        <v>53.790238886604335</v>
      </c>
      <c r="J15">
        <f t="shared" ca="1" si="7"/>
        <v>0.74521414259163776</v>
      </c>
      <c r="K15">
        <f t="shared" ca="1" si="8"/>
        <v>3.6324377388831619E-6</v>
      </c>
      <c r="L15">
        <f t="shared" ca="1" si="8"/>
        <v>-2.3327964383361944E-8</v>
      </c>
    </row>
    <row r="16" spans="1:12" x14ac:dyDescent="0.25">
      <c r="A16" s="21">
        <f ca="1">+'VLP q=600'!I16:I80</f>
        <v>362.395065450581</v>
      </c>
      <c r="B16" s="21">
        <f>+'VLP q=600'!L16:L80</f>
        <v>544.80769230769238</v>
      </c>
      <c r="C16">
        <f t="shared" ca="1" si="0"/>
        <v>52.093143833289432</v>
      </c>
      <c r="D16">
        <f t="shared" ca="1" si="1"/>
        <v>0.74536513755097822</v>
      </c>
      <c r="E16">
        <f t="shared" ca="1" si="2"/>
        <v>57.100607821709801</v>
      </c>
      <c r="F16">
        <f t="shared" ca="1" si="3"/>
        <v>0.74491961046052213</v>
      </c>
      <c r="G16">
        <f t="shared" ca="1" si="4"/>
        <v>57.066477076408688</v>
      </c>
      <c r="H16">
        <f t="shared" ca="1" si="5"/>
        <v>0.74492264716167156</v>
      </c>
      <c r="I16">
        <f t="shared" ca="1" si="6"/>
        <v>57.066709710687746</v>
      </c>
      <c r="J16">
        <f t="shared" ca="1" si="7"/>
        <v>0.74492262646359486</v>
      </c>
      <c r="K16">
        <f t="shared" ca="1" si="8"/>
        <v>4.0765321890392054E-6</v>
      </c>
      <c r="L16">
        <f t="shared" ca="1" si="8"/>
        <v>-2.7785539009983097E-8</v>
      </c>
    </row>
    <row r="17" spans="1:12" x14ac:dyDescent="0.25">
      <c r="A17" s="21">
        <f ca="1">+'VLP q=600'!I17:I81</f>
        <v>382.94751234915179</v>
      </c>
      <c r="B17" s="21">
        <f>+'VLP q=600'!L17:L81</f>
        <v>546.61538461538464</v>
      </c>
      <c r="C17">
        <f t="shared" ca="1" si="0"/>
        <v>55.184162556165468</v>
      </c>
      <c r="D17">
        <f t="shared" ca="1" si="1"/>
        <v>0.74509012157855536</v>
      </c>
      <c r="E17">
        <f t="shared" ca="1" si="2"/>
        <v>60.466432923800127</v>
      </c>
      <c r="F17">
        <f t="shared" ca="1" si="3"/>
        <v>0.74462014425004386</v>
      </c>
      <c r="G17">
        <f t="shared" ca="1" si="4"/>
        <v>60.428292768955579</v>
      </c>
      <c r="H17">
        <f t="shared" ca="1" si="5"/>
        <v>0.74462353767878486</v>
      </c>
      <c r="I17">
        <f t="shared" ca="1" si="6"/>
        <v>60.428568156489796</v>
      </c>
      <c r="J17">
        <f t="shared" ca="1" si="7"/>
        <v>0.74462351317683995</v>
      </c>
      <c r="K17">
        <f t="shared" ca="1" si="8"/>
        <v>4.5572407657146287E-6</v>
      </c>
      <c r="L17">
        <f t="shared" ca="1" si="8"/>
        <v>-3.2905145330286177E-8</v>
      </c>
    </row>
    <row r="18" spans="1:12" x14ac:dyDescent="0.25">
      <c r="A18" s="21">
        <f ca="1">+'VLP q=600'!I18:I82</f>
        <v>403.95630887907697</v>
      </c>
      <c r="B18" s="21">
        <f>+'VLP q=600'!L18:L82</f>
        <v>548.42307692307691</v>
      </c>
      <c r="C18">
        <f t="shared" ca="1" si="0"/>
        <v>58.35499513257642</v>
      </c>
      <c r="D18">
        <f t="shared" ca="1" si="1"/>
        <v>0.74480800436006733</v>
      </c>
      <c r="E18">
        <f t="shared" ca="1" si="2"/>
        <v>63.91656980755247</v>
      </c>
      <c r="F18">
        <f t="shared" ca="1" si="3"/>
        <v>0.7443131766011406</v>
      </c>
      <c r="G18">
        <f t="shared" ca="1" si="4"/>
        <v>63.874105584811836</v>
      </c>
      <c r="H18">
        <f t="shared" ca="1" si="5"/>
        <v>0.74431695475344473</v>
      </c>
      <c r="I18">
        <f t="shared" ca="1" si="6"/>
        <v>63.874429811369659</v>
      </c>
      <c r="J18">
        <f t="shared" ca="1" si="7"/>
        <v>0.74431692590616494</v>
      </c>
      <c r="K18">
        <f t="shared" ca="1" si="8"/>
        <v>5.0759992500873806E-6</v>
      </c>
      <c r="L18">
        <f t="shared" ca="1" si="8"/>
        <v>-3.8756716101835836E-8</v>
      </c>
    </row>
    <row r="19" spans="1:12" x14ac:dyDescent="0.25">
      <c r="A19" s="21">
        <f ca="1">+'VLP q=600'!I19:I83</f>
        <v>425.41728121767278</v>
      </c>
      <c r="B19" s="21">
        <f>+'VLP q=600'!L19:L83</f>
        <v>550.23076923076928</v>
      </c>
      <c r="C19">
        <f t="shared" ca="1" si="0"/>
        <v>61.604551858975213</v>
      </c>
      <c r="D19">
        <f t="shared" ca="1" si="1"/>
        <v>0.74451888284927215</v>
      </c>
      <c r="E19">
        <f t="shared" ca="1" si="2"/>
        <v>67.4496354830504</v>
      </c>
      <c r="F19">
        <f t="shared" ca="1" si="3"/>
        <v>0.74399883056202076</v>
      </c>
      <c r="G19">
        <f t="shared" ca="1" si="4"/>
        <v>67.402521382904283</v>
      </c>
      <c r="H19">
        <f t="shared" ca="1" si="5"/>
        <v>0.74400302242600747</v>
      </c>
      <c r="I19">
        <f t="shared" ca="1" si="6"/>
        <v>67.402901144525401</v>
      </c>
      <c r="J19">
        <f t="shared" ca="1" si="7"/>
        <v>0.74400298863762859</v>
      </c>
      <c r="K19">
        <f t="shared" ca="1" si="8"/>
        <v>5.6342029003241351E-6</v>
      </c>
      <c r="L19">
        <f t="shared" ca="1" si="8"/>
        <v>-4.5414305303329718E-8</v>
      </c>
    </row>
    <row r="20" spans="1:12" x14ac:dyDescent="0.25">
      <c r="A20" s="21">
        <f ca="1">+'VLP q=600'!I20:I84</f>
        <v>447.32635903936693</v>
      </c>
      <c r="B20" s="21">
        <f>+'VLP q=600'!L20:L84</f>
        <v>552.03846153846155</v>
      </c>
      <c r="C20">
        <f t="shared" ca="1" si="0"/>
        <v>64.931735412354257</v>
      </c>
      <c r="D20">
        <f t="shared" ca="1" si="1"/>
        <v>0.74422285467785076</v>
      </c>
      <c r="E20">
        <f t="shared" ca="1" si="2"/>
        <v>71.064237482013496</v>
      </c>
      <c r="F20">
        <f t="shared" ca="1" si="3"/>
        <v>0.74367723002420782</v>
      </c>
      <c r="G20">
        <f t="shared" ca="1" si="4"/>
        <v>71.012136959006426</v>
      </c>
      <c r="H20">
        <f t="shared" ca="1" si="5"/>
        <v>0.74368186554320115</v>
      </c>
      <c r="I20">
        <f t="shared" ca="1" si="6"/>
        <v>71.012579594731093</v>
      </c>
      <c r="J20">
        <f t="shared" ca="1" si="7"/>
        <v>0.74368182616074985</v>
      </c>
      <c r="K20">
        <f t="shared" ca="1" si="8"/>
        <v>6.2332015988337133E-6</v>
      </c>
      <c r="L20">
        <f t="shared" ca="1" si="8"/>
        <v>-5.2956049098841942E-8</v>
      </c>
    </row>
    <row r="21" spans="1:12" x14ac:dyDescent="0.25">
      <c r="A21" s="21">
        <f ca="1">+'VLP q=600'!I21:I85</f>
        <v>469.67956178259863</v>
      </c>
      <c r="B21" s="21">
        <f>+'VLP q=600'!L21:L85</f>
        <v>553.84615384615381</v>
      </c>
      <c r="C21">
        <f t="shared" ca="1" si="0"/>
        <v>68.335440669789932</v>
      </c>
      <c r="D21">
        <f t="shared" ca="1" si="1"/>
        <v>0.74392001817146303</v>
      </c>
      <c r="E21">
        <f t="shared" ca="1" si="2"/>
        <v>74.758973918860377</v>
      </c>
      <c r="F21">
        <f t="shared" ca="1" si="3"/>
        <v>0.74334849971710681</v>
      </c>
      <c r="G21">
        <f t="shared" ca="1" si="4"/>
        <v>74.70154014617016</v>
      </c>
      <c r="H21">
        <f t="shared" ca="1" si="5"/>
        <v>0.74335360974919085</v>
      </c>
      <c r="I21">
        <f t="shared" ca="1" si="6"/>
        <v>74.702053670132358</v>
      </c>
      <c r="J21">
        <f t="shared" ca="1" si="7"/>
        <v>0.74335356405962882</v>
      </c>
      <c r="K21">
        <f t="shared" ca="1" si="8"/>
        <v>6.8742951092809934E-6</v>
      </c>
      <c r="L21">
        <f t="shared" ca="1" si="8"/>
        <v>-6.1464105684977953E-8</v>
      </c>
    </row>
    <row r="22" spans="1:12" x14ac:dyDescent="0.25">
      <c r="A22" s="21">
        <f ca="1">+'VLP q=600'!I22:I86</f>
        <v>492.4729863220075</v>
      </c>
      <c r="B22" s="21">
        <f>+'VLP q=600'!L22:L86</f>
        <v>555.65384615384619</v>
      </c>
      <c r="C22">
        <f t="shared" ca="1" si="0"/>
        <v>71.814554556743957</v>
      </c>
      <c r="D22">
        <f t="shared" ca="1" si="1"/>
        <v>0.74361047236324462</v>
      </c>
      <c r="E22">
        <f t="shared" ca="1" si="2"/>
        <v>78.532433583082906</v>
      </c>
      <c r="F22">
        <f t="shared" ca="1" si="3"/>
        <v>0.74301276519978576</v>
      </c>
      <c r="G22">
        <f t="shared" ca="1" si="4"/>
        <v>78.469309945290007</v>
      </c>
      <c r="H22">
        <f t="shared" ca="1" si="5"/>
        <v>0.74301838147396171</v>
      </c>
      <c r="I22">
        <f t="shared" ca="1" si="6"/>
        <v>78.469903077978557</v>
      </c>
      <c r="J22">
        <f t="shared" ca="1" si="7"/>
        <v>0.74301832870140427</v>
      </c>
      <c r="K22">
        <f t="shared" ca="1" si="8"/>
        <v>7.5587284459978792E-6</v>
      </c>
      <c r="L22">
        <f t="shared" ca="1" si="8"/>
        <v>-7.1024570184303534E-8</v>
      </c>
    </row>
    <row r="23" spans="1:12" x14ac:dyDescent="0.25">
      <c r="A23" s="21">
        <f ca="1">+'VLP q=600'!I23:I87</f>
        <v>515.70279596299406</v>
      </c>
      <c r="B23" s="21">
        <f>+'VLP q=600'!L23:L87</f>
        <v>557.46153846153845</v>
      </c>
      <c r="C23">
        <f t="shared" ca="1" si="0"/>
        <v>75.367955938056198</v>
      </c>
      <c r="D23">
        <f t="shared" ca="1" si="1"/>
        <v>0.74329431700350568</v>
      </c>
      <c r="E23">
        <f t="shared" ca="1" si="2"/>
        <v>82.383196077834981</v>
      </c>
      <c r="F23">
        <f t="shared" ca="1" si="3"/>
        <v>0.74267015284864524</v>
      </c>
      <c r="G23">
        <f t="shared" ca="1" si="4"/>
        <v>82.314016700597293</v>
      </c>
      <c r="H23">
        <f t="shared" ca="1" si="5"/>
        <v>0.74267630791770445</v>
      </c>
      <c r="I23">
        <f t="shared" ca="1" si="6"/>
        <v>82.314698899087944</v>
      </c>
      <c r="J23">
        <f t="shared" ca="1" si="7"/>
        <v>0.742676247220731</v>
      </c>
      <c r="K23">
        <f t="shared" ca="1" si="8"/>
        <v>8.2876873726672271E-6</v>
      </c>
      <c r="L23">
        <f t="shared" ca="1" si="8"/>
        <v>-8.1727365961267531E-8</v>
      </c>
    </row>
    <row r="24" spans="1:12" x14ac:dyDescent="0.25">
      <c r="A24" s="21">
        <f ca="1">+'VLP q=600'!I24:I88</f>
        <v>539.3652106850061</v>
      </c>
      <c r="B24" s="21">
        <f>+'VLP q=600'!L24:L88</f>
        <v>559.26923076923072</v>
      </c>
      <c r="C24">
        <f t="shared" ca="1" si="0"/>
        <v>78.994515563313371</v>
      </c>
      <c r="D24">
        <f t="shared" ca="1" si="1"/>
        <v>0.74297165256459152</v>
      </c>
      <c r="E24">
        <f t="shared" ca="1" si="2"/>
        <v>86.309832017079813</v>
      </c>
      <c r="F24">
        <f t="shared" ca="1" si="3"/>
        <v>0.74232078983987715</v>
      </c>
      <c r="G24">
        <f t="shared" ca="1" si="4"/>
        <v>86.234222332319476</v>
      </c>
      <c r="H24">
        <f t="shared" ca="1" si="5"/>
        <v>0.74232751703011546</v>
      </c>
      <c r="I24">
        <f t="shared" ca="1" si="6"/>
        <v>86.235003819281204</v>
      </c>
      <c r="J24">
        <f t="shared" ca="1" si="7"/>
        <v>0.74232744749918866</v>
      </c>
      <c r="K24">
        <f t="shared" ca="1" si="8"/>
        <v>9.0622940466898772E-6</v>
      </c>
      <c r="L24">
        <f t="shared" ca="1" si="8"/>
        <v>-9.3666113287607112E-8</v>
      </c>
    </row>
    <row r="25" spans="1:12" x14ac:dyDescent="0.25">
      <c r="A25" s="21">
        <f ca="1">+'VLP q=600'!I25:I89</f>
        <v>563.45649856811599</v>
      </c>
      <c r="B25" s="21">
        <f>+'VLP q=600'!L25:L89</f>
        <v>561.07692307692309</v>
      </c>
      <c r="C25">
        <f t="shared" ca="1" si="0"/>
        <v>82.693096076392337</v>
      </c>
      <c r="D25">
        <f t="shared" ca="1" si="1"/>
        <v>0.7426425802400336</v>
      </c>
      <c r="E25">
        <f t="shared" ca="1" si="2"/>
        <v>90.310903291483825</v>
      </c>
      <c r="F25">
        <f t="shared" ca="1" si="3"/>
        <v>0.74196480412580812</v>
      </c>
      <c r="G25">
        <f t="shared" ca="1" si="4"/>
        <v>90.228480636583924</v>
      </c>
      <c r="H25">
        <f t="shared" ca="1" si="5"/>
        <v>0.74197213748371349</v>
      </c>
      <c r="I25">
        <f t="shared" ca="1" si="6"/>
        <v>90.229372427863098</v>
      </c>
      <c r="J25">
        <f t="shared" ca="1" si="7"/>
        <v>0.74197205813872469</v>
      </c>
      <c r="K25">
        <f t="shared" ca="1" si="8"/>
        <v>9.8836028133302281E-6</v>
      </c>
      <c r="L25">
        <f t="shared" ca="1" si="8"/>
        <v>-1.0693797418801371E-7</v>
      </c>
    </row>
    <row r="26" spans="1:12" x14ac:dyDescent="0.25">
      <c r="A26" s="21">
        <f ca="1">+'VLP q=600'!I26:I90</f>
        <v>587.97296834473116</v>
      </c>
      <c r="B26" s="21">
        <f>+'VLP q=600'!L26:L90</f>
        <v>562.88461538461536</v>
      </c>
      <c r="C26">
        <f t="shared" ca="1" si="0"/>
        <v>86.462552097398657</v>
      </c>
      <c r="D26">
        <f t="shared" ca="1" si="1"/>
        <v>0.74230720193725896</v>
      </c>
      <c r="E26">
        <f t="shared" ca="1" si="2"/>
        <v>94.384963411433063</v>
      </c>
      <c r="F26">
        <f t="shared" ca="1" si="3"/>
        <v>0.7416023244043799</v>
      </c>
      <c r="G26">
        <f t="shared" ca="1" si="4"/>
        <v>94.295337660831819</v>
      </c>
      <c r="H26">
        <f t="shared" ca="1" si="5"/>
        <v>0.74161029864043793</v>
      </c>
      <c r="I26">
        <f t="shared" ca="1" si="6"/>
        <v>94.296351591420944</v>
      </c>
      <c r="J26">
        <f t="shared" ca="1" si="7"/>
        <v>0.74161020842839709</v>
      </c>
      <c r="K26">
        <f t="shared" ca="1" si="8"/>
        <v>1.0752596171669951E-5</v>
      </c>
      <c r="L26">
        <f t="shared" ca="1" si="8"/>
        <v>-1.2164347228802812E-7</v>
      </c>
    </row>
    <row r="27" spans="1:12" x14ac:dyDescent="0.25">
      <c r="A27" s="21">
        <f ca="1">+'VLP q=600'!I27:I91</f>
        <v>612.91096302476319</v>
      </c>
      <c r="B27" s="21">
        <f>+'VLP q=600'!L27:L91</f>
        <v>564.69230769230762</v>
      </c>
      <c r="C27">
        <f t="shared" ca="1" si="0"/>
        <v>90.301730383888724</v>
      </c>
      <c r="D27">
        <f t="shared" ca="1" si="1"/>
        <v>0.74196562026324642</v>
      </c>
      <c r="E27">
        <f t="shared" ca="1" si="2"/>
        <v>98.530557934009465</v>
      </c>
      <c r="F27">
        <f t="shared" ca="1" si="3"/>
        <v>0.74123348008116052</v>
      </c>
      <c r="G27">
        <f t="shared" ca="1" si="4"/>
        <v>98.433332161471327</v>
      </c>
      <c r="H27">
        <f t="shared" ca="1" si="5"/>
        <v>0.74124213051093024</v>
      </c>
      <c r="I27">
        <f t="shared" ca="1" si="6"/>
        <v>98.434480909672459</v>
      </c>
      <c r="J27">
        <f t="shared" ca="1" si="7"/>
        <v>0.74124202830381603</v>
      </c>
      <c r="K27">
        <f t="shared" ca="1" si="8"/>
        <v>1.1670180921520832E-5</v>
      </c>
      <c r="L27">
        <f t="shared" ca="1" si="8"/>
        <v>-1.3788629127030337E-7</v>
      </c>
    </row>
    <row r="28" spans="1:12" x14ac:dyDescent="0.25">
      <c r="A28" s="21">
        <f ca="1">+'VLP q=600'!I28:I92</f>
        <v>638.26685454838207</v>
      </c>
      <c r="B28" s="21">
        <f>+'VLP q=600'!L28:L92</f>
        <v>566.5</v>
      </c>
      <c r="C28">
        <f t="shared" ca="1" si="0"/>
        <v>94.209470077153725</v>
      </c>
      <c r="D28">
        <f t="shared" ca="1" si="1"/>
        <v>0.74161793850261348</v>
      </c>
      <c r="E28">
        <f t="shared" ca="1" si="2"/>
        <v>102.74622497947411</v>
      </c>
      <c r="F28">
        <f t="shared" ca="1" si="3"/>
        <v>0.74085840122339119</v>
      </c>
      <c r="G28">
        <f t="shared" ca="1" si="4"/>
        <v>102.64099614921032</v>
      </c>
      <c r="H28">
        <f t="shared" ca="1" si="5"/>
        <v>0.74086776370601481</v>
      </c>
      <c r="I28">
        <f t="shared" ca="1" si="6"/>
        <v>102.64229325880822</v>
      </c>
      <c r="J28">
        <f t="shared" ca="1" si="7"/>
        <v>0.74086764829880136</v>
      </c>
      <c r="K28">
        <f t="shared" ca="1" si="8"/>
        <v>1.2637184504725952E-5</v>
      </c>
      <c r="L28">
        <f t="shared" ca="1" si="8"/>
        <v>-1.5577305031118526E-7</v>
      </c>
    </row>
    <row r="29" spans="1:12" x14ac:dyDescent="0.25">
      <c r="A29" s="21">
        <f ca="1">+'VLP q=600'!I29:I93</f>
        <v>664.03703942575157</v>
      </c>
      <c r="B29" s="21">
        <f>+'VLP q=600'!L29:L93</f>
        <v>568.30769230769238</v>
      </c>
      <c r="C29">
        <f t="shared" ca="1" si="0"/>
        <v>98.184603038413854</v>
      </c>
      <c r="D29">
        <f t="shared" ca="1" si="1"/>
        <v>0.74126426058770445</v>
      </c>
      <c r="E29">
        <f t="shared" ca="1" si="2"/>
        <v>107.03049584171634</v>
      </c>
      <c r="F29">
        <f t="shared" ca="1" si="3"/>
        <v>0.74047721850567327</v>
      </c>
      <c r="G29">
        <f t="shared" ca="1" si="4"/>
        <v>106.91685552642406</v>
      </c>
      <c r="H29">
        <f t="shared" ca="1" si="5"/>
        <v>0.74048732937998973</v>
      </c>
      <c r="I29">
        <f t="shared" ca="1" si="6"/>
        <v>106.91831542669043</v>
      </c>
      <c r="J29">
        <f t="shared" ca="1" si="7"/>
        <v>0.74048719948886721</v>
      </c>
      <c r="K29">
        <f t="shared" ca="1" si="8"/>
        <v>1.3654351553730361E-5</v>
      </c>
      <c r="L29">
        <f t="shared" ca="1" si="8"/>
        <v>-1.754130559098699E-7</v>
      </c>
    </row>
    <row r="30" spans="1:12" x14ac:dyDescent="0.25">
      <c r="A30" s="21">
        <f ca="1">+'VLP q=600'!I30:I94</f>
        <v>690.21793532798665</v>
      </c>
      <c r="B30" s="21">
        <f>+'VLP q=600'!L30:L94</f>
        <v>570.11538461538464</v>
      </c>
      <c r="C30">
        <f t="shared" ca="1" si="0"/>
        <v>102.22595427900701</v>
      </c>
      <c r="D30">
        <f t="shared" ca="1" si="1"/>
        <v>0.74090469106031565</v>
      </c>
      <c r="E30">
        <f t="shared" ca="1" si="2"/>
        <v>111.38189569622594</v>
      </c>
      <c r="F30">
        <f t="shared" ca="1" si="3"/>
        <v>0.74009006314697801</v>
      </c>
      <c r="G30">
        <f t="shared" ca="1" si="4"/>
        <v>111.25943082001527</v>
      </c>
      <c r="H30">
        <f t="shared" ca="1" si="5"/>
        <v>0.74010095916542307</v>
      </c>
      <c r="I30">
        <f t="shared" ca="1" si="6"/>
        <v>111.2610688433732</v>
      </c>
      <c r="J30">
        <f t="shared" ca="1" si="7"/>
        <v>0.74010081342622613</v>
      </c>
      <c r="K30">
        <f t="shared" ca="1" si="8"/>
        <v>1.4722340661969259E-5</v>
      </c>
      <c r="L30">
        <f t="shared" ca="1" si="8"/>
        <v>-1.9691803371780026E-7</v>
      </c>
    </row>
    <row r="31" spans="1:12" x14ac:dyDescent="0.25">
      <c r="A31" s="21">
        <f ca="1">+'VLP q=600'!I31:I95</f>
        <v>716.80597859812303</v>
      </c>
      <c r="B31" s="21">
        <f>+'VLP q=600'!L31:L95</f>
        <v>571.92307692307691</v>
      </c>
      <c r="C31">
        <f t="shared" ca="1" si="0"/>
        <v>106.33234248805213</v>
      </c>
      <c r="D31">
        <f t="shared" ca="1" si="1"/>
        <v>0.74053933502474756</v>
      </c>
      <c r="E31">
        <f t="shared" ca="1" si="2"/>
        <v>115.79894440842034</v>
      </c>
      <c r="F31">
        <f t="shared" ca="1" si="3"/>
        <v>0.73969706683872738</v>
      </c>
      <c r="G31">
        <f t="shared" ca="1" si="4"/>
        <v>115.66723801250463</v>
      </c>
      <c r="H31">
        <f t="shared" ca="1" si="5"/>
        <v>0.73970878509920868</v>
      </c>
      <c r="I31">
        <f t="shared" ca="1" si="6"/>
        <v>115.66907040969119</v>
      </c>
      <c r="J31">
        <f t="shared" ca="1" si="7"/>
        <v>0.73970862206606669</v>
      </c>
      <c r="K31">
        <f t="shared" ca="1" si="8"/>
        <v>1.5841721387325397E-5</v>
      </c>
      <c r="L31">
        <f t="shared" ca="1" si="8"/>
        <v>-2.2040184083735413E-7</v>
      </c>
    </row>
    <row r="32" spans="1:12" x14ac:dyDescent="0.25">
      <c r="A32" s="21">
        <f ca="1">+'VLP q=600'!I32:I96</f>
        <v>743.79762265526256</v>
      </c>
      <c r="B32" s="21">
        <f>+'VLP q=600'!L32:L96</f>
        <v>573.73076923076928</v>
      </c>
      <c r="C32">
        <f t="shared" ca="1" si="0"/>
        <v>110.5025806605976</v>
      </c>
      <c r="D32">
        <f t="shared" ca="1" si="1"/>
        <v>0.74016829809191687</v>
      </c>
      <c r="E32">
        <f t="shared" ca="1" si="2"/>
        <v>120.28015744458719</v>
      </c>
      <c r="F32">
        <f t="shared" ca="1" si="3"/>
        <v>0.73929836166374574</v>
      </c>
      <c r="G32">
        <f t="shared" ca="1" si="4"/>
        <v>120.1387894735231</v>
      </c>
      <c r="H32">
        <f t="shared" ca="1" si="5"/>
        <v>0.73931093953968807</v>
      </c>
      <c r="I32">
        <f t="shared" ca="1" si="6"/>
        <v>120.1408334260979</v>
      </c>
      <c r="J32">
        <f t="shared" ca="1" si="7"/>
        <v>0.73931075768391319</v>
      </c>
      <c r="K32">
        <f t="shared" ca="1" si="8"/>
        <v>1.7012971497754014E-5</v>
      </c>
      <c r="L32">
        <f t="shared" ca="1" si="8"/>
        <v>-2.4598015515572856E-7</v>
      </c>
    </row>
    <row r="33" spans="1:12" x14ac:dyDescent="0.25">
      <c r="A33" s="21">
        <f ca="1">+'VLP q=600'!I33:I97</f>
        <v>771.189337269372</v>
      </c>
      <c r="B33" s="21">
        <f>+'VLP q=600'!L33:L97</f>
        <v>575.53846153846155</v>
      </c>
      <c r="C33">
        <f t="shared" ca="1" si="0"/>
        <v>114.73547682894262</v>
      </c>
      <c r="D33">
        <f t="shared" ca="1" si="1"/>
        <v>0.73979168631428927</v>
      </c>
      <c r="E33">
        <f t="shared" ca="1" si="2"/>
        <v>124.82404688729046</v>
      </c>
      <c r="F33">
        <f t="shared" ca="1" si="3"/>
        <v>0.73889408000591583</v>
      </c>
      <c r="G33">
        <f t="shared" ca="1" si="4"/>
        <v>124.67259499347297</v>
      </c>
      <c r="H33">
        <f t="shared" ca="1" si="5"/>
        <v>0.73890755507468375</v>
      </c>
      <c r="I33">
        <f t="shared" ca="1" si="6"/>
        <v>124.67486862353238</v>
      </c>
      <c r="J33">
        <f t="shared" ca="1" si="7"/>
        <v>0.73890735278390596</v>
      </c>
      <c r="K33">
        <f t="shared" ca="1" si="8"/>
        <v>1.8236474475634824E-5</v>
      </c>
      <c r="L33">
        <f t="shared" ca="1" si="8"/>
        <v>-2.7377015133667661E-7</v>
      </c>
    </row>
    <row r="34" spans="1:12" x14ac:dyDescent="0.25">
      <c r="A34" s="21">
        <f ca="1">+'VLP q=600'!I34:I98</f>
        <v>798.97760868858904</v>
      </c>
      <c r="B34" s="21">
        <f>+'VLP q=600'!L34:L98</f>
        <v>577.34615384615381</v>
      </c>
      <c r="C34">
        <f t="shared" ca="1" si="0"/>
        <v>119.02983489964103</v>
      </c>
      <c r="D34">
        <f t="shared" ca="1" si="1"/>
        <v>0.73940960611140816</v>
      </c>
      <c r="E34">
        <f t="shared" ca="1" si="2"/>
        <v>129.42912255683751</v>
      </c>
      <c r="F34">
        <f t="shared" ca="1" si="3"/>
        <v>0.7384843544503995</v>
      </c>
      <c r="G34">
        <f t="shared" ca="1" si="4"/>
        <v>129.26716292088093</v>
      </c>
      <c r="H34">
        <f t="shared" ca="1" si="5"/>
        <v>0.7384987644203056</v>
      </c>
      <c r="I34">
        <f t="shared" ca="1" si="6"/>
        <v>129.2696852978498</v>
      </c>
      <c r="J34">
        <f t="shared" ca="1" si="7"/>
        <v>0.73849853999786852</v>
      </c>
      <c r="K34">
        <f t="shared" ca="1" si="8"/>
        <v>1.9512517285530378E-5</v>
      </c>
      <c r="L34">
        <f t="shared" ca="1" si="8"/>
        <v>-3.0389015674841908E-7</v>
      </c>
    </row>
    <row r="35" spans="1:12" x14ac:dyDescent="0.25">
      <c r="A35" s="21">
        <f ca="1">+'VLP q=600'!I35:I99</f>
        <v>827.15894060546589</v>
      </c>
      <c r="B35" s="21">
        <f>+'VLP q=600'!L35:L99</f>
        <v>579.15384615384619</v>
      </c>
      <c r="C35">
        <f t="shared" ca="1" si="0"/>
        <v>123.38445559865715</v>
      </c>
      <c r="D35">
        <f t="shared" ca="1" si="1"/>
        <v>0.73902216418580291</v>
      </c>
      <c r="E35">
        <f t="shared" ca="1" si="2"/>
        <v>134.09389324030397</v>
      </c>
      <c r="F35">
        <f t="shared" ca="1" si="3"/>
        <v>0.73806931767428774</v>
      </c>
      <c r="G35">
        <f t="shared" ca="1" si="4"/>
        <v>133.921001404874</v>
      </c>
      <c r="H35">
        <f t="shared" ca="1" si="5"/>
        <v>0.73808470031040474</v>
      </c>
      <c r="I35">
        <f t="shared" ca="1" si="6"/>
        <v>133.92379254926072</v>
      </c>
      <c r="J35">
        <f t="shared" ca="1" si="7"/>
        <v>0.7380844519750317</v>
      </c>
      <c r="K35">
        <f t="shared" ca="1" si="8"/>
        <v>2.0841288419255468E-5</v>
      </c>
      <c r="L35">
        <f t="shared" ca="1" si="8"/>
        <v>-3.3645929321315818E-7</v>
      </c>
    </row>
    <row r="36" spans="1:12" x14ac:dyDescent="0.25">
      <c r="A36" s="21">
        <f ca="1">+'VLP q=600'!I36:I100</f>
        <v>855.72985595347814</v>
      </c>
      <c r="B36" s="21">
        <f>+'VLP q=600'!L36:L100</f>
        <v>580.96153846153845</v>
      </c>
      <c r="C36">
        <f t="shared" ca="1" si="0"/>
        <v>127.79813752727568</v>
      </c>
      <c r="D36">
        <f t="shared" ca="1" si="1"/>
        <v>0.73862946742904068</v>
      </c>
      <c r="E36">
        <f t="shared" ca="1" si="2"/>
        <v>138.81686802969844</v>
      </c>
      <c r="F36">
        <f t="shared" ca="1" si="3"/>
        <v>0.73764910232754088</v>
      </c>
      <c r="G36">
        <f t="shared" ca="1" si="4"/>
        <v>138.6326197443037</v>
      </c>
      <c r="H36">
        <f t="shared" ca="1" si="5"/>
        <v>0.73766549537653792</v>
      </c>
      <c r="I36">
        <f t="shared" ca="1" si="6"/>
        <v>138.63570062831872</v>
      </c>
      <c r="J36">
        <f t="shared" ca="1" si="7"/>
        <v>0.73766522126227685</v>
      </c>
      <c r="K36">
        <f t="shared" ca="1" si="8"/>
        <v>2.2222876222048127E-5</v>
      </c>
      <c r="L36">
        <f t="shared" ca="1" si="8"/>
        <v>-3.7159710552481177E-7</v>
      </c>
    </row>
    <row r="37" spans="1:12" x14ac:dyDescent="0.25">
      <c r="A37" s="21">
        <f ca="1">+'VLP q=600'!I37:I101</f>
        <v>884.6868995305249</v>
      </c>
      <c r="B37" s="21">
        <f>+'VLP q=600'!L37:L101</f>
        <v>582.76923076923072</v>
      </c>
      <c r="C37">
        <f t="shared" ca="1" si="0"/>
        <v>132.26967833165571</v>
      </c>
      <c r="D37">
        <f t="shared" ca="1" si="1"/>
        <v>0.73823162281766896</v>
      </c>
      <c r="E37">
        <f t="shared" ca="1" si="2"/>
        <v>143.59655777110183</v>
      </c>
      <c r="F37">
        <f t="shared" ca="1" si="3"/>
        <v>0.73722384090405491</v>
      </c>
      <c r="G37">
        <f t="shared" ca="1" si="4"/>
        <v>143.40052984530448</v>
      </c>
      <c r="H37">
        <f t="shared" ca="1" si="5"/>
        <v>0.73724128201828565</v>
      </c>
      <c r="I37">
        <f t="shared" ca="1" si="6"/>
        <v>143.40392239025897</v>
      </c>
      <c r="J37">
        <f t="shared" ca="1" si="7"/>
        <v>0.73724098017474049</v>
      </c>
      <c r="K37">
        <f t="shared" ca="1" si="8"/>
        <v>2.3657267513655268E-5</v>
      </c>
      <c r="L37">
        <f t="shared" ca="1" si="8"/>
        <v>-4.094231781404161E-7</v>
      </c>
    </row>
    <row r="38" spans="1:12" x14ac:dyDescent="0.25">
      <c r="A38" s="21">
        <f ca="1">+'VLP q=600'!I38:I102</f>
        <v>914.02664145218705</v>
      </c>
      <c r="B38" s="21">
        <f>+'VLP q=600'!L38:L102</f>
        <v>584.57692307692309</v>
      </c>
      <c r="C38">
        <f t="shared" ca="1" si="0"/>
        <v>136.79787598941661</v>
      </c>
      <c r="D38">
        <f t="shared" ca="1" si="1"/>
        <v>0.73782873729874399</v>
      </c>
      <c r="E38">
        <f t="shared" ca="1" si="2"/>
        <v>148.43147662709032</v>
      </c>
      <c r="F38">
        <f t="shared" ca="1" si="3"/>
        <v>0.73679366560264858</v>
      </c>
      <c r="G38">
        <f t="shared" ca="1" si="4"/>
        <v>148.22324778955706</v>
      </c>
      <c r="H38">
        <f t="shared" ca="1" si="5"/>
        <v>0.73681219226371886</v>
      </c>
      <c r="I38">
        <f t="shared" ca="1" si="6"/>
        <v>148.22697485997409</v>
      </c>
      <c r="J38">
        <f t="shared" ca="1" si="7"/>
        <v>0.73681186065657345</v>
      </c>
      <c r="K38">
        <f t="shared" ca="1" si="8"/>
        <v>2.5144346503388497E-5</v>
      </c>
      <c r="L38">
        <f t="shared" ca="1" si="8"/>
        <v>-4.5005674191250058E-7</v>
      </c>
    </row>
    <row r="39" spans="1:12" x14ac:dyDescent="0.25">
      <c r="A39" s="21">
        <f ca="1">+'VLP q=600'!I39:I103</f>
        <v>943.74568144443219</v>
      </c>
      <c r="B39" s="21">
        <f>+'VLP q=600'!L39:L103</f>
        <v>586.38461538461536</v>
      </c>
      <c r="C39">
        <f t="shared" ca="1" si="0"/>
        <v>141.38153021734672</v>
      </c>
      <c r="D39">
        <f t="shared" ca="1" si="1"/>
        <v>0.73742091766458406</v>
      </c>
      <c r="E39">
        <f t="shared" ca="1" si="2"/>
        <v>153.3201437554396</v>
      </c>
      <c r="F39">
        <f t="shared" ca="1" si="3"/>
        <v>0.73635870817770477</v>
      </c>
      <c r="G39">
        <f t="shared" ca="1" si="4"/>
        <v>153.09929551622434</v>
      </c>
      <c r="H39">
        <f t="shared" ca="1" si="5"/>
        <v>0.73637835761975323</v>
      </c>
      <c r="I39">
        <f t="shared" ca="1" si="6"/>
        <v>153.10338091061365</v>
      </c>
      <c r="J39">
        <f t="shared" ca="1" si="7"/>
        <v>0.73637799413159233</v>
      </c>
      <c r="K39">
        <f t="shared" ca="1" si="8"/>
        <v>2.6683894013366435E-5</v>
      </c>
      <c r="L39">
        <f t="shared" ca="1" si="8"/>
        <v>-4.9361627289320797E-7</v>
      </c>
    </row>
    <row r="40" spans="1:12" x14ac:dyDescent="0.25">
      <c r="A40" s="21">
        <f ca="1">+'VLP q=600'!I40:I104</f>
        <v>973.84065399347128</v>
      </c>
      <c r="B40" s="21">
        <f>+'VLP q=600'!L40:L104</f>
        <v>588.19230769230762</v>
      </c>
      <c r="C40">
        <f t="shared" ca="1" si="0"/>
        <v>146.01944400529283</v>
      </c>
      <c r="D40">
        <f t="shared" ca="1" si="1"/>
        <v>0.73700827041629469</v>
      </c>
      <c r="E40">
        <f t="shared" ca="1" si="2"/>
        <v>158.2610851080733</v>
      </c>
      <c r="F40">
        <f t="shared" ca="1" si="3"/>
        <v>0.73591909977911341</v>
      </c>
      <c r="G40">
        <f t="shared" ca="1" si="4"/>
        <v>158.02720262150257</v>
      </c>
      <c r="H40">
        <f t="shared" ca="1" si="5"/>
        <v>0.73593990891203809</v>
      </c>
      <c r="I40">
        <f t="shared" ca="1" si="6"/>
        <v>158.03167105976712</v>
      </c>
      <c r="J40">
        <f t="shared" ca="1" si="7"/>
        <v>0.7359395113434678</v>
      </c>
      <c r="K40">
        <f t="shared" ca="1" si="8"/>
        <v>2.8275587004726649E-5</v>
      </c>
      <c r="L40">
        <f t="shared" ca="1" si="8"/>
        <v>-5.4021908616036898E-7</v>
      </c>
    </row>
    <row r="41" spans="1:12" x14ac:dyDescent="0.25">
      <c r="A41" s="21">
        <f ca="1">+'VLP q=600'!I41:I105</f>
        <v>1004.3082343798955</v>
      </c>
      <c r="B41" s="21">
        <f>+'VLP q=600'!L41:L105</f>
        <v>590</v>
      </c>
      <c r="C41">
        <f t="shared" ca="1" si="0"/>
        <v>150.71042528255569</v>
      </c>
      <c r="D41">
        <f t="shared" ca="1" si="1"/>
        <v>0.73659090161550533</v>
      </c>
      <c r="E41">
        <f t="shared" ca="1" si="2"/>
        <v>163.25283535549107</v>
      </c>
      <c r="F41">
        <f t="shared" ca="1" si="3"/>
        <v>0.73547497078105006</v>
      </c>
      <c r="G41">
        <f t="shared" ca="1" si="4"/>
        <v>163.00550828101066</v>
      </c>
      <c r="H41">
        <f t="shared" ca="1" si="5"/>
        <v>0.73549697611391696</v>
      </c>
      <c r="I41">
        <f t="shared" ca="1" si="6"/>
        <v>163.01038538847368</v>
      </c>
      <c r="J41">
        <f t="shared" ca="1" si="7"/>
        <v>0.7354965421849855</v>
      </c>
      <c r="K41">
        <f t="shared" ca="1" si="8"/>
        <v>2.9918998420830577E-5</v>
      </c>
      <c r="L41">
        <f t="shared" ca="1" si="8"/>
        <v>-5.8998092657861383E-7</v>
      </c>
    </row>
    <row r="42" spans="1:12" x14ac:dyDescent="0.25">
      <c r="A42" s="21">
        <f ca="1">+'VLP q=600'!I42:I106</f>
        <v>1035.1451456354041</v>
      </c>
      <c r="B42" s="21">
        <f>+'VLP q=600'!L42:L106</f>
        <v>591.80769230769238</v>
      </c>
      <c r="C42">
        <f t="shared" ca="1" si="0"/>
        <v>155.45328872472984</v>
      </c>
      <c r="D42">
        <f t="shared" ca="1" si="1"/>
        <v>0.73616891672361007</v>
      </c>
      <c r="E42">
        <f t="shared" ca="1" si="2"/>
        <v>168.29393994353964</v>
      </c>
      <c r="F42">
        <f t="shared" ca="1" si="3"/>
        <v>0.73502645059897942</v>
      </c>
      <c r="G42">
        <f t="shared" ca="1" si="4"/>
        <v>168.03276330187725</v>
      </c>
      <c r="H42">
        <f t="shared" ca="1" si="5"/>
        <v>0.73504968816384741</v>
      </c>
      <c r="I42">
        <f t="shared" ca="1" si="6"/>
        <v>168.03807558993708</v>
      </c>
      <c r="J42">
        <f t="shared" ca="1" si="7"/>
        <v>0.73504921551576674</v>
      </c>
      <c r="K42">
        <f t="shared" ca="1" si="8"/>
        <v>3.1613597342010786E-5</v>
      </c>
      <c r="L42">
        <f t="shared" ca="1" si="8"/>
        <v>-6.4301555691366175E-7</v>
      </c>
    </row>
    <row r="43" spans="1:12" x14ac:dyDescent="0.25">
      <c r="A43" s="21">
        <f ca="1">+'VLP q=600'!I43:I107</f>
        <v>1066.3481664738429</v>
      </c>
      <c r="B43" s="21">
        <f>+'VLP q=600'!L43:L107</f>
        <v>593.61538461538464</v>
      </c>
      <c r="C43">
        <f t="shared" ca="1" si="0"/>
        <v>160.24685771099334</v>
      </c>
      <c r="D43">
        <f t="shared" ca="1" si="1"/>
        <v>0.73574242042762283</v>
      </c>
      <c r="E43">
        <f t="shared" ca="1" si="2"/>
        <v>173.38295729148103</v>
      </c>
      <c r="F43">
        <f t="shared" ca="1" si="3"/>
        <v>0.73457366749408792</v>
      </c>
      <c r="G43">
        <f t="shared" ca="1" si="4"/>
        <v>173.10753231348181</v>
      </c>
      <c r="H43">
        <f t="shared" ca="1" si="5"/>
        <v>0.73459817277048556</v>
      </c>
      <c r="I43">
        <f t="shared" ca="1" si="6"/>
        <v>173.11330715692307</v>
      </c>
      <c r="J43">
        <f t="shared" ca="1" si="7"/>
        <v>0.73459765896764995</v>
      </c>
      <c r="K43">
        <f t="shared" ca="1" si="8"/>
        <v>3.3358749457798896E-5</v>
      </c>
      <c r="L43">
        <f t="shared" ca="1" si="8"/>
        <v>-6.9943434931871289E-7</v>
      </c>
    </row>
    <row r="44" spans="1:12" x14ac:dyDescent="0.25">
      <c r="A44" s="21">
        <f ca="1">+'VLP q=600'!I44:I108</f>
        <v>1097.9141402644802</v>
      </c>
      <c r="B44" s="21">
        <f>+'VLP q=600'!L44:L108</f>
        <v>595.42307692307691</v>
      </c>
      <c r="C44">
        <f t="shared" ca="1" si="0"/>
        <v>165.08996644443187</v>
      </c>
      <c r="D44">
        <f t="shared" ca="1" si="1"/>
        <v>0.73531151645152615</v>
      </c>
      <c r="E44">
        <f t="shared" ca="1" si="2"/>
        <v>178.51846114292169</v>
      </c>
      <c r="F44">
        <f t="shared" ca="1" si="3"/>
        <v>0.73411674836411533</v>
      </c>
      <c r="G44">
        <f t="shared" ca="1" si="4"/>
        <v>178.22839610842237</v>
      </c>
      <c r="H44">
        <f t="shared" ca="1" si="5"/>
        <v>0.73414255620440383</v>
      </c>
      <c r="I44">
        <f t="shared" ca="1" si="6"/>
        <v>178.23466171943301</v>
      </c>
      <c r="J44">
        <f t="shared" ca="1" si="7"/>
        <v>0.73414199873670161</v>
      </c>
      <c r="K44">
        <f t="shared" ca="1" si="8"/>
        <v>3.515371785818035E-5</v>
      </c>
      <c r="L44">
        <f t="shared" ca="1" si="8"/>
        <v>-7.5934588019988703E-7</v>
      </c>
    </row>
    <row r="45" spans="1:12" x14ac:dyDescent="0.25">
      <c r="A45" s="21">
        <f ca="1">+'VLP q=600'!I45:I109</f>
        <v>1129.8399851352065</v>
      </c>
      <c r="B45" s="21">
        <f>+'VLP q=600'!L45:L109</f>
        <v>597.23076923076928</v>
      </c>
      <c r="C45">
        <f t="shared" ca="1" si="0"/>
        <v>169.98146225123381</v>
      </c>
      <c r="D45">
        <f t="shared" ca="1" si="1"/>
        <v>0.73487630735170584</v>
      </c>
      <c r="E45">
        <f t="shared" ca="1" si="2"/>
        <v>183.69904308445598</v>
      </c>
      <c r="F45">
        <f t="shared" ca="1" si="3"/>
        <v>0.73365581851926398</v>
      </c>
      <c r="G45">
        <f t="shared" ca="1" si="4"/>
        <v>183.39395414857395</v>
      </c>
      <c r="H45">
        <f t="shared" ca="1" si="5"/>
        <v>0.7336829630751206</v>
      </c>
      <c r="I45">
        <f t="shared" ca="1" si="6"/>
        <v>183.40073954753964</v>
      </c>
      <c r="J45">
        <f t="shared" ca="1" si="7"/>
        <v>0.73368235936053261</v>
      </c>
      <c r="K45">
        <f t="shared" ca="1" si="8"/>
        <v>3.699766414480996E-5</v>
      </c>
      <c r="L45">
        <f t="shared" ca="1" si="8"/>
        <v>-8.2285553180533302E-7</v>
      </c>
    </row>
    <row r="46" spans="1:12" x14ac:dyDescent="0.25">
      <c r="A46" s="21">
        <f ca="1">+'VLP q=600'!I46:I110</f>
        <v>1162.1227053176406</v>
      </c>
      <c r="B46" s="21">
        <f>+'VLP q=600'!L46:L110</f>
        <v>599.03846153846155</v>
      </c>
      <c r="C46">
        <f t="shared" ca="1" si="0"/>
        <v>174.92020807866678</v>
      </c>
      <c r="D46">
        <f t="shared" ca="1" si="1"/>
        <v>0.73443689429470005</v>
      </c>
      <c r="E46">
        <f t="shared" ca="1" si="2"/>
        <v>188.92331525099809</v>
      </c>
      <c r="F46">
        <f t="shared" ca="1" si="3"/>
        <v>0.73319100144149907</v>
      </c>
      <c r="G46">
        <f t="shared" ca="1" si="4"/>
        <v>188.60282725522509</v>
      </c>
      <c r="H46">
        <f t="shared" ca="1" si="5"/>
        <v>0.73321951609175173</v>
      </c>
      <c r="I46">
        <f t="shared" ca="1" si="6"/>
        <v>188.61016223839493</v>
      </c>
      <c r="J46">
        <f t="shared" ca="1" si="7"/>
        <v>0.73321886347922816</v>
      </c>
      <c r="K46">
        <f t="shared" ca="1" si="8"/>
        <v>3.8889649861865499E-5</v>
      </c>
      <c r="L46">
        <f t="shared" ca="1" si="8"/>
        <v>-8.9006510345430824E-7</v>
      </c>
    </row>
    <row r="47" spans="1:12" x14ac:dyDescent="0.25">
      <c r="A47" s="21">
        <f ca="1">+'VLP q=600'!I47:I111</f>
        <v>1194.759403876239</v>
      </c>
      <c r="B47" s="21">
        <f>+'VLP q=600'!L47:L111</f>
        <v>600.84615384615381</v>
      </c>
      <c r="C47">
        <f t="shared" ca="1" si="0"/>
        <v>179.90508521687644</v>
      </c>
      <c r="D47">
        <f t="shared" ca="1" si="1"/>
        <v>0.73399337681503296</v>
      </c>
      <c r="E47">
        <f t="shared" ca="1" si="2"/>
        <v>194.18991324195795</v>
      </c>
      <c r="F47">
        <f t="shared" ca="1" si="3"/>
        <v>0.73272241852508857</v>
      </c>
      <c r="G47">
        <f t="shared" ca="1" si="4"/>
        <v>193.85366050745861</v>
      </c>
      <c r="H47">
        <f t="shared" ca="1" si="5"/>
        <v>0.7327523358051341</v>
      </c>
      <c r="I47">
        <f t="shared" ca="1" si="6"/>
        <v>193.86157561159987</v>
      </c>
      <c r="J47">
        <f t="shared" ca="1" si="7"/>
        <v>0.73275163157773937</v>
      </c>
      <c r="K47">
        <f t="shared" ca="1" si="8"/>
        <v>4.0828638250208784E-5</v>
      </c>
      <c r="L47">
        <f t="shared" ca="1" si="8"/>
        <v>-9.6107243489294081E-7</v>
      </c>
    </row>
    <row r="48" spans="1:12" x14ac:dyDescent="0.25">
      <c r="A48" s="21">
        <f ca="1">+'VLP q=600'!I48:I112</f>
        <v>1227.7472970011881</v>
      </c>
      <c r="B48" s="21">
        <f>+'VLP q=600'!L48:L112</f>
        <v>602.65384615384619</v>
      </c>
      <c r="C48">
        <f t="shared" ca="1" si="0"/>
        <v>184.93499627603717</v>
      </c>
      <c r="D48">
        <f t="shared" ca="1" si="1"/>
        <v>0.73354585255033067</v>
      </c>
      <c r="E48">
        <f t="shared" ca="1" si="2"/>
        <v>199.4974992789675</v>
      </c>
      <c r="F48">
        <f t="shared" ca="1" si="3"/>
        <v>0.73225018879565218</v>
      </c>
      <c r="G48">
        <f t="shared" ca="1" si="4"/>
        <v>199.14512637948741</v>
      </c>
      <c r="H48">
        <f t="shared" ca="1" si="5"/>
        <v>0.73228154032868842</v>
      </c>
      <c r="I48">
        <f t="shared" ca="1" si="6"/>
        <v>199.15365284367167</v>
      </c>
      <c r="J48">
        <f t="shared" ca="1" si="7"/>
        <v>0.73228078170700117</v>
      </c>
      <c r="K48">
        <f t="shared" ca="1" si="8"/>
        <v>4.2813496325623651E-5</v>
      </c>
      <c r="L48">
        <f t="shared" ca="1" si="8"/>
        <v>-1.0359710458035319E-6</v>
      </c>
    </row>
    <row r="49" spans="1:12" x14ac:dyDescent="0.25">
      <c r="A49" s="21">
        <f ca="1">+'VLP q=600'!I49:I113</f>
        <v>1261.0837300924277</v>
      </c>
      <c r="B49" s="21">
        <f>+'VLP q=600'!L49:L113</f>
        <v>604.46153846153845</v>
      </c>
      <c r="C49">
        <f t="shared" ca="1" si="0"/>
        <v>190.00886845863664</v>
      </c>
      <c r="D49">
        <f t="shared" ca="1" si="1"/>
        <v>0.73309441695017707</v>
      </c>
      <c r="E49">
        <f t="shared" ca="1" si="2"/>
        <v>204.84476564418694</v>
      </c>
      <c r="F49">
        <f t="shared" ca="1" si="3"/>
        <v>0.73177442860424602</v>
      </c>
      <c r="G49">
        <f t="shared" ca="1" si="4"/>
        <v>204.47592815596789</v>
      </c>
      <c r="H49">
        <f t="shared" ca="1" si="5"/>
        <v>0.7318072450345503</v>
      </c>
      <c r="I49">
        <f t="shared" ca="1" si="6"/>
        <v>204.48509788065755</v>
      </c>
      <c r="J49">
        <f t="shared" ca="1" si="7"/>
        <v>0.73180642918030336</v>
      </c>
      <c r="K49">
        <f t="shared" ca="1" si="8"/>
        <v>4.4842997287790112E-5</v>
      </c>
      <c r="L49">
        <f t="shared" ca="1" si="8"/>
        <v>-1.1148497941622984E-6</v>
      </c>
    </row>
    <row r="50" spans="1:12" x14ac:dyDescent="0.25">
      <c r="A50" s="21">
        <f ca="1">+'VLP q=600'!I50:I114</f>
        <v>1294.7661959228403</v>
      </c>
      <c r="B50" s="21">
        <f>+'VLP q=600'!L50:L114</f>
        <v>606.26923076923072</v>
      </c>
      <c r="C50">
        <f t="shared" ca="1" si="0"/>
        <v>195.12565717726105</v>
      </c>
      <c r="D50">
        <f t="shared" ca="1" si="1"/>
        <v>0.73263916295423037</v>
      </c>
      <c r="E50">
        <f t="shared" ca="1" si="2"/>
        <v>210.23043844888622</v>
      </c>
      <c r="F50">
        <f t="shared" ca="1" si="3"/>
        <v>0.73129525129206263</v>
      </c>
      <c r="G50">
        <f t="shared" ca="1" si="4"/>
        <v>209.84480367496172</v>
      </c>
      <c r="H50">
        <f t="shared" ca="1" si="5"/>
        <v>0.73132956222054912</v>
      </c>
      <c r="I50">
        <f t="shared" ca="1" si="6"/>
        <v>209.85464917859304</v>
      </c>
      <c r="J50">
        <f t="shared" ca="1" si="7"/>
        <v>0.73132868624049274</v>
      </c>
      <c r="K50">
        <f t="shared" ca="1" si="8"/>
        <v>4.6915823260757804E-5</v>
      </c>
      <c r="L50">
        <f t="shared" ca="1" si="8"/>
        <v>-1.1977925560171667E-6</v>
      </c>
    </row>
    <row r="51" spans="1:12" x14ac:dyDescent="0.25">
      <c r="A51" s="21">
        <f ca="1">+'VLP q=600'!I51:I115</f>
        <v>1328.7923552468701</v>
      </c>
      <c r="B51" s="21">
        <f>+'VLP q=600'!L51:L115</f>
        <v>608.07692307692309</v>
      </c>
      <c r="C51">
        <f t="shared" ca="1" si="0"/>
        <v>200.28435008194683</v>
      </c>
      <c r="D51">
        <f t="shared" ca="1" si="1"/>
        <v>0.732180180633899</v>
      </c>
      <c r="E51">
        <f t="shared" ca="1" si="2"/>
        <v>215.65328179579836</v>
      </c>
      <c r="F51">
        <f t="shared" ca="1" si="3"/>
        <v>0.73081276682009511</v>
      </c>
      <c r="G51">
        <f t="shared" ca="1" si="4"/>
        <v>215.25052946198838</v>
      </c>
      <c r="H51">
        <f t="shared" ca="1" si="5"/>
        <v>0.73084860074239033</v>
      </c>
      <c r="I51">
        <f t="shared" ca="1" si="6"/>
        <v>215.26108383527924</v>
      </c>
      <c r="J51">
        <f t="shared" ca="1" si="7"/>
        <v>0.73084766169235726</v>
      </c>
      <c r="K51">
        <f t="shared" ca="1" si="8"/>
        <v>4.9030568381486797E-5</v>
      </c>
      <c r="L51">
        <f t="shared" ca="1" si="8"/>
        <v>-1.2848779332370132E-6</v>
      </c>
    </row>
    <row r="52" spans="1:12" x14ac:dyDescent="0.25">
      <c r="A52" s="21">
        <f ca="1">+'VLP q=600'!I52:I116</f>
        <v>1363.1600603228999</v>
      </c>
      <c r="B52" s="21">
        <f>+'VLP q=600'!L52:L116</f>
        <v>609.88461538461536</v>
      </c>
      <c r="C52">
        <f t="shared" ca="1" si="0"/>
        <v>205.48397157909272</v>
      </c>
      <c r="D52">
        <f t="shared" ca="1" si="1"/>
        <v>0.73171755679028205</v>
      </c>
      <c r="E52">
        <f t="shared" ca="1" si="2"/>
        <v>221.11210241679038</v>
      </c>
      <c r="F52">
        <f t="shared" ca="1" si="3"/>
        <v>0.73032708135651192</v>
      </c>
      <c r="G52">
        <f t="shared" ca="1" si="4"/>
        <v>220.69192533662238</v>
      </c>
      <c r="H52">
        <f t="shared" ca="1" si="5"/>
        <v>0.73036446560379487</v>
      </c>
      <c r="I52">
        <f t="shared" ca="1" si="6"/>
        <v>220.70322219486678</v>
      </c>
      <c r="J52">
        <f t="shared" ca="1" si="7"/>
        <v>0.73036346049294498</v>
      </c>
      <c r="K52">
        <f t="shared" ca="1" si="8"/>
        <v>5.1185742247262926E-5</v>
      </c>
      <c r="L52">
        <f t="shared" ca="1" si="8"/>
        <v>-1.3761789906696791E-6</v>
      </c>
    </row>
    <row r="53" spans="1:12" x14ac:dyDescent="0.25">
      <c r="A53" s="21">
        <f ca="1">+'VLP q=600'!I53:I117</f>
        <v>1397.8673819525011</v>
      </c>
      <c r="B53" s="21">
        <f>+'VLP q=600'!L53:L117</f>
        <v>611.69230769230762</v>
      </c>
      <c r="C53">
        <f t="shared" ca="1" si="0"/>
        <v>210.72358794762425</v>
      </c>
      <c r="D53">
        <f t="shared" ca="1" si="1"/>
        <v>0.73125137449897126</v>
      </c>
      <c r="E53">
        <f t="shared" ca="1" si="2"/>
        <v>226.60575489125748</v>
      </c>
      <c r="F53">
        <f t="shared" ca="1" si="3"/>
        <v>0.72983829681236212</v>
      </c>
      <c r="G53">
        <f t="shared" ca="1" si="4"/>
        <v>226.16785959688835</v>
      </c>
      <c r="H53">
        <f t="shared" ca="1" si="5"/>
        <v>0.72987725749522991</v>
      </c>
      <c r="I53">
        <f t="shared" ca="1" si="6"/>
        <v>226.1799330305395</v>
      </c>
      <c r="J53">
        <f t="shared" ca="1" si="7"/>
        <v>0.72987618329044701</v>
      </c>
      <c r="K53">
        <f t="shared" ca="1" si="8"/>
        <v>5.337977374643142E-5</v>
      </c>
      <c r="L53">
        <f t="shared" ca="1" si="8"/>
        <v>-1.4717630298058177E-6</v>
      </c>
    </row>
    <row r="54" spans="1:12" x14ac:dyDescent="0.25">
      <c r="A54" s="21">
        <f ca="1">+'VLP q=600'!I54:I118</f>
        <v>1432.9126408202246</v>
      </c>
      <c r="B54" s="21">
        <f>+'VLP q=600'!L54:L118</f>
        <v>613.5</v>
      </c>
      <c r="C54">
        <f t="shared" ca="1" si="0"/>
        <v>216.00231318993343</v>
      </c>
      <c r="D54">
        <f t="shared" ca="1" si="1"/>
        <v>0.73078171258947733</v>
      </c>
      <c r="E54">
        <f t="shared" ca="1" si="2"/>
        <v>232.13314758268851</v>
      </c>
      <c r="F54">
        <f t="shared" ca="1" si="3"/>
        <v>0.72934651031338449</v>
      </c>
      <c r="G54">
        <f t="shared" ca="1" si="4"/>
        <v>231.67725491867157</v>
      </c>
      <c r="H54">
        <f t="shared" ca="1" si="5"/>
        <v>0.729387072269023</v>
      </c>
      <c r="I54">
        <f t="shared" ca="1" si="6"/>
        <v>231.6901394425619</v>
      </c>
      <c r="J54">
        <f t="shared" ca="1" si="7"/>
        <v>0.72938592589943274</v>
      </c>
      <c r="K54">
        <f t="shared" ca="1" si="8"/>
        <v>5.5611015304038961E-5</v>
      </c>
      <c r="L54">
        <f t="shared" ca="1" si="8"/>
        <v>-1.5716914044387185E-6</v>
      </c>
    </row>
    <row r="55" spans="1:12" x14ac:dyDescent="0.25">
      <c r="A55" s="21">
        <f ca="1">+'VLP q=600'!I55:I119</f>
        <v>1468.2944441629727</v>
      </c>
      <c r="B55" s="21">
        <f>+'VLP q=600'!L55:L119</f>
        <v>615.30769230769238</v>
      </c>
      <c r="C55">
        <f t="shared" ca="1" si="0"/>
        <v>221.31931579838385</v>
      </c>
      <c r="D55">
        <f t="shared" ca="1" si="1"/>
        <v>0.7303086450431967</v>
      </c>
      <c r="E55">
        <f t="shared" ca="1" si="2"/>
        <v>237.69324947441922</v>
      </c>
      <c r="F55">
        <f t="shared" ca="1" si="3"/>
        <v>0.72885181359181228</v>
      </c>
      <c r="G55">
        <f t="shared" ca="1" si="4"/>
        <v>237.21909515081043</v>
      </c>
      <c r="H55">
        <f t="shared" ca="1" si="5"/>
        <v>0.72889400033478502</v>
      </c>
      <c r="I55">
        <f t="shared" ca="1" si="6"/>
        <v>237.23282565241408</v>
      </c>
      <c r="J55">
        <f t="shared" ca="1" si="7"/>
        <v>0.72889277869635805</v>
      </c>
      <c r="K55">
        <f t="shared" ca="1" si="8"/>
        <v>5.7877747591996001E-5</v>
      </c>
      <c r="L55">
        <f t="shared" ca="1" si="8"/>
        <v>-1.6760193854006583E-6</v>
      </c>
    </row>
    <row r="56" spans="1:12" x14ac:dyDescent="0.25">
      <c r="A56" s="21">
        <f ca="1">+'VLP q=600'!I56:I120</f>
        <v>1504.0117291370657</v>
      </c>
      <c r="B56" s="21">
        <f>+'VLP q=600'!L56:L120</f>
        <v>617.11538461538464</v>
      </c>
      <c r="C56">
        <f t="shared" ca="1" si="0"/>
        <v>226.67382667803003</v>
      </c>
      <c r="D56">
        <f t="shared" ca="1" si="1"/>
        <v>0.72983224028850635</v>
      </c>
      <c r="E56">
        <f t="shared" ca="1" si="2"/>
        <v>243.28509814587537</v>
      </c>
      <c r="F56">
        <f t="shared" ca="1" si="3"/>
        <v>0.72835429227670634</v>
      </c>
      <c r="G56">
        <f t="shared" ca="1" si="4"/>
        <v>242.79243324666081</v>
      </c>
      <c r="H56">
        <f t="shared" ca="1" si="5"/>
        <v>0.72839812595371811</v>
      </c>
      <c r="I56">
        <f t="shared" ca="1" si="6"/>
        <v>242.80704493387498</v>
      </c>
      <c r="J56">
        <f t="shared" ca="1" si="7"/>
        <v>0.7283968259139163</v>
      </c>
      <c r="K56">
        <f t="shared" ca="1" si="8"/>
        <v>6.0178184772808679E-5</v>
      </c>
      <c r="L56">
        <f t="shared" ca="1" si="8"/>
        <v>-1.7847960830680677E-6</v>
      </c>
    </row>
    <row r="57" spans="1:12" x14ac:dyDescent="0.25">
      <c r="A57" s="21">
        <f ca="1">+'VLP q=600'!I57:I121</f>
        <v>1540.0638147280704</v>
      </c>
      <c r="B57" s="21">
        <f>+'VLP q=600'!L57:L121</f>
        <v>618.92307692307691</v>
      </c>
      <c r="C57">
        <f t="shared" ca="1" si="0"/>
        <v>232.06514855046555</v>
      </c>
      <c r="D57">
        <f t="shared" ca="1" si="1"/>
        <v>0.72935256036407881</v>
      </c>
      <c r="E57">
        <f t="shared" ca="1" si="2"/>
        <v>248.90780921551814</v>
      </c>
      <c r="F57">
        <f t="shared" ca="1" si="3"/>
        <v>0.72785402505379138</v>
      </c>
      <c r="G57">
        <f t="shared" ca="1" si="4"/>
        <v>248.3964006575917</v>
      </c>
      <c r="H57">
        <f t="shared" ca="1" si="5"/>
        <v>0.72789952640285238</v>
      </c>
      <c r="I57">
        <f t="shared" ca="1" si="6"/>
        <v>248.41192900660508</v>
      </c>
      <c r="J57">
        <f t="shared" ca="1" si="7"/>
        <v>0.72789814480526693</v>
      </c>
      <c r="K57">
        <f t="shared" ca="1" si="8"/>
        <v>6.251048037619341E-5</v>
      </c>
      <c r="L57">
        <f t="shared" ca="1" si="8"/>
        <v>-1.8980644411694538E-6</v>
      </c>
    </row>
    <row r="58" spans="1:12" x14ac:dyDescent="0.25">
      <c r="A58" s="21">
        <f ca="1">+'VLP q=600'!I58:I122</f>
        <v>1576.4504647328035</v>
      </c>
      <c r="B58" s="21">
        <f>+'VLP q=600'!L58:L122</f>
        <v>620.73076923076928</v>
      </c>
      <c r="C58">
        <f t="shared" ca="1" si="0"/>
        <v>237.4926672846893</v>
      </c>
      <c r="D58">
        <f t="shared" ca="1" si="1"/>
        <v>0.72886965991074626</v>
      </c>
      <c r="E58">
        <f t="shared" ca="1" si="2"/>
        <v>254.56058769865808</v>
      </c>
      <c r="F58">
        <f t="shared" ca="1" si="3"/>
        <v>0.72735108265492232</v>
      </c>
      <c r="G58">
        <f t="shared" ca="1" si="4"/>
        <v>254.03021863547647</v>
      </c>
      <c r="H58">
        <f t="shared" ca="1" si="5"/>
        <v>0.72739827096943321</v>
      </c>
      <c r="I58">
        <f t="shared" ca="1" si="6"/>
        <v>254.04669933941452</v>
      </c>
      <c r="J58">
        <f t="shared" ca="1" si="7"/>
        <v>0.72739680463835399</v>
      </c>
      <c r="K58">
        <f t="shared" ca="1" si="8"/>
        <v>6.4872733953629181E-5</v>
      </c>
      <c r="L58">
        <f t="shared" ca="1" si="8"/>
        <v>-2.0158613151375361E-6</v>
      </c>
    </row>
    <row r="59" spans="1:12" x14ac:dyDescent="0.25">
      <c r="A59" s="21">
        <f ca="1">+'VLP q=600'!I59:I123</f>
        <v>1613.1719653466389</v>
      </c>
      <c r="B59" s="21">
        <f>+'VLP q=600'!L59:L123</f>
        <v>622.53846153846155</v>
      </c>
      <c r="C59">
        <f t="shared" ca="1" si="0"/>
        <v>242.95586577840371</v>
      </c>
      <c r="D59">
        <f t="shared" ca="1" si="1"/>
        <v>0.72838358493644439</v>
      </c>
      <c r="E59">
        <f t="shared" ca="1" si="2"/>
        <v>260.24274190736952</v>
      </c>
      <c r="F59">
        <f t="shared" ca="1" si="3"/>
        <v>0.72684552662137236</v>
      </c>
      <c r="G59">
        <f t="shared" ca="1" si="4"/>
        <v>259.69321206978719</v>
      </c>
      <c r="H59">
        <f t="shared" ca="1" si="5"/>
        <v>0.72689441971979962</v>
      </c>
      <c r="I59">
        <f t="shared" ca="1" si="6"/>
        <v>259.71068098899161</v>
      </c>
      <c r="J59">
        <f t="shared" ca="1" si="7"/>
        <v>0.72689286546463883</v>
      </c>
      <c r="K59">
        <f t="shared" ca="1" si="8"/>
        <v>6.726299872571993E-5</v>
      </c>
      <c r="L59">
        <f t="shared" ca="1" si="8"/>
        <v>-2.1382176585301935E-6</v>
      </c>
    </row>
    <row r="60" spans="1:12" x14ac:dyDescent="0.25">
      <c r="A60" s="21">
        <f ca="1">+'VLP q=600'!I60:I124</f>
        <v>1650.2292223977436</v>
      </c>
      <c r="B60" s="21">
        <f>+'VLP q=600'!L60:L124</f>
        <v>624.34615384615381</v>
      </c>
      <c r="C60">
        <f t="shared" ca="1" si="0"/>
        <v>248.45434128012826</v>
      </c>
      <c r="D60">
        <f t="shared" ca="1" si="1"/>
        <v>0.72789437127501966</v>
      </c>
      <c r="E60">
        <f t="shared" ca="1" si="2"/>
        <v>265.95370078918842</v>
      </c>
      <c r="F60">
        <f t="shared" ca="1" si="3"/>
        <v>0.72633740776116384</v>
      </c>
      <c r="G60">
        <f t="shared" ca="1" si="4"/>
        <v>265.38482675355277</v>
      </c>
      <c r="H60">
        <f t="shared" ca="1" si="5"/>
        <v>0.72638802196318686</v>
      </c>
      <c r="I60">
        <f t="shared" ca="1" si="6"/>
        <v>265.40331986858666</v>
      </c>
      <c r="J60">
        <f t="shared" ca="1" si="7"/>
        <v>0.72638637658266014</v>
      </c>
      <c r="K60">
        <f t="shared" ca="1" si="8"/>
        <v>6.9679290534300633E-5</v>
      </c>
      <c r="L60">
        <f t="shared" ca="1" si="8"/>
        <v>-2.2651588462556654E-6</v>
      </c>
    </row>
    <row r="61" spans="1:12" x14ac:dyDescent="0.25">
      <c r="A61" s="21">
        <f ca="1">+'VLP q=600'!I61:I125</f>
        <v>1687.6238855998131</v>
      </c>
      <c r="B61" s="21">
        <f>+'VLP q=600'!L61:L125</f>
        <v>626.15384615384619</v>
      </c>
      <c r="C61">
        <f t="shared" ca="1" si="0"/>
        <v>253.98782745503757</v>
      </c>
      <c r="D61">
        <f t="shared" ca="1" si="1"/>
        <v>0.72740204262297392</v>
      </c>
      <c r="E61">
        <f t="shared" ca="1" si="2"/>
        <v>271.69303601789085</v>
      </c>
      <c r="F61">
        <f t="shared" ca="1" si="3"/>
        <v>0.7258267641835946</v>
      </c>
      <c r="G61">
        <f t="shared" ca="1" si="4"/>
        <v>271.10465138781035</v>
      </c>
      <c r="H61">
        <f t="shared" ca="1" si="5"/>
        <v>0.72587911429393293</v>
      </c>
      <c r="I61">
        <f t="shared" ca="1" si="6"/>
        <v>271.12420475662191</v>
      </c>
      <c r="J61">
        <f t="shared" ca="1" si="7"/>
        <v>0.725877374579871</v>
      </c>
      <c r="K61">
        <f t="shared" ca="1" si="8"/>
        <v>7.2119598577005607E-5</v>
      </c>
      <c r="L61">
        <f t="shared" ca="1" si="8"/>
        <v>-2.3967051775490729E-6</v>
      </c>
    </row>
    <row r="62" spans="1:12" x14ac:dyDescent="0.25">
      <c r="A62" s="21">
        <f ca="1">+'VLP q=600'!I62:I126</f>
        <v>1725.3585109055994</v>
      </c>
      <c r="B62" s="21">
        <f>+'VLP q=600'!L62:L126</f>
        <v>627.96153846153845</v>
      </c>
      <c r="C62">
        <f t="shared" ca="1" si="0"/>
        <v>259.55622315475432</v>
      </c>
      <c r="D62">
        <f t="shared" ca="1" si="1"/>
        <v>0.72690660797974127</v>
      </c>
      <c r="E62">
        <f t="shared" ca="1" si="2"/>
        <v>277.46049081390476</v>
      </c>
      <c r="F62">
        <f t="shared" ca="1" si="3"/>
        <v>0.72531361873501077</v>
      </c>
      <c r="G62">
        <f t="shared" ca="1" si="4"/>
        <v>276.85244629642182</v>
      </c>
      <c r="H62">
        <f t="shared" ca="1" si="5"/>
        <v>0.72536771803664701</v>
      </c>
      <c r="I62">
        <f t="shared" ca="1" si="6"/>
        <v>276.87309601761007</v>
      </c>
      <c r="J62">
        <f t="shared" ca="1" si="7"/>
        <v>0.72536588077726361</v>
      </c>
      <c r="K62">
        <f t="shared" ca="1" si="8"/>
        <v>7.4581898657773043E-5</v>
      </c>
      <c r="L62">
        <f t="shared" ca="1" si="8"/>
        <v>-2.5328726262110158E-6</v>
      </c>
    </row>
    <row r="63" spans="1:12" x14ac:dyDescent="0.25">
      <c r="A63" s="21">
        <f ca="1">+'VLP q=600'!I63:I127</f>
        <v>1763.4367781608212</v>
      </c>
      <c r="B63" s="21">
        <f>+'VLP q=600'!L63:L127</f>
        <v>629.76923076923072</v>
      </c>
      <c r="C63">
        <f t="shared" ca="1" si="0"/>
        <v>265.15963093542217</v>
      </c>
      <c r="D63">
        <f t="shared" ca="1" si="1"/>
        <v>0.72640805822063503</v>
      </c>
      <c r="E63">
        <f t="shared" ca="1" si="2"/>
        <v>283.25601856808856</v>
      </c>
      <c r="F63">
        <f t="shared" ca="1" si="3"/>
        <v>0.72479797556234893</v>
      </c>
      <c r="G63">
        <f t="shared" ca="1" si="4"/>
        <v>282.62818191596114</v>
      </c>
      <c r="H63">
        <f t="shared" ca="1" si="5"/>
        <v>0.72485383582166396</v>
      </c>
      <c r="I63">
        <f t="shared" ca="1" si="6"/>
        <v>282.64996410087866</v>
      </c>
      <c r="J63">
        <f t="shared" ca="1" si="7"/>
        <v>0.72485189780403814</v>
      </c>
      <c r="K63">
        <f t="shared" ca="1" si="8"/>
        <v>7.7064170118742572E-5</v>
      </c>
      <c r="L63">
        <f t="shared" ca="1" si="8"/>
        <v>-2.6736739349039947E-6</v>
      </c>
    </row>
    <row r="64" spans="1:12" x14ac:dyDescent="0.25">
      <c r="A64" s="21">
        <f ca="1">+'VLP q=600'!I64:I128</f>
        <v>1801.8637917423268</v>
      </c>
      <c r="B64" s="21">
        <f>+'VLP q=600'!L64:L128</f>
        <v>631.57692307692309</v>
      </c>
      <c r="C64">
        <f t="shared" ca="1" si="0"/>
        <v>270.7984102271007</v>
      </c>
      <c r="D64">
        <f t="shared" ca="1" si="1"/>
        <v>0.72590636136622821</v>
      </c>
      <c r="E64">
        <f t="shared" ca="1" si="2"/>
        <v>289.07983622310866</v>
      </c>
      <c r="F64">
        <f t="shared" ca="1" si="3"/>
        <v>0.72427981536365582</v>
      </c>
      <c r="G64">
        <f t="shared" ca="1" si="4"/>
        <v>288.43209200008238</v>
      </c>
      <c r="H64">
        <f t="shared" ca="1" si="5"/>
        <v>0.72433744685131352</v>
      </c>
      <c r="I64">
        <f t="shared" ca="1" si="6"/>
        <v>288.45504275778347</v>
      </c>
      <c r="J64">
        <f t="shared" ca="1" si="7"/>
        <v>0.72433540486272885</v>
      </c>
      <c r="K64">
        <f t="shared" ca="1" si="8"/>
        <v>7.9564418363689882E-5</v>
      </c>
      <c r="L64">
        <f t="shared" ca="1" si="8"/>
        <v>-2.8191202182830451E-6</v>
      </c>
    </row>
    <row r="65" spans="1:12" x14ac:dyDescent="0.25">
      <c r="A65" s="21">
        <f ca="1">+'VLP q=600'!I65:I129</f>
        <v>1840.6465106336007</v>
      </c>
      <c r="B65" s="21">
        <f>+'VLP q=600'!L65:L129</f>
        <v>633.38461538461536</v>
      </c>
      <c r="C65">
        <f t="shared" ca="1" si="0"/>
        <v>276.47325338625933</v>
      </c>
      <c r="D65">
        <f t="shared" ca="1" si="1"/>
        <v>0.72540145581576576</v>
      </c>
      <c r="E65">
        <f t="shared" ca="1" si="2"/>
        <v>294.93250073604941</v>
      </c>
      <c r="F65">
        <f t="shared" ca="1" si="3"/>
        <v>0.72375908858501181</v>
      </c>
      <c r="G65">
        <f t="shared" ca="1" si="4"/>
        <v>294.26474983672364</v>
      </c>
      <c r="H65">
        <f t="shared" ca="1" si="5"/>
        <v>0.7238185001186771</v>
      </c>
      <c r="I65">
        <f t="shared" ca="1" si="6"/>
        <v>294.28890527790173</v>
      </c>
      <c r="J65">
        <f t="shared" ca="1" si="7"/>
        <v>0.72381635094627139</v>
      </c>
      <c r="K65">
        <f t="shared" ca="1" si="8"/>
        <v>8.2080706220592802E-5</v>
      </c>
      <c r="L65">
        <f t="shared" ca="1" si="8"/>
        <v>-2.9692233435981039E-6</v>
      </c>
    </row>
    <row r="66" spans="1:12" x14ac:dyDescent="0.25">
      <c r="A66" s="21">
        <f ca="1">+'VLP q=600'!I66:I130</f>
        <v>1879.7943896486788</v>
      </c>
      <c r="B66" s="21">
        <f>+'VLP q=600'!L66:L130</f>
        <v>635.19230769230762</v>
      </c>
      <c r="C66">
        <f t="shared" ca="1" si="0"/>
        <v>282.1852991179461</v>
      </c>
      <c r="D66">
        <f t="shared" ca="1" si="1"/>
        <v>0.72489324025569868</v>
      </c>
      <c r="E66">
        <f t="shared" ca="1" si="2"/>
        <v>300.8150232796051</v>
      </c>
      <c r="F66">
        <f t="shared" ca="1" si="3"/>
        <v>0.723235705259753</v>
      </c>
      <c r="G66">
        <f t="shared" ca="1" si="4"/>
        <v>300.12718209044425</v>
      </c>
      <c r="H66">
        <f t="shared" ca="1" si="5"/>
        <v>0.72329690427873972</v>
      </c>
      <c r="I66">
        <f t="shared" ca="1" si="6"/>
        <v>300.15257836026552</v>
      </c>
      <c r="J66">
        <f t="shared" ca="1" si="7"/>
        <v>0.72329464470658344</v>
      </c>
      <c r="K66">
        <f t="shared" ca="1" si="8"/>
        <v>8.4611199943747425E-5</v>
      </c>
      <c r="L66">
        <f t="shared" ca="1" si="8"/>
        <v>-3.1239995661628247E-6</v>
      </c>
    </row>
    <row r="67" spans="1:12" x14ac:dyDescent="0.25">
      <c r="A67" s="21">
        <f ca="1">+'VLP q=600'!I67:I131</f>
        <v>1919.3203831969131</v>
      </c>
      <c r="B67" s="21">
        <f>+'VLP q=600'!L67:L131</f>
        <v>637</v>
      </c>
      <c r="C67">
        <f t="shared" ca="1" si="0"/>
        <v>287.93631011848845</v>
      </c>
      <c r="D67">
        <f t="shared" ca="1" si="1"/>
        <v>0.72438155785435177</v>
      </c>
      <c r="E67">
        <f t="shared" ca="1" si="2"/>
        <v>306.72904836244766</v>
      </c>
      <c r="F67">
        <f t="shared" ca="1" si="3"/>
        <v>0.72270951907166725</v>
      </c>
      <c r="G67">
        <f t="shared" ca="1" si="4"/>
        <v>306.02104736618116</v>
      </c>
      <c r="H67">
        <f t="shared" ca="1" si="5"/>
        <v>0.72277251176110768</v>
      </c>
      <c r="I67">
        <f t="shared" ca="1" si="6"/>
        <v>306.04772072288989</v>
      </c>
      <c r="J67">
        <f t="shared" ca="1" si="7"/>
        <v>0.7227701385632106</v>
      </c>
      <c r="K67">
        <f t="shared" ca="1" si="8"/>
        <v>8.7154240671109235E-5</v>
      </c>
      <c r="L67">
        <f t="shared" ca="1" si="8"/>
        <v>-3.2834752993603569E-6</v>
      </c>
    </row>
  </sheetData>
  <mergeCells count="2">
    <mergeCell ref="C1:D1"/>
    <mergeCell ref="F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67"/>
  <sheetViews>
    <sheetView zoomScale="70" zoomScaleNormal="70" workbookViewId="0">
      <selection activeCell="BF19" sqref="BF19"/>
    </sheetView>
  </sheetViews>
  <sheetFormatPr baseColWidth="10" defaultRowHeight="15" x14ac:dyDescent="0.25"/>
  <sheetData>
    <row r="1" spans="1:7" x14ac:dyDescent="0.25">
      <c r="A1" s="65" t="s">
        <v>0</v>
      </c>
      <c r="B1" s="65"/>
      <c r="C1" s="28">
        <v>25</v>
      </c>
    </row>
    <row r="2" spans="1:7" x14ac:dyDescent="0.25">
      <c r="A2" s="10" t="str">
        <f>+'VLP q=600'!L2:L67</f>
        <v>Tprom[°R]</v>
      </c>
      <c r="B2" s="10" t="str">
        <f>+'VLP q=600'!P2:P67</f>
        <v>γgl</v>
      </c>
      <c r="C2" s="10" t="str">
        <f>+'VLP q=600'!W2:W67</f>
        <v>ρg @ cf</v>
      </c>
      <c r="D2" s="2" t="s">
        <v>47</v>
      </c>
      <c r="E2" s="2" t="s">
        <v>62</v>
      </c>
      <c r="F2" s="2" t="s">
        <v>63</v>
      </c>
      <c r="G2" s="2" t="s">
        <v>40</v>
      </c>
    </row>
    <row r="3" spans="1:7" x14ac:dyDescent="0.25">
      <c r="A3">
        <f>+'VLP q=600'!L3:L68</f>
        <v>521.30769230769238</v>
      </c>
      <c r="B3">
        <f ca="1">+'VLP q=600'!P3:P68</f>
        <v>0.67549161818838721</v>
      </c>
      <c r="C3">
        <f ca="1">+'VLP q=600'!W3:W68</f>
        <v>0.50290708241491755</v>
      </c>
      <c r="D3" s="4">
        <f ca="1">3.5+(986/A3)+0.2896*B3</f>
        <v>5.587019746096443</v>
      </c>
      <c r="E3" s="4">
        <f ca="1">2.4-0.2*D3</f>
        <v>1.2825960507807113</v>
      </c>
      <c r="F3" s="4">
        <f ca="1">((9.4+0.5792*B3)*(A3^1.5))/((209+550.24*B3)+A3)</f>
        <v>105.75511309208078</v>
      </c>
      <c r="G3" s="4">
        <f ca="1">(F3*0.0001)*EXP((D3*((C3/62.428)^E3)))</f>
        <v>1.0698077014714846E-2</v>
      </c>
    </row>
    <row r="4" spans="1:7" x14ac:dyDescent="0.25">
      <c r="A4">
        <f>+'VLP q=600'!L4:L69</f>
        <v>523.11538461538464</v>
      </c>
      <c r="B4">
        <f ca="1">+'VLP q=600'!P4:P69</f>
        <v>0.67502503198792041</v>
      </c>
      <c r="C4">
        <f ca="1">+'VLP q=600'!W4:W69</f>
        <v>0.55344431526715232</v>
      </c>
      <c r="D4" s="4">
        <f t="shared" ref="D4:D67" ca="1" si="0">3.5+(986/A4)+0.2896*B4</f>
        <v>5.580348656513169</v>
      </c>
      <c r="E4" s="4">
        <f t="shared" ref="E4:E67" ca="1" si="1">2.4-0.2*D4</f>
        <v>1.2839302686973662</v>
      </c>
      <c r="F4" s="4">
        <f t="shared" ref="F4:F67" ca="1" si="2">((9.4+0.5792*B4)*(A4^1.5))/((209+550.24*B4)+A4)</f>
        <v>106.15333012280024</v>
      </c>
      <c r="G4" s="4">
        <f t="shared" ref="G4:G67" ca="1" si="3">(F4*0.0001)*EXP((D4*((C4/62.428)^E4)))</f>
        <v>1.0753495088821612E-2</v>
      </c>
    </row>
    <row r="5" spans="1:7" x14ac:dyDescent="0.25">
      <c r="A5">
        <f>+'VLP q=600'!L5:L70</f>
        <v>524.92307692307691</v>
      </c>
      <c r="B5">
        <f ca="1">+'VLP q=600'!P5:P70</f>
        <v>0.67453253851087713</v>
      </c>
      <c r="C5">
        <f ca="1">+'VLP q=600'!W5:W70</f>
        <v>0.6057677516192117</v>
      </c>
      <c r="D5" s="4">
        <f t="shared" ca="1" si="0"/>
        <v>5.5737150803625974</v>
      </c>
      <c r="E5" s="4">
        <f t="shared" ca="1" si="1"/>
        <v>1.2852569839274803</v>
      </c>
      <c r="F5" s="4">
        <f t="shared" ca="1" si="2"/>
        <v>106.55255961167377</v>
      </c>
      <c r="G5" s="4">
        <f t="shared" ca="1" si="3"/>
        <v>1.0809968746686913E-2</v>
      </c>
    </row>
    <row r="6" spans="1:7" x14ac:dyDescent="0.25">
      <c r="A6">
        <f>+'VLP q=600'!L6:L71</f>
        <v>526.73076923076928</v>
      </c>
      <c r="B6">
        <f ca="1">+'VLP q=600'!P6:P71</f>
        <v>0.67401377427292997</v>
      </c>
      <c r="C6">
        <f ca="1">+'VLP q=600'!W6:W71</f>
        <v>0.65983884451541563</v>
      </c>
      <c r="D6" s="4">
        <f t="shared" ca="1" si="0"/>
        <v>5.5671184489053074</v>
      </c>
      <c r="E6" s="4">
        <f t="shared" ca="1" si="1"/>
        <v>1.2865763102189385</v>
      </c>
      <c r="F6" s="4">
        <f t="shared" ca="1" si="2"/>
        <v>106.95282555814987</v>
      </c>
      <c r="G6" s="4">
        <f t="shared" ca="1" si="3"/>
        <v>1.0867507720980406E-2</v>
      </c>
    </row>
    <row r="7" spans="1:7" x14ac:dyDescent="0.25">
      <c r="A7">
        <f>+'VLP q=600'!L7:L72</f>
        <v>528.53846153846155</v>
      </c>
      <c r="B7">
        <f ca="1">+'VLP q=600'!P7:P72</f>
        <v>0.67346833967319308</v>
      </c>
      <c r="C7">
        <f ca="1">+'VLP q=600'!W7:W72</f>
        <v>0.71561935611182936</v>
      </c>
      <c r="D7" s="4">
        <f t="shared" ca="1" si="0"/>
        <v>5.560558189283169</v>
      </c>
      <c r="E7" s="4">
        <f t="shared" ca="1" si="1"/>
        <v>1.2878883621433661</v>
      </c>
      <c r="F7" s="4">
        <f t="shared" ca="1" si="2"/>
        <v>107.3541538473865</v>
      </c>
      <c r="G7" s="4">
        <f t="shared" ca="1" si="3"/>
        <v>1.0926121632017206E-2</v>
      </c>
    </row>
    <row r="8" spans="1:7" x14ac:dyDescent="0.25">
      <c r="A8">
        <f>+'VLP q=600'!L8:L73</f>
        <v>530.34615384615381</v>
      </c>
      <c r="B8">
        <f ca="1">+'VLP q=600'!P8:P73</f>
        <v>0.67289579572784164</v>
      </c>
      <c r="C8">
        <f ca="1">+'VLP q=600'!W8:W73</f>
        <v>0.77307108788291989</v>
      </c>
      <c r="D8" s="4">
        <f t="shared" ca="1" si="0"/>
        <v>5.554033723465337</v>
      </c>
      <c r="E8" s="4">
        <f t="shared" ca="1" si="1"/>
        <v>1.2891932553069325</v>
      </c>
      <c r="F8" s="4">
        <f t="shared" ca="1" si="2"/>
        <v>107.75657242622708</v>
      </c>
      <c r="G8" s="4">
        <f t="shared" ca="1" si="3"/>
        <v>1.0985819918621771E-2</v>
      </c>
    </row>
    <row r="9" spans="1:7" x14ac:dyDescent="0.25">
      <c r="A9">
        <f>+'VLP q=600'!L9:L74</f>
        <v>532.15384615384619</v>
      </c>
      <c r="B9">
        <f ca="1">+'VLP q=600'!P9:P74</f>
        <v>0.67229566078742919</v>
      </c>
      <c r="C9">
        <f ca="1">+'VLP q=600'!W9:W74</f>
        <v>0.83215562171460977</v>
      </c>
      <c r="D9" s="4">
        <f t="shared" ca="1" si="0"/>
        <v>5.5475444671917353</v>
      </c>
      <c r="E9" s="4">
        <f t="shared" ca="1" si="1"/>
        <v>1.2904911065616529</v>
      </c>
      <c r="F9" s="4">
        <f t="shared" ca="1" si="2"/>
        <v>108.16011148255731</v>
      </c>
      <c r="G9" s="4">
        <f t="shared" ca="1" si="3"/>
        <v>1.1046611762998333E-2</v>
      </c>
    </row>
    <row r="10" spans="1:7" x14ac:dyDescent="0.25">
      <c r="A10">
        <f>+'VLP q=600'!L10:L75</f>
        <v>533.96153846153845</v>
      </c>
      <c r="B10">
        <f ca="1">+'VLP q=600'!P10:P75</f>
        <v>0.67166740714947348</v>
      </c>
      <c r="C10">
        <f ca="1">+'VLP q=600'!W10:W75</f>
        <v>0.89283407316426155</v>
      </c>
      <c r="D10" s="4">
        <f t="shared" ca="1" si="0"/>
        <v>5.5410898288883459</v>
      </c>
      <c r="E10" s="4">
        <f t="shared" ca="1" si="1"/>
        <v>1.2917820342223307</v>
      </c>
      <c r="F10" s="4">
        <f t="shared" ca="1" si="2"/>
        <v>108.56480363233739</v>
      </c>
      <c r="G10" s="4">
        <f t="shared" ca="1" si="3"/>
        <v>1.11085060105508E-2</v>
      </c>
    </row>
    <row r="11" spans="1:7" x14ac:dyDescent="0.25">
      <c r="A11">
        <f>+'VLP q=600'!L11:L76</f>
        <v>535.76923076923072</v>
      </c>
      <c r="B11">
        <f ca="1">+'VLP q=600'!P11:P76</f>
        <v>0.67101045749352806</v>
      </c>
      <c r="C11">
        <f ca="1">+'VLP q=600'!W11:W76</f>
        <v>0.95506685685288006</v>
      </c>
      <c r="D11" s="4">
        <f t="shared" ca="1" si="0"/>
        <v>5.5346692085331988</v>
      </c>
      <c r="E11" s="4">
        <f t="shared" ca="1" si="1"/>
        <v>1.29306615829336</v>
      </c>
      <c r="F11" s="4">
        <f t="shared" ca="1" si="2"/>
        <v>108.97068411792959</v>
      </c>
      <c r="G11" s="4">
        <f t="shared" ca="1" si="3"/>
        <v>1.1171511085288161E-2</v>
      </c>
    </row>
    <row r="12" spans="1:7" x14ac:dyDescent="0.25">
      <c r="A12">
        <f>+'VLP q=600'!L12:L77</f>
        <v>537.57692307692309</v>
      </c>
      <c r="B12">
        <f ca="1">+'VLP q=600'!P12:P77</f>
        <v>0.6703241810744428</v>
      </c>
      <c r="C12">
        <f ca="1">+'VLP q=600'!W12:W77</f>
        <v>1.0188134633096653</v>
      </c>
      <c r="D12" s="4">
        <f t="shared" ca="1" si="0"/>
        <v>5.5282819964543837</v>
      </c>
      <c r="E12" s="4">
        <f t="shared" ca="1" si="1"/>
        <v>1.2943436007091231</v>
      </c>
      <c r="F12" s="4">
        <f t="shared" ca="1" si="2"/>
        <v>109.37779102103059</v>
      </c>
      <c r="G12" s="4">
        <f t="shared" ca="1" si="3"/>
        <v>1.123563490126984E-2</v>
      </c>
    </row>
    <row r="13" spans="1:7" x14ac:dyDescent="0.25">
      <c r="A13">
        <f>+'VLP q=600'!L13:L78</f>
        <v>539.38461538461536</v>
      </c>
      <c r="B13">
        <f ca="1">+'VLP q=600'!P13:P78</f>
        <v>0.66960788961337303</v>
      </c>
      <c r="C13">
        <f ca="1">+'VLP q=600'!W13:W78</f>
        <v>1.0840322462874148</v>
      </c>
      <c r="D13" s="4">
        <f t="shared" ca="1" si="0"/>
        <v>5.5219275720425287</v>
      </c>
      <c r="E13" s="4">
        <f t="shared" ca="1" si="1"/>
        <v>1.2956144855914942</v>
      </c>
      <c r="F13" s="4">
        <f t="shared" ca="1" si="2"/>
        <v>109.78616549339036</v>
      </c>
      <c r="G13" s="4">
        <f t="shared" ca="1" si="3"/>
        <v>1.1300884770430614E-2</v>
      </c>
    </row>
    <row r="14" spans="1:7" x14ac:dyDescent="0.25">
      <c r="A14">
        <f>+'VLP q=600'!L14:L79</f>
        <v>541.19230769230762</v>
      </c>
      <c r="B14">
        <f ca="1">+'VLP q=600'!P14:P79</f>
        <v>0.66886083282678555</v>
      </c>
      <c r="C14">
        <f ca="1">+'VLP q=600'!W14:W79</f>
        <v>1.1506802194379848</v>
      </c>
      <c r="D14" s="4">
        <f t="shared" ca="1" si="0"/>
        <v>5.5156053023603988</v>
      </c>
      <c r="E14" s="4">
        <f t="shared" ca="1" si="1"/>
        <v>1.2968789395279201</v>
      </c>
      <c r="F14" s="4">
        <f t="shared" ca="1" si="2"/>
        <v>110.19585200855019</v>
      </c>
      <c r="G14" s="4">
        <f t="shared" ca="1" si="3"/>
        <v>1.1367267307053995E-2</v>
      </c>
    </row>
    <row r="15" spans="1:7" x14ac:dyDescent="0.25">
      <c r="A15">
        <f>+'VLP q=600'!L15:L80</f>
        <v>543</v>
      </c>
      <c r="B15">
        <f ca="1">+'VLP q=600'!P15:P80</f>
        <v>0.66808219353199172</v>
      </c>
      <c r="C15">
        <f ca="1">+'VLP q=600'!W15:W80</f>
        <v>1.2187128611883573</v>
      </c>
      <c r="D15" s="4">
        <f t="shared" ca="1" si="0"/>
        <v>5.5093145406317632</v>
      </c>
      <c r="E15" s="4">
        <f t="shared" ca="1" si="1"/>
        <v>1.2981370918736472</v>
      </c>
      <c r="F15" s="4">
        <f t="shared" ca="1" si="2"/>
        <v>110.60689863798343</v>
      </c>
      <c r="G15" s="4">
        <f t="shared" ca="1" si="3"/>
        <v>1.1434788329115592E-2</v>
      </c>
    </row>
    <row r="16" spans="1:7" x14ac:dyDescent="0.25">
      <c r="A16">
        <f>+'VLP q=600'!L16:L81</f>
        <v>544.80769230769238</v>
      </c>
      <c r="B16">
        <f ca="1">+'VLP q=600'!P16:P81</f>
        <v>0.6672710822640302</v>
      </c>
      <c r="C16">
        <f ca="1">+'VLP q=600'!W16:W81</f>
        <v>1.2880839266399575</v>
      </c>
      <c r="D16" s="4">
        <f t="shared" ca="1" si="0"/>
        <v>5.5030546245906233</v>
      </c>
      <c r="E16" s="4">
        <f t="shared" ca="1" si="1"/>
        <v>1.2993890750818753</v>
      </c>
      <c r="F16" s="4">
        <f t="shared" ca="1" si="2"/>
        <v>111.01935735528704</v>
      </c>
      <c r="G16" s="4">
        <f t="shared" ca="1" si="3"/>
        <v>1.150345275668728E-2</v>
      </c>
    </row>
    <row r="17" spans="1:7" x14ac:dyDescent="0.25">
      <c r="A17">
        <f>+'VLP q=600'!L17:L82</f>
        <v>546.61538461538464</v>
      </c>
      <c r="B17">
        <f ca="1">+'VLP q=600'!P17:P82</f>
        <v>0.66642653133321017</v>
      </c>
      <c r="C17">
        <f ca="1">+'VLP q=600'!W17:W82</f>
        <v>1.3587452652989152</v>
      </c>
      <c r="D17" s="4">
        <f t="shared" ca="1" si="0"/>
        <v>5.4968248746702697</v>
      </c>
      <c r="E17" s="4">
        <f t="shared" ca="1" si="1"/>
        <v>1.300635025065946</v>
      </c>
      <c r="F17" s="4">
        <f t="shared" ca="1" si="2"/>
        <v>111.43328437242715</v>
      </c>
      <c r="G17" s="4">
        <f t="shared" ca="1" si="3"/>
        <v>1.157326450757091E-2</v>
      </c>
    </row>
    <row r="18" spans="1:7" x14ac:dyDescent="0.25">
      <c r="A18">
        <f>+'VLP q=600'!L18:L83</f>
        <v>548.42307692307691</v>
      </c>
      <c r="B18">
        <f ca="1">+'VLP q=600'!P18:P83</f>
        <v>0.66554748824534837</v>
      </c>
      <c r="C18">
        <f ca="1">+'VLP q=600'!W18:W83</f>
        <v>1.4306466434171528</v>
      </c>
      <c r="D18" s="4">
        <f t="shared" ca="1" si="0"/>
        <v>5.4906245920095564</v>
      </c>
      <c r="E18" s="4">
        <f t="shared" ca="1" si="1"/>
        <v>1.3018750815980886</v>
      </c>
      <c r="F18" s="4">
        <f t="shared" ca="1" si="2"/>
        <v>111.8487405124972</v>
      </c>
      <c r="G18" s="4">
        <f t="shared" ca="1" si="3"/>
        <v>1.1644226390313882E-2</v>
      </c>
    </row>
    <row r="19" spans="1:7" x14ac:dyDescent="0.25">
      <c r="A19">
        <f>+'VLP q=600'!L19:L84</f>
        <v>550.23076923076928</v>
      </c>
      <c r="B19">
        <f ca="1">+'VLP q=600'!P19:P84</f>
        <v>0.66463280839760608</v>
      </c>
      <c r="C19">
        <f ca="1">+'VLP q=600'!W19:W84</f>
        <v>1.5037355696738086</v>
      </c>
      <c r="D19" s="4">
        <f t="shared" ca="1" si="0"/>
        <v>5.4844530562511329</v>
      </c>
      <c r="E19" s="4">
        <f t="shared" ca="1" si="1"/>
        <v>1.3031093887497733</v>
      </c>
      <c r="F19" s="4">
        <f t="shared" ca="1" si="2"/>
        <v>112.2657916240067</v>
      </c>
      <c r="G19" s="4">
        <f t="shared" ca="1" si="3"/>
        <v>1.1716339994744649E-2</v>
      </c>
    </row>
    <row r="20" spans="1:7" x14ac:dyDescent="0.25">
      <c r="A20">
        <f>+'VLP q=600'!L20:L85</f>
        <v>552.03846153846155</v>
      </c>
      <c r="B20">
        <f ca="1">+'VLP q=600'!P20:P85</f>
        <v>0.66368124695169095</v>
      </c>
      <c r="C20">
        <f ca="1">+'VLP q=600'!W20:W85</f>
        <v>1.5779571228472653</v>
      </c>
      <c r="D20" s="4">
        <f t="shared" ca="1" si="0"/>
        <v>5.4783095231031353</v>
      </c>
      <c r="E20" s="4">
        <f t="shared" ca="1" si="1"/>
        <v>1.3043380953793728</v>
      </c>
      <c r="F20" s="4">
        <f t="shared" ca="1" si="2"/>
        <v>112.68450904239828</v>
      </c>
      <c r="G20" s="4">
        <f t="shared" ca="1" si="3"/>
        <v>1.1789605580152625E-2</v>
      </c>
    </row>
    <row r="21" spans="1:7" x14ac:dyDescent="0.25">
      <c r="A21">
        <f>+'VLP q=600'!L21:L86</f>
        <v>553.84615384615381</v>
      </c>
      <c r="B21">
        <f ca="1">+'VLP q=600'!P21:P86</f>
        <v>0.66269144977277861</v>
      </c>
      <c r="C21">
        <f ca="1">+'VLP q=600'!W21:W86</f>
        <v>1.6532537800149174</v>
      </c>
      <c r="D21" s="4">
        <f t="shared" ca="1" si="0"/>
        <v>5.4721932216319749</v>
      </c>
      <c r="E21" s="4">
        <f t="shared" ca="1" si="1"/>
        <v>1.305561355673605</v>
      </c>
      <c r="F21" s="4">
        <f t="shared" ca="1" si="2"/>
        <v>113.10497010529734</v>
      </c>
      <c r="G21" s="4">
        <f t="shared" ca="1" si="3"/>
        <v>1.1864021961220972E-2</v>
      </c>
    </row>
    <row r="22" spans="1:7" x14ac:dyDescent="0.25">
      <c r="A22">
        <f>+'VLP q=600'!L22:L87</f>
        <v>555.65384615384619</v>
      </c>
      <c r="B22">
        <f ca="1">+'VLP q=600'!P22:P87</f>
        <v>0.66166194330648276</v>
      </c>
      <c r="C22">
        <f ca="1">+'VLP q=600'!W22:W87</f>
        <v>1.7295652436662925</v>
      </c>
      <c r="D22" s="4">
        <f t="shared" ca="1" si="0"/>
        <v>5.4661033512491981</v>
      </c>
      <c r="E22" s="4">
        <f t="shared" ca="1" si="1"/>
        <v>1.3067793297501602</v>
      </c>
      <c r="F22" s="4">
        <f t="shared" ca="1" si="2"/>
        <v>113.52725872896829</v>
      </c>
      <c r="G22" s="4">
        <f t="shared" ca="1" si="3"/>
        <v>1.193958639180248E-2</v>
      </c>
    </row>
    <row r="23" spans="1:7" x14ac:dyDescent="0.25">
      <c r="A23">
        <f>+'VLP q=600'!L23:L88</f>
        <v>557.46153846153845</v>
      </c>
      <c r="B23">
        <f ca="1">+'VLP q=600'!P23:P88</f>
        <v>0.66059112324711267</v>
      </c>
      <c r="C23">
        <f ca="1">+'VLP q=600'!W23:W88</f>
        <v>1.8068282659202908</v>
      </c>
      <c r="D23" s="4">
        <f t="shared" ca="1" si="0"/>
        <v>5.4600390783499053</v>
      </c>
      <c r="E23" s="4">
        <f t="shared" ca="1" si="1"/>
        <v>1.3079921843300188</v>
      </c>
      <c r="F23" s="4">
        <f t="shared" ca="1" si="2"/>
        <v>113.95146605460474</v>
      </c>
      <c r="G23" s="4">
        <f t="shared" ca="1" si="3"/>
        <v>1.2016294446605871E-2</v>
      </c>
    </row>
    <row r="24" spans="1:7" x14ac:dyDescent="0.25">
      <c r="A24">
        <f>+'VLP q=600'!L24:L89</f>
        <v>559.26923076923072</v>
      </c>
      <c r="B24">
        <f ca="1">+'VLP q=600'!P24:P89</f>
        <v>0.65947724182775247</v>
      </c>
      <c r="C24">
        <f ca="1">+'VLP q=600'!W24:W89</f>
        <v>1.8849764677936101</v>
      </c>
      <c r="D24" s="4">
        <f t="shared" ca="1" si="0"/>
        <v>5.4539995325535839</v>
      </c>
      <c r="E24" s="4">
        <f t="shared" ca="1" si="1"/>
        <v>1.3092000934892831</v>
      </c>
      <c r="F24" s="4">
        <f t="shared" ca="1" si="2"/>
        <v>114.37769117444738</v>
      </c>
      <c r="G24" s="4">
        <f t="shared" ca="1" si="3"/>
        <v>1.209413990083061E-2</v>
      </c>
    </row>
    <row r="25" spans="1:7" x14ac:dyDescent="0.25">
      <c r="A25">
        <f>+'VLP q=600'!L25:L90</f>
        <v>561.07692307692309</v>
      </c>
      <c r="B25">
        <f ca="1">+'VLP q=600'!P25:P90</f>
        <v>0.65831839353568034</v>
      </c>
      <c r="C25">
        <f ca="1">+'VLP q=600'!W25:W90</f>
        <v>1.9639401511680248</v>
      </c>
      <c r="D25" s="4">
        <f t="shared" ca="1" si="0"/>
        <v>5.4479838024904454</v>
      </c>
      <c r="E25" s="4">
        <f t="shared" ca="1" si="1"/>
        <v>1.3104032395019107</v>
      </c>
      <c r="F25" s="4">
        <f t="shared" ca="1" si="2"/>
        <v>114.80604194936494</v>
      </c>
      <c r="G25" s="4">
        <f t="shared" ca="1" si="3"/>
        <v>1.2173114607753213E-2</v>
      </c>
    </row>
    <row r="26" spans="1:7" x14ac:dyDescent="0.25">
      <c r="A26">
        <f>+'VLP q=600'!L26:L91</f>
        <v>562.88461538461536</v>
      </c>
      <c r="B26">
        <f ca="1">+'VLP q=600'!P26:P91</f>
        <v>0.65711249902442603</v>
      </c>
      <c r="C26">
        <f ca="1">+'VLP q=600'!W26:W91</f>
        <v>2.0436461007405882</v>
      </c>
      <c r="D26" s="4">
        <f t="shared" ca="1" si="0"/>
        <v>5.4419909310669787</v>
      </c>
      <c r="E26" s="4">
        <f t="shared" ca="1" si="1"/>
        <v>1.3116018137866041</v>
      </c>
      <c r="F26" s="4">
        <f t="shared" ca="1" si="2"/>
        <v>115.23663593147815</v>
      </c>
      <c r="G26" s="4">
        <f t="shared" ca="1" si="3"/>
        <v>1.2253208374223171E-2</v>
      </c>
    </row>
    <row r="27" spans="1:7" x14ac:dyDescent="0.25">
      <c r="A27">
        <f>+'VLP q=600'!L27:L92</f>
        <v>564.69230769230762</v>
      </c>
      <c r="B27">
        <f ca="1">+'VLP q=600'!P27:P92</f>
        <v>0.65585728695531442</v>
      </c>
      <c r="C27">
        <f ca="1">+'VLP q=600'!W27:W92</f>
        <v>2.1240173728027214</v>
      </c>
      <c r="D27" s="4">
        <f t="shared" ca="1" si="0"/>
        <v>5.4360199101333455</v>
      </c>
      <c r="E27" s="4">
        <f t="shared" ca="1" si="1"/>
        <v>1.3127960179733307</v>
      </c>
      <c r="F27" s="4">
        <f t="shared" ca="1" si="2"/>
        <v>115.66960140775258</v>
      </c>
      <c r="G27" s="4">
        <f t="shared" ca="1" si="3"/>
        <v>1.2334408833974018E-2</v>
      </c>
    </row>
    <row r="28" spans="1:7" x14ac:dyDescent="0.25">
      <c r="A28">
        <f>+'VLP q=600'!L28:L93</f>
        <v>566.5</v>
      </c>
      <c r="B28">
        <f ca="1">+'VLP q=600'!P28:P93</f>
        <v>0.65455027345525629</v>
      </c>
      <c r="C28">
        <f ca="1">+'VLP q=600'!W28:W93</f>
        <v>2.2049730671681864</v>
      </c>
      <c r="D28" s="4">
        <f t="shared" ca="1" si="0"/>
        <v>5.4300696744618389</v>
      </c>
      <c r="E28" s="4">
        <f t="shared" ca="1" si="1"/>
        <v>1.3139860651076321</v>
      </c>
      <c r="F28" s="4">
        <f t="shared" ca="1" si="2"/>
        <v>116.10507858329456</v>
      </c>
      <c r="G28" s="4">
        <f t="shared" ca="1" si="3"/>
        <v>1.2416701318590795E-2</v>
      </c>
    </row>
    <row r="29" spans="1:7" x14ac:dyDescent="0.25">
      <c r="A29">
        <f>+'VLP q=600'!L29:L94</f>
        <v>568.30769230769238</v>
      </c>
      <c r="B29">
        <f ca="1">+'VLP q=600'!P29:P94</f>
        <v>0.65318873882221784</v>
      </c>
      <c r="C29">
        <f ca="1">+'VLP q=600'!W29:W94</f>
        <v>2.286428077939886</v>
      </c>
      <c r="D29" s="4">
        <f t="shared" ca="1" si="0"/>
        <v>5.4241390949296715</v>
      </c>
      <c r="E29" s="4">
        <f t="shared" ca="1" si="1"/>
        <v>1.3151721810140655</v>
      </c>
      <c r="F29" s="4">
        <f t="shared" ca="1" si="2"/>
        <v>116.54322092646856</v>
      </c>
      <c r="G29" s="4">
        <f t="shared" ca="1" si="3"/>
        <v>1.2500068725899635E-2</v>
      </c>
    </row>
    <row r="30" spans="1:7" x14ac:dyDescent="0.25">
      <c r="A30">
        <f>+'VLP q=600'!L30:L95</f>
        <v>570.11538461538464</v>
      </c>
      <c r="B30">
        <f ca="1">+'VLP q=600'!P30:P95</f>
        <v>0.65176970104307841</v>
      </c>
      <c r="C30">
        <f ca="1">+'VLP q=600'!W30:W95</f>
        <v>2.3682928180504752</v>
      </c>
      <c r="D30" s="4">
        <f t="shared" ca="1" si="0"/>
        <v>5.4182269707799655</v>
      </c>
      <c r="E30" s="4">
        <f t="shared" ca="1" si="1"/>
        <v>1.3163546058440068</v>
      </c>
      <c r="F30" s="4">
        <f t="shared" ca="1" si="2"/>
        <v>116.98419670205652</v>
      </c>
      <c r="G30" s="4">
        <f t="shared" ca="1" si="3"/>
        <v>1.2584491385457431E-2</v>
      </c>
    </row>
    <row r="31" spans="1:7" x14ac:dyDescent="0.25">
      <c r="A31">
        <f>+'VLP q=600'!L31:L96</f>
        <v>571.92307692307691</v>
      </c>
      <c r="B31">
        <f ca="1">+'VLP q=600'!P31:P96</f>
        <v>0.65028988560788503</v>
      </c>
      <c r="C31">
        <f ca="1">+'VLP q=600'!W31:W96</f>
        <v>2.4504729116059702</v>
      </c>
      <c r="D31" s="4">
        <f t="shared" ca="1" si="0"/>
        <v>5.4123320208115198</v>
      </c>
      <c r="E31" s="4">
        <f t="shared" ca="1" si="1"/>
        <v>1.3175335958376959</v>
      </c>
      <c r="F31" s="4">
        <f t="shared" ca="1" si="2"/>
        <v>117.42819072365702</v>
      </c>
      <c r="G31" s="4">
        <f t="shared" ca="1" si="3"/>
        <v>1.2669946920718666E-2</v>
      </c>
    </row>
    <row r="32" spans="1:7" x14ac:dyDescent="0.25">
      <c r="A32">
        <f>+'VLP q=600'!L32:L97</f>
        <v>573.73076923076928</v>
      </c>
      <c r="B32">
        <f ca="1">+'VLP q=600'!P32:P97</f>
        <v>0.64874569100646773</v>
      </c>
      <c r="C32">
        <f ca="1">+'VLP q=600'!W32:W97</f>
        <v>2.5328688469720202</v>
      </c>
      <c r="D32" s="4">
        <f t="shared" ca="1" si="0"/>
        <v>5.4064528733194681</v>
      </c>
      <c r="E32" s="4">
        <f t="shared" ca="1" si="1"/>
        <v>1.3187094253361062</v>
      </c>
      <c r="F32" s="4">
        <f t="shared" ca="1" si="2"/>
        <v>117.875406362589</v>
      </c>
      <c r="G32" s="4">
        <f t="shared" ca="1" si="3"/>
        <v>1.2756410107341387E-2</v>
      </c>
    </row>
    <row r="33" spans="1:7" x14ac:dyDescent="0.25">
      <c r="A33">
        <f>+'VLP q=600'!L33:L98</f>
        <v>575.53846153846155</v>
      </c>
      <c r="B33">
        <f ca="1">+'VLP q=600'!P33:P98</f>
        <v>0.64713314917382581</v>
      </c>
      <c r="C33">
        <f ca="1">+'VLP q=600'!W33:W98</f>
        <v>2.6153755822276405</v>
      </c>
      <c r="D33" s="4">
        <f t="shared" ca="1" si="0"/>
        <v>5.4005880545743832</v>
      </c>
      <c r="E33" s="4">
        <f t="shared" ca="1" si="1"/>
        <v>1.3198823890851232</v>
      </c>
      <c r="F33" s="4">
        <f t="shared" ca="1" si="2"/>
        <v>118.32606785800805</v>
      </c>
      <c r="G33" s="4">
        <f t="shared" ca="1" si="3"/>
        <v>1.2843852726967536E-2</v>
      </c>
    </row>
    <row r="34" spans="1:7" x14ac:dyDescent="0.25">
      <c r="A34">
        <f>+'VLP q=600'!L34:L99</f>
        <v>577.34615384615381</v>
      </c>
      <c r="B34">
        <f ca="1">+'VLP q=600'!P34:P99</f>
        <v>0.64544788000419606</v>
      </c>
      <c r="C34">
        <f ca="1">+'VLP q=600'!W34:W99</f>
        <v>2.6978820930177538</v>
      </c>
      <c r="D34" s="4">
        <f t="shared" ca="1" si="0"/>
        <v>5.3947359755848892</v>
      </c>
      <c r="E34" s="4">
        <f t="shared" ca="1" si="1"/>
        <v>1.3210528048830221</v>
      </c>
      <c r="F34" s="4">
        <f t="shared" ca="1" si="2"/>
        <v>118.78042298209353</v>
      </c>
      <c r="G34" s="4">
        <f t="shared" ca="1" si="3"/>
        <v>1.2932243415672638E-2</v>
      </c>
    </row>
    <row r="35" spans="1:7" x14ac:dyDescent="0.25">
      <c r="A35">
        <f>+'VLP q=600'!L35:L100</f>
        <v>579.15384615384619</v>
      </c>
      <c r="B35">
        <f ca="1">+'VLP q=600'!P35:P100</f>
        <v>0.6436850388734392</v>
      </c>
      <c r="C35">
        <f ca="1">+'VLP q=600'!W35:W100</f>
        <v>2.7802708508965339</v>
      </c>
      <c r="D35" s="4">
        <f t="shared" ca="1" si="0"/>
        <v>5.3888949168367093</v>
      </c>
      <c r="E35" s="4">
        <f t="shared" ca="1" si="1"/>
        <v>1.322221016632658</v>
      </c>
      <c r="F35" s="4">
        <f t="shared" ca="1" si="2"/>
        <v>119.23874612548396</v>
      </c>
      <c r="G35" s="4">
        <f t="shared" ca="1" si="3"/>
        <v>1.3021547506130918E-2</v>
      </c>
    </row>
    <row r="36" spans="1:7" x14ac:dyDescent="0.25">
      <c r="A36">
        <f>+'VLP q=600'!L36:L101</f>
        <v>580.96153846153845</v>
      </c>
      <c r="B36">
        <f ca="1">+'VLP q=600'!P36:P101</f>
        <v>0.6418392558863899</v>
      </c>
      <c r="C36">
        <f ca="1">+'VLP q=600'!W36:W101</f>
        <v>2.8624172178805662</v>
      </c>
      <c r="D36" s="4">
        <f t="shared" ca="1" si="0"/>
        <v>5.3830630106364428</v>
      </c>
      <c r="E36" s="4">
        <f t="shared" ca="1" si="1"/>
        <v>1.3233873978727113</v>
      </c>
      <c r="F36" s="4">
        <f t="shared" ca="1" si="2"/>
        <v>119.70134188221701</v>
      </c>
      <c r="G36" s="4">
        <f t="shared" ca="1" si="3"/>
        <v>1.3111726862388467E-2</v>
      </c>
    </row>
    <row r="37" spans="1:7" x14ac:dyDescent="0.25">
      <c r="A37">
        <f>+'VLP q=600'!L37:L102</f>
        <v>582.76923076923072</v>
      </c>
      <c r="B37">
        <f ca="1">+'VLP q=600'!P37:P102</f>
        <v>0.63990456528860773</v>
      </c>
      <c r="C37">
        <f ca="1">+'VLP q=600'!W37:W102</f>
        <v>2.9441887400124154</v>
      </c>
      <c r="D37" s="4">
        <f t="shared" ca="1" si="0"/>
        <v>5.3772382206081089</v>
      </c>
      <c r="E37" s="4">
        <f t="shared" ca="1" si="1"/>
        <v>1.3245523558783781</v>
      </c>
      <c r="F37" s="4">
        <f t="shared" ca="1" si="2"/>
        <v>120.16854923101008</v>
      </c>
      <c r="G37" s="4">
        <f t="shared" ca="1" si="3"/>
        <v>1.3202739705984949E-2</v>
      </c>
    </row>
    <row r="38" spans="1:7" x14ac:dyDescent="0.25">
      <c r="A38">
        <f>+'VLP q=600'!L38:L103</f>
        <v>584.57692307692309</v>
      </c>
      <c r="B38">
        <f ca="1">+'VLP q=600'!P38:P103</f>
        <v>0.63787432313547254</v>
      </c>
      <c r="C38">
        <f ca="1">+'VLP q=600'!W38:W103</f>
        <v>3.0254443191249174</v>
      </c>
      <c r="D38" s="4">
        <f t="shared" ca="1" si="0"/>
        <v>5.3714183177901518</v>
      </c>
      <c r="E38" s="4">
        <f t="shared" ca="1" si="1"/>
        <v>1.3257163364419695</v>
      </c>
      <c r="F38" s="4">
        <f t="shared" ca="1" si="2"/>
        <v>120.64074643184051</v>
      </c>
      <c r="G38" s="4">
        <f t="shared" ca="1" si="3"/>
        <v>1.3294540432029628E-2</v>
      </c>
    </row>
    <row r="39" spans="1:7" x14ac:dyDescent="0.25">
      <c r="A39">
        <f>+'VLP q=600'!L39:L104</f>
        <v>586.38461538461536</v>
      </c>
      <c r="B39">
        <f ca="1">+'VLP q=600'!P39:P104</f>
        <v>0.63574111087600127</v>
      </c>
      <c r="C39">
        <f ca="1">+'VLP q=600'!W39:W104</f>
        <v>3.1060332375039899</v>
      </c>
      <c r="D39" s="4">
        <f t="shared" ca="1" si="0"/>
        <v>5.3656008526544623</v>
      </c>
      <c r="E39" s="4">
        <f t="shared" ca="1" si="1"/>
        <v>1.3268798294691073</v>
      </c>
      <c r="F39" s="4">
        <f t="shared" ca="1" si="2"/>
        <v>121.1183567847245</v>
      </c>
      <c r="G39" s="4">
        <f t="shared" ca="1" si="3"/>
        <v>1.3387079413733486E-2</v>
      </c>
    </row>
    <row r="40" spans="1:7" x14ac:dyDescent="0.25">
      <c r="A40">
        <f>+'VLP q=600'!L40:L105</f>
        <v>588.19230769230762</v>
      </c>
      <c r="B40">
        <f ca="1">+'VLP q=600'!P40:P105</f>
        <v>0.63349662195792178</v>
      </c>
      <c r="C40">
        <f ca="1">+'VLP q=600'!W40:W105</f>
        <v>3.1857940045220299</v>
      </c>
      <c r="D40" s="4">
        <f t="shared" ca="1" si="0"/>
        <v>5.3597831222094348</v>
      </c>
      <c r="E40" s="4">
        <f t="shared" ca="1" si="1"/>
        <v>1.3280433755581129</v>
      </c>
      <c r="F40" s="4">
        <f t="shared" ca="1" si="2"/>
        <v>121.60185543319594</v>
      </c>
      <c r="G40" s="4">
        <f t="shared" ca="1" si="3"/>
        <v>1.3480302793863272E-2</v>
      </c>
    </row>
    <row r="41" spans="1:7" x14ac:dyDescent="0.25">
      <c r="A41">
        <f>+'VLP q=600'!L41:L106</f>
        <v>590</v>
      </c>
      <c r="B41">
        <f ca="1">+'VLP q=600'!P41:P106</f>
        <v>0.6311315278595071</v>
      </c>
      <c r="C41">
        <f ca="1">+'VLP q=600'!W41:W106</f>
        <v>3.2645529872236989</v>
      </c>
      <c r="D41" s="4">
        <f t="shared" ca="1" si="0"/>
        <v>5.353962131146079</v>
      </c>
      <c r="E41" s="4">
        <f t="shared" ca="1" si="1"/>
        <v>1.329207573770784</v>
      </c>
      <c r="F41" s="4">
        <f t="shared" ca="1" si="2"/>
        <v>122.09177744053936</v>
      </c>
      <c r="G41" s="4">
        <f t="shared" ca="1" si="3"/>
        <v>1.3574152261650482E-2</v>
      </c>
    </row>
    <row r="42" spans="1:7" x14ac:dyDescent="0.25">
      <c r="A42">
        <f>+'VLP q=600'!L42:L107</f>
        <v>591.80769230769238</v>
      </c>
      <c r="B42">
        <f ca="1">+'VLP q=600'!P42:P107</f>
        <v>0.62863531905549319</v>
      </c>
      <c r="C42">
        <f ca="1">+'VLP q=600'!W42:W107</f>
        <v>3.3421227778483114</v>
      </c>
      <c r="D42" s="4">
        <f t="shared" ca="1" si="0"/>
        <v>5.3481345457260847</v>
      </c>
      <c r="E42" s="4">
        <f t="shared" ca="1" si="1"/>
        <v>1.3303730908547828</v>
      </c>
      <c r="F42" s="4">
        <f t="shared" ca="1" si="2"/>
        <v>122.58872742566538</v>
      </c>
      <c r="G42" s="4">
        <f t="shared" ca="1" si="3"/>
        <v>1.3668564813938607E-2</v>
      </c>
    </row>
    <row r="43" spans="1:7" x14ac:dyDescent="0.25">
      <c r="A43">
        <f>+'VLP q=600'!L43:L108</f>
        <v>593.61538461538464</v>
      </c>
      <c r="B43">
        <f ca="1">+'VLP q=600'!P43:P108</f>
        <v>0.62599611526547272</v>
      </c>
      <c r="C43">
        <f ca="1">+'VLP q=600'!W43:W108</f>
        <v>3.4183002397741955</v>
      </c>
      <c r="D43" s="4">
        <f t="shared" ca="1" si="0"/>
        <v>5.3422966387751014</v>
      </c>
      <c r="E43" s="4">
        <f t="shared" ca="1" si="1"/>
        <v>1.3315406722449796</v>
      </c>
      <c r="F43" s="4">
        <f t="shared" ca="1" si="2"/>
        <v>123.09339112192902</v>
      </c>
      <c r="G43" s="4">
        <f t="shared" ca="1" si="3"/>
        <v>1.3763472499876925E-2</v>
      </c>
    </row>
    <row r="44" spans="1:7" x14ac:dyDescent="0.25">
      <c r="A44">
        <f>+'VLP q=600'!L44:L109</f>
        <v>595.42307692307691</v>
      </c>
      <c r="B44">
        <f ca="1">+'VLP q=600'!P44:P109</f>
        <v>0.62320043782652901</v>
      </c>
      <c r="C44">
        <f ca="1">+'VLP q=600'!W44:W109</f>
        <v>3.4928641585650322</v>
      </c>
      <c r="D44" s="4">
        <f t="shared" ca="1" si="0"/>
        <v>5.3364442237081988</v>
      </c>
      <c r="E44" s="4">
        <f t="shared" ca="1" si="1"/>
        <v>1.3327111552583601</v>
      </c>
      <c r="F44" s="4">
        <f t="shared" ca="1" si="2"/>
        <v>123.60654932236808</v>
      </c>
      <c r="G44" s="4">
        <f t="shared" ca="1" si="3"/>
        <v>1.3858802149438756E-2</v>
      </c>
    </row>
    <row r="45" spans="1:7" x14ac:dyDescent="0.25">
      <c r="A45">
        <f>+'VLP q=600'!L45:L110</f>
        <v>597.23076923076928</v>
      </c>
      <c r="B45">
        <f ca="1">+'VLP q=600'!P45:P110</f>
        <v>0.62023293505758359</v>
      </c>
      <c r="C45">
        <f ca="1">+'VLP q=600'!W45:W110</f>
        <v>3.5655724055858378</v>
      </c>
      <c r="D45" s="4">
        <f t="shared" ca="1" si="0"/>
        <v>5.3305725749427024</v>
      </c>
      <c r="E45" s="4">
        <f t="shared" ca="1" si="1"/>
        <v>1.3338854850114594</v>
      </c>
      <c r="F45" s="4">
        <f t="shared" ca="1" si="2"/>
        <v>124.12909480715462</v>
      </c>
      <c r="G45" s="4">
        <f t="shared" ca="1" si="3"/>
        <v>1.3954475087686642E-2</v>
      </c>
    </row>
    <row r="46" spans="1:7" x14ac:dyDescent="0.25">
      <c r="A46">
        <f>+'VLP q=600'!L46:L111</f>
        <v>599.03846153846155</v>
      </c>
      <c r="B46">
        <f ca="1">+'VLP q=600'!P46:P111</f>
        <v>0.61707604887386525</v>
      </c>
      <c r="C46">
        <f ca="1">+'VLP q=600'!W46:W111</f>
        <v>3.6361584965187324</v>
      </c>
      <c r="D46" s="4">
        <f t="shared" ca="1" si="0"/>
        <v>5.3246763312980123</v>
      </c>
      <c r="E46" s="4">
        <f t="shared" ca="1" si="1"/>
        <v>1.3350647337403974</v>
      </c>
      <c r="F46" s="4">
        <f t="shared" ca="1" si="2"/>
        <v>124.66205302549909</v>
      </c>
      <c r="G46" s="4">
        <f t="shared" ca="1" si="3"/>
        <v>1.4050406839403555E-2</v>
      </c>
    </row>
    <row r="47" spans="1:7" x14ac:dyDescent="0.25">
      <c r="A47">
        <f>+'VLP q=600'!L47:L112</f>
        <v>600.84615384615381</v>
      </c>
      <c r="B47">
        <f ca="1">+'VLP q=600'!P47:P112</f>
        <v>0.61370960743077296</v>
      </c>
      <c r="C47">
        <f ca="1">+'VLP q=600'!W47:W112</f>
        <v>3.7043273939299768</v>
      </c>
      <c r="D47" s="4">
        <f t="shared" ca="1" si="0"/>
        <v>5.3187493779744788</v>
      </c>
      <c r="E47" s="4">
        <f t="shared" ca="1" si="1"/>
        <v>1.3362501244051042</v>
      </c>
      <c r="F47" s="4">
        <f t="shared" ca="1" si="2"/>
        <v>125.20660754174325</v>
      </c>
      <c r="G47" s="4">
        <f t="shared" ca="1" si="3"/>
        <v>1.4146506833021044E-2</v>
      </c>
    </row>
    <row r="48" spans="1:7" x14ac:dyDescent="0.25">
      <c r="A48">
        <f>+'VLP q=600'!L48:L113</f>
        <v>602.65384615384619</v>
      </c>
      <c r="B48">
        <f ca="1">+'VLP q=600'!P48:P113</f>
        <v>0.61011032389224751</v>
      </c>
      <c r="C48">
        <f ca="1">+'VLP q=600'!W48:W113</f>
        <v>3.7697503588388619</v>
      </c>
      <c r="D48" s="4">
        <f t="shared" ca="1" si="0"/>
        <v>5.3127847013468372</v>
      </c>
      <c r="E48" s="4">
        <f t="shared" ca="1" si="1"/>
        <v>1.3374430597306324</v>
      </c>
      <c r="F48" s="4">
        <f t="shared" ca="1" si="2"/>
        <v>125.7641315783676</v>
      </c>
      <c r="G48" s="4">
        <f t="shared" ca="1" si="3"/>
        <v>1.4242678119586428E-2</v>
      </c>
    </row>
    <row r="49" spans="1:7" x14ac:dyDescent="0.25">
      <c r="A49">
        <f>+'VLP q=600'!L49:L114</f>
        <v>604.46153846153845</v>
      </c>
      <c r="B49">
        <f ca="1">+'VLP q=600'!P49:P114</f>
        <v>0.60625117504705961</v>
      </c>
      <c r="C49">
        <f ca="1">+'VLP q=600'!W49:W114</f>
        <v>3.8320585967678884</v>
      </c>
      <c r="D49" s="4">
        <f t="shared" ca="1" si="0"/>
        <v>5.3067742089625014</v>
      </c>
      <c r="E49" s="4">
        <f t="shared" ca="1" si="1"/>
        <v>1.3386451582074996</v>
      </c>
      <c r="F49" s="4">
        <f t="shared" ca="1" si="2"/>
        <v>126.33622743277731</v>
      </c>
      <c r="G49" s="4">
        <f t="shared" ca="1" si="3"/>
        <v>1.4338817133205423E-2</v>
      </c>
    </row>
    <row r="50" spans="1:7" x14ac:dyDescent="0.25">
      <c r="A50">
        <f>+'VLP q=600'!L50:L115</f>
        <v>606.26923076923072</v>
      </c>
      <c r="B50">
        <f ca="1">+'VLP q=600'!P50:P115</f>
        <v>0.6021006247331171</v>
      </c>
      <c r="C50">
        <f ca="1">+'VLP q=600'!W50:W115</f>
        <v>3.8908353628818237</v>
      </c>
      <c r="D50" s="4">
        <f t="shared" ca="1" si="0"/>
        <v>5.3007085045971385</v>
      </c>
      <c r="E50" s="4">
        <f t="shared" ca="1" si="1"/>
        <v>1.3398582990805721</v>
      </c>
      <c r="F50" s="4">
        <f t="shared" ca="1" si="2"/>
        <v>126.92477616265653</v>
      </c>
      <c r="G50" s="4">
        <f t="shared" ca="1" si="3"/>
        <v>1.4434813536153548E-2</v>
      </c>
    </row>
    <row r="51" spans="1:7" x14ac:dyDescent="0.25">
      <c r="A51">
        <f>+'VLP q=600'!L51:L116</f>
        <v>608.07692307692309</v>
      </c>
      <c r="B51">
        <f ca="1">+'VLP q=600'!P51:P116</f>
        <v>0.59762164483364211</v>
      </c>
      <c r="C51">
        <f ca="1">+'VLP q=600'!W51:W116</f>
        <v>3.945606079585994</v>
      </c>
      <c r="D51" s="4">
        <f t="shared" ca="1" si="0"/>
        <v>5.2945766046879088</v>
      </c>
      <c r="E51" s="4">
        <f t="shared" ca="1" si="1"/>
        <v>1.341084679062418</v>
      </c>
      <c r="F51" s="4">
        <f t="shared" ca="1" si="2"/>
        <v>127.53200080550634</v>
      </c>
      <c r="G51" s="4">
        <f t="shared" ca="1" si="3"/>
        <v>1.4530550218171729E-2</v>
      </c>
    </row>
    <row r="52" spans="1:7" x14ac:dyDescent="0.25">
      <c r="A52">
        <f>+'VLP q=600'!L52:L117</f>
        <v>609.88461538461536</v>
      </c>
      <c r="B52">
        <f ca="1">+'VLP q=600'!P52:P117</f>
        <v>0.59277046941675826</v>
      </c>
      <c r="C52">
        <f ca="1">+'VLP q=600'!W52:W117</f>
        <v>3.9958258650490897</v>
      </c>
      <c r="D52" s="4">
        <f t="shared" ca="1" si="0"/>
        <v>5.288365577485882</v>
      </c>
      <c r="E52" s="4">
        <f t="shared" ca="1" si="1"/>
        <v>1.3423268845028236</v>
      </c>
      <c r="F52" s="4">
        <f t="shared" ca="1" si="2"/>
        <v>128.16054764214655</v>
      </c>
      <c r="G52" s="4">
        <f t="shared" ca="1" si="3"/>
        <v>1.4625903561005084E-2</v>
      </c>
    </row>
    <row r="53" spans="1:7" x14ac:dyDescent="0.25">
      <c r="A53">
        <f>+'VLP q=600'!L53:L118</f>
        <v>611.69230769230762</v>
      </c>
      <c r="B53">
        <f ca="1">+'VLP q=600'!P53:P118</f>
        <v>0.58749499301810748</v>
      </c>
      <c r="C53">
        <f ca="1">+'VLP q=600'!W53:W118</f>
        <v>4.0408636524935426</v>
      </c>
      <c r="D53" s="4">
        <f t="shared" ca="1" si="0"/>
        <v>5.2820600791530943</v>
      </c>
      <c r="E53" s="4">
        <f t="shared" ca="1" si="1"/>
        <v>1.343587984169381</v>
      </c>
      <c r="F53" s="4">
        <f t="shared" ca="1" si="2"/>
        <v>128.81359181835515</v>
      </c>
      <c r="G53" s="4">
        <f t="shared" ca="1" si="3"/>
        <v>1.4720744145323032E-2</v>
      </c>
    </row>
    <row r="54" spans="1:7" x14ac:dyDescent="0.25">
      <c r="A54">
        <f>+'VLP q=600'!L54:L119</f>
        <v>613.5</v>
      </c>
      <c r="B54">
        <f ca="1">+'VLP q=600'!P54:P119</f>
        <v>0.58173268841647829</v>
      </c>
      <c r="C54">
        <f ca="1">+'VLP q=600'!W54:W119</f>
        <v>4.0799817670128906</v>
      </c>
      <c r="D54" s="4">
        <f t="shared" ca="1" si="0"/>
        <v>5.2756417507055913</v>
      </c>
      <c r="E54" s="4">
        <f t="shared" ca="1" si="1"/>
        <v>1.3448716498588815</v>
      </c>
      <c r="F54" s="4">
        <f t="shared" ca="1" si="2"/>
        <v>129.49497629853309</v>
      </c>
      <c r="G54" s="4">
        <f t="shared" ca="1" si="3"/>
        <v>1.4814938183312479E-2</v>
      </c>
    </row>
    <row r="55" spans="1:7" x14ac:dyDescent="0.25">
      <c r="A55">
        <f>+'VLP q=600'!L55:L120</f>
        <v>615.30769230769238</v>
      </c>
      <c r="B55">
        <f ca="1">+'VLP q=600'!P55:P120</f>
        <v>0.57540786668035016</v>
      </c>
      <c r="C55">
        <f ca="1">+'VLP q=600'!W55:W120</f>
        <v>4.1123093710998333</v>
      </c>
      <c r="D55" s="4">
        <f t="shared" ca="1" si="0"/>
        <v>5.2690884244789151</v>
      </c>
      <c r="E55" s="4">
        <f t="shared" ca="1" si="1"/>
        <v>1.3461823151042169</v>
      </c>
      <c r="F55" s="4">
        <f t="shared" ca="1" si="2"/>
        <v>130.2093971161255</v>
      </c>
      <c r="G55" s="4">
        <f t="shared" ca="1" si="3"/>
        <v>1.4908350132899414E-2</v>
      </c>
    </row>
    <row r="56" spans="1:7" x14ac:dyDescent="0.25">
      <c r="A56">
        <f>+'VLP q=600'!L56:L121</f>
        <v>617.11538461538464</v>
      </c>
      <c r="B56">
        <f ca="1">+'VLP q=600'!P56:P121</f>
        <v>0.56842802334059583</v>
      </c>
      <c r="C56">
        <f ca="1">+'VLP q=600'!W56:W121</f>
        <v>4.1368075153953159</v>
      </c>
      <c r="D56" s="4">
        <f t="shared" ca="1" si="0"/>
        <v>5.2623730659365018</v>
      </c>
      <c r="E56" s="4">
        <f t="shared" ca="1" si="1"/>
        <v>1.3475253868126995</v>
      </c>
      <c r="F56" s="4">
        <f t="shared" ca="1" si="2"/>
        <v>130.9626539915489</v>
      </c>
      <c r="G56" s="4">
        <f t="shared" ca="1" si="3"/>
        <v>1.5000847234556802E-2</v>
      </c>
    </row>
    <row r="57" spans="1:7" x14ac:dyDescent="0.25">
      <c r="A57">
        <f>+'VLP q=600'!L57:L122</f>
        <v>618.92307692307691</v>
      </c>
      <c r="B57">
        <f ca="1">+'VLP q=600'!P57:P122</f>
        <v>0.56067889372125779</v>
      </c>
      <c r="C57">
        <f ca="1">+'VLP q=600'!W57:W122</f>
        <v>4.1522225124058485</v>
      </c>
      <c r="D57" s="4">
        <f t="shared" ca="1" si="0"/>
        <v>5.2554623416510076</v>
      </c>
      <c r="E57" s="4">
        <f t="shared" ca="1" si="1"/>
        <v>1.3489075316697983</v>
      </c>
      <c r="F57" s="4">
        <f t="shared" ca="1" si="2"/>
        <v>131.76199493375663</v>
      </c>
      <c r="G57" s="4">
        <f t="shared" ca="1" si="3"/>
        <v>1.5092307190282419E-2</v>
      </c>
    </row>
    <row r="58" spans="1:7" x14ac:dyDescent="0.25">
      <c r="A58">
        <f>+'VLP q=600'!L58:L123</f>
        <v>620.73076923076928</v>
      </c>
      <c r="B58">
        <f ca="1">+'VLP q=600'!P58:P123</f>
        <v>0.55201765145285542</v>
      </c>
      <c r="C58">
        <f ca="1">+'VLP q=600'!W58:W123</f>
        <v>4.1570227789021335</v>
      </c>
      <c r="D58" s="4">
        <f t="shared" ca="1" si="0"/>
        <v>5.2483146495520536</v>
      </c>
      <c r="E58" s="4">
        <f t="shared" ca="1" si="1"/>
        <v>1.3503370700895891</v>
      </c>
      <c r="F58" s="4">
        <f t="shared" ca="1" si="2"/>
        <v>132.61659872353187</v>
      </c>
      <c r="G58" s="4">
        <f t="shared" ca="1" si="3"/>
        <v>1.5182631024347247E-2</v>
      </c>
    </row>
    <row r="59" spans="1:7" x14ac:dyDescent="0.25">
      <c r="A59">
        <f>+'VLP q=600'!L59:L124</f>
        <v>622.53846153846155</v>
      </c>
      <c r="B59">
        <f ca="1">+'VLP q=600'!P59:P124</f>
        <v>0.54226338135639529</v>
      </c>
      <c r="C59">
        <f ca="1">+'VLP q=600'!W59:W124</f>
        <v>4.1493118072477619</v>
      </c>
      <c r="D59" s="4">
        <f t="shared" ca="1" si="0"/>
        <v>5.2408773598324343</v>
      </c>
      <c r="E59" s="4">
        <f t="shared" ca="1" si="1"/>
        <v>1.3518245280335131</v>
      </c>
      <c r="F59" s="4">
        <f t="shared" ca="1" si="2"/>
        <v>133.53826430170801</v>
      </c>
      <c r="G59" s="4">
        <f t="shared" ca="1" si="3"/>
        <v>1.5271764603130289E-2</v>
      </c>
    </row>
    <row r="60" spans="1:7" x14ac:dyDescent="0.25">
      <c r="A60">
        <f>+'VLP q=600'!L60:L125</f>
        <v>624.34615384615381</v>
      </c>
      <c r="B60">
        <f ca="1">+'VLP q=600'!P60:P125</f>
        <v>0.53118345953015456</v>
      </c>
      <c r="C60">
        <f ca="1">+'VLP q=600'!W60:W125</f>
        <v>4.1267058867147819</v>
      </c>
      <c r="D60" s="4">
        <f t="shared" ca="1" si="0"/>
        <v>5.233082870580974</v>
      </c>
      <c r="E60" s="4">
        <f t="shared" ca="1" si="1"/>
        <v>1.3533834258838051</v>
      </c>
      <c r="F60" s="4">
        <f t="shared" ca="1" si="2"/>
        <v>134.54241864469969</v>
      </c>
      <c r="G60" s="4">
        <f t="shared" ca="1" si="3"/>
        <v>1.5359734880099724E-2</v>
      </c>
    </row>
    <row r="61" spans="1:7" x14ac:dyDescent="0.25">
      <c r="A61">
        <f>+'VLP q=600'!L61:L126</f>
        <v>626.15384615384619</v>
      </c>
      <c r="B61">
        <f ca="1">+'VLP q=600'!P61:P126</f>
        <v>0.51847362838112121</v>
      </c>
      <c r="C61">
        <f ca="1">+'VLP q=600'!W61:W126</f>
        <v>4.0861584223232343</v>
      </c>
      <c r="D61" s="4">
        <f t="shared" ca="1" si="0"/>
        <v>5.224842837472047</v>
      </c>
      <c r="E61" s="4">
        <f t="shared" ca="1" si="1"/>
        <v>1.3550314325055905</v>
      </c>
      <c r="F61" s="4">
        <f t="shared" ca="1" si="2"/>
        <v>135.64962927438197</v>
      </c>
      <c r="G61" s="4">
        <f t="shared" ca="1" si="3"/>
        <v>1.5446711739243691E-2</v>
      </c>
    </row>
    <row r="62" spans="1:7" x14ac:dyDescent="0.25">
      <c r="A62">
        <f>+'VLP q=600'!L62:L127</f>
        <v>627.96153846153845</v>
      </c>
      <c r="B62">
        <f ca="1">+'VLP q=600'!P62:P127</f>
        <v>0.50372807177433809</v>
      </c>
      <c r="C62">
        <f ca="1">+'VLP q=600'!W62:W127</f>
        <v>4.0237009210125736</v>
      </c>
      <c r="D62" s="4">
        <f t="shared" ca="1" si="0"/>
        <v>5.2160395074899331</v>
      </c>
      <c r="E62" s="4">
        <f t="shared" ca="1" si="1"/>
        <v>1.3567920985020132</v>
      </c>
      <c r="F62" s="4">
        <f t="shared" ca="1" si="2"/>
        <v>136.887943315575</v>
      </c>
      <c r="G62" s="4">
        <f t="shared" ca="1" si="3"/>
        <v>1.5533115563627256E-2</v>
      </c>
    </row>
    <row r="63" spans="1:7" x14ac:dyDescent="0.25">
      <c r="A63">
        <f>+'VLP q=600'!L63:L128</f>
        <v>629.76923076923072</v>
      </c>
      <c r="B63">
        <f ca="1">+'VLP q=600'!P63:P128</f>
        <v>0.48639309172495798</v>
      </c>
      <c r="C63">
        <f ca="1">+'VLP q=600'!W63:W128</f>
        <v>3.9340493517614545</v>
      </c>
      <c r="D63" s="4">
        <f t="shared" ca="1" si="0"/>
        <v>5.2065123036606042</v>
      </c>
      <c r="E63" s="4">
        <f t="shared" ca="1" si="1"/>
        <v>1.3586975392678791</v>
      </c>
      <c r="F63" s="4">
        <f t="shared" ca="1" si="2"/>
        <v>138.29663343053247</v>
      </c>
      <c r="G63" s="4">
        <f t="shared" ca="1" si="3"/>
        <v>1.5619809235472766E-2</v>
      </c>
    </row>
    <row r="64" spans="1:7" x14ac:dyDescent="0.25">
      <c r="A64">
        <f>+'VLP q=600'!L64:L129</f>
        <v>631.57692307692309</v>
      </c>
      <c r="B64">
        <f ca="1">+'VLP q=600'!P64:P129</f>
        <v>0.46569283169398284</v>
      </c>
      <c r="C64">
        <f ca="1">+'VLP q=600'!W64:W129</f>
        <v>3.8099838502030638</v>
      </c>
      <c r="D64" s="4">
        <f t="shared" ca="1" si="0"/>
        <v>5.1960363144805974</v>
      </c>
      <c r="E64" s="4">
        <f t="shared" ca="1" si="1"/>
        <v>1.3607927371038804</v>
      </c>
      <c r="F64" s="4">
        <f t="shared" ca="1" si="2"/>
        <v>139.9324489503808</v>
      </c>
      <c r="G64" s="4">
        <f t="shared" ca="1" si="3"/>
        <v>1.5708452503123208E-2</v>
      </c>
    </row>
    <row r="65" spans="1:7" x14ac:dyDescent="0.25">
      <c r="A65">
        <f>+'VLP q=600'!L65:L130</f>
        <v>633.38461538461536</v>
      </c>
      <c r="B65">
        <f ca="1">+'VLP q=600'!P65:P130</f>
        <v>0.44050513051774698</v>
      </c>
      <c r="C65">
        <f ca="1">+'VLP q=600'!W65:W130</f>
        <v>3.6413272619717012</v>
      </c>
      <c r="D65" s="4">
        <f t="shared" ca="1" si="0"/>
        <v>5.1842863411780709</v>
      </c>
      <c r="E65" s="4">
        <f t="shared" ca="1" si="1"/>
        <v>1.3631427317643856</v>
      </c>
      <c r="F65" s="4">
        <f t="shared" ca="1" si="2"/>
        <v>141.88057438587347</v>
      </c>
      <c r="G65" s="4">
        <f t="shared" ca="1" si="3"/>
        <v>1.5802184676285972E-2</v>
      </c>
    </row>
    <row r="66" spans="1:7" x14ac:dyDescent="0.25">
      <c r="A66">
        <f>+'VLP q=600'!L66:L131</f>
        <v>635.19230769230762</v>
      </c>
      <c r="B66">
        <f ca="1">+'VLP q=600'!P66:P131</f>
        <v>0.40914344302507744</v>
      </c>
      <c r="C66">
        <f ca="1">+'VLP q=600'!W66:W131</f>
        <v>3.4131683924393714</v>
      </c>
      <c r="D66" s="4">
        <f t="shared" ca="1" si="0"/>
        <v>5.1707737418872259</v>
      </c>
      <c r="E66" s="4">
        <f t="shared" ca="1" si="1"/>
        <v>1.3658452516225548</v>
      </c>
      <c r="F66" s="4">
        <f t="shared" ca="1" si="2"/>
        <v>144.2750298627297</v>
      </c>
      <c r="G66" s="4">
        <f t="shared" ca="1" si="3"/>
        <v>1.5907014611031705E-2</v>
      </c>
    </row>
    <row r="67" spans="1:7" x14ac:dyDescent="0.25">
      <c r="A67">
        <f>+'VLP q=600'!L67:L132</f>
        <v>637</v>
      </c>
      <c r="B67">
        <f ca="1">+'VLP q=600'!P67:P132</f>
        <v>0.368949751602626</v>
      </c>
      <c r="C67">
        <f ca="1">+'VLP q=600'!W67:W132</f>
        <v>3.1025477536161969</v>
      </c>
      <c r="D67" s="4">
        <f t="shared" ca="1" si="0"/>
        <v>5.1547285388019537</v>
      </c>
      <c r="E67" s="4">
        <f t="shared" ca="1" si="1"/>
        <v>1.3690542922396092</v>
      </c>
      <c r="F67" s="4">
        <f t="shared" ca="1" si="2"/>
        <v>147.33960939189805</v>
      </c>
      <c r="G67" s="4">
        <f t="shared" ca="1" si="3"/>
        <v>1.6034864571422777E-2</v>
      </c>
    </row>
  </sheetData>
  <mergeCells count="1">
    <mergeCell ref="A1:B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M67"/>
  <sheetViews>
    <sheetView workbookViewId="0">
      <selection activeCell="BF19" sqref="BF19"/>
    </sheetView>
  </sheetViews>
  <sheetFormatPr baseColWidth="10" defaultRowHeight="15" x14ac:dyDescent="0.25"/>
  <sheetData>
    <row r="2" spans="1:13" x14ac:dyDescent="0.25">
      <c r="A2" s="65" t="s">
        <v>24</v>
      </c>
      <c r="B2" s="65"/>
      <c r="C2" s="28">
        <v>5.5</v>
      </c>
      <c r="E2" s="22" t="str">
        <f>+'VLP q=600'!AX2:AX67</f>
        <v>NRe</v>
      </c>
      <c r="F2" s="13" t="s">
        <v>77</v>
      </c>
      <c r="G2" s="13" t="s">
        <v>78</v>
      </c>
      <c r="H2" s="13" t="s">
        <v>79</v>
      </c>
      <c r="I2" s="13" t="s">
        <v>80</v>
      </c>
      <c r="J2" s="13" t="s">
        <v>81</v>
      </c>
      <c r="K2" s="13" t="s">
        <v>83</v>
      </c>
      <c r="L2" s="13" t="s">
        <v>84</v>
      </c>
      <c r="M2" s="13" t="s">
        <v>82</v>
      </c>
    </row>
    <row r="3" spans="1:13" x14ac:dyDescent="0.25">
      <c r="A3" s="65" t="s">
        <v>76</v>
      </c>
      <c r="B3" s="65"/>
      <c r="C3" s="28">
        <v>5.9999999999999995E-4</v>
      </c>
      <c r="E3">
        <f ca="1">+'VLP q=600'!AX3:AX68</f>
        <v>142206.32714757384</v>
      </c>
      <c r="F3">
        <f ca="1">(-2*(LOG((0.0006/(3.71*$C$2))+(2.514/((0.1^(1/2))*E3)))))^(-2)</f>
        <v>1.5099533663035644E-2</v>
      </c>
      <c r="G3">
        <f ca="1">(-2*(LOG((0.0006/(3.71*$C$2))+(2.514/((F3^(1/2))*E3)))))^(-2)</f>
        <v>1.7671402221837378E-2</v>
      </c>
      <c r="H3">
        <f ca="1">(-2*(LOG((0.0006/(3.71*$C$2))+(2.514/((G3^(1/2))*E3)))))^(-2)</f>
        <v>1.740969008233639E-2</v>
      </c>
      <c r="I3">
        <f ca="1">(-2*(LOG((0.0006/(3.71*$C$2))+(2.514/((H3^(1/2))*E3)))))^(-2)</f>
        <v>1.743411230117459E-2</v>
      </c>
      <c r="J3">
        <f ca="1">(-2*(LOG((0.0006/(3.71*$C$2))+(2.514/((I3^(1/2))*E3)))))^(-2)</f>
        <v>1.7431814225653746E-2</v>
      </c>
      <c r="K3">
        <f ca="1">(-2*(LOG((0.0006/(3.71*$C$2))+(2.514/((J3^(1/2))*E3)))))^(-2)</f>
        <v>1.7432030300399463E-2</v>
      </c>
      <c r="L3">
        <f ca="1">(-2*(LOG((0.0006/(3.71*$C$2))+(2.514/((K3^(1/2))*E3)))))^(-2)</f>
        <v>1.7432009982647653E-2</v>
      </c>
      <c r="M3">
        <f ca="1">(K3-L3)/L3</f>
        <v>1.1655426902049959E-6</v>
      </c>
    </row>
    <row r="4" spans="1:13" x14ac:dyDescent="0.25">
      <c r="E4">
        <f ca="1">+'VLP q=600'!AX4:AX69</f>
        <v>123905.31820996826</v>
      </c>
      <c r="F4">
        <f t="shared" ref="F4:F67" ca="1" si="0">(-2*(LOG((0.0006/(3.71*$C$2))+(2.514/((0.1^(1/2))*E4)))))^(-2)</f>
        <v>1.5401786734258566E-2</v>
      </c>
      <c r="G4">
        <f t="shared" ref="G4:G67" ca="1" si="1">(-2*(LOG((0.0006/(3.71*$C$2))+(2.514/((F4^(1/2))*E4)))))^(-2)</f>
        <v>1.8117443104276664E-2</v>
      </c>
      <c r="H4">
        <f t="shared" ref="H4:H67" ca="1" si="2">(-2*(LOG((0.0006/(3.71*$C$2))+(2.514/((G4^(1/2))*E4)))))^(-2)</f>
        <v>1.7831181593580055E-2</v>
      </c>
      <c r="I4">
        <f t="shared" ref="I4:I67" ca="1" si="3">(-2*(LOG((0.0006/(3.71*$C$2))+(2.514/((H4^(1/2))*E4)))))^(-2)</f>
        <v>1.7858793546764305E-2</v>
      </c>
      <c r="J4">
        <f t="shared" ref="J4:J67" ca="1" si="4">(-2*(LOG((0.0006/(3.71*$C$2))+(2.514/((I4^(1/2))*E4)))))^(-2)</f>
        <v>1.7856106551396855E-2</v>
      </c>
      <c r="K4">
        <f t="shared" ref="K4:K67" ca="1" si="5">(-2*(LOG((0.0006/(3.71*$C$2))+(2.514/((J4^(1/2))*E4)))))^(-2)</f>
        <v>1.7856367806378299E-2</v>
      </c>
      <c r="L4">
        <f t="shared" ref="L4:L67" ca="1" si="6">(-2*(LOG((0.0006/(3.71*$C$2))+(2.514/((K4^(1/2))*E4)))))^(-2)</f>
        <v>1.7856342402592935E-2</v>
      </c>
      <c r="M4">
        <f t="shared" ref="M4:M67" ca="1" si="7">(K4-L4)/L4</f>
        <v>1.4226757524438331E-6</v>
      </c>
    </row>
    <row r="5" spans="1:13" x14ac:dyDescent="0.25">
      <c r="E5">
        <f ca="1">+'VLP q=600'!AX5:AX70</f>
        <v>108956.49729381519</v>
      </c>
      <c r="F5">
        <f t="shared" ca="1" si="0"/>
        <v>1.5704749950987321E-2</v>
      </c>
      <c r="G5">
        <f t="shared" ca="1" si="1"/>
        <v>1.8555656368856279E-2</v>
      </c>
      <c r="H5">
        <f t="shared" ca="1" si="2"/>
        <v>1.824564969982171E-2</v>
      </c>
      <c r="I5">
        <f t="shared" ca="1" si="3"/>
        <v>1.827643914088593E-2</v>
      </c>
      <c r="J5">
        <f t="shared" ca="1" si="4"/>
        <v>1.8273352639088941E-2</v>
      </c>
      <c r="K5">
        <f t="shared" ca="1" si="5"/>
        <v>1.8273661759838359E-2</v>
      </c>
      <c r="L5">
        <f t="shared" ca="1" si="6"/>
        <v>1.827363079775569E-2</v>
      </c>
      <c r="M5">
        <f t="shared" ca="1" si="7"/>
        <v>1.6943585547522716E-6</v>
      </c>
    </row>
    <row r="6" spans="1:13" x14ac:dyDescent="0.25">
      <c r="E6">
        <f ca="1">+'VLP q=600'!AX6:AX71</f>
        <v>96601.42327017647</v>
      </c>
      <c r="F6">
        <f t="shared" ca="1" si="0"/>
        <v>1.6007325987641791E-2</v>
      </c>
      <c r="G6">
        <f t="shared" ca="1" si="1"/>
        <v>1.8985675574387486E-2</v>
      </c>
      <c r="H6">
        <f t="shared" ca="1" si="2"/>
        <v>1.8652732792157095E-2</v>
      </c>
      <c r="I6">
        <f t="shared" ca="1" si="3"/>
        <v>1.8686673324341416E-2</v>
      </c>
      <c r="J6">
        <f t="shared" ca="1" si="4"/>
        <v>1.8683179648920339E-2</v>
      </c>
      <c r="K6">
        <f t="shared" ca="1" si="5"/>
        <v>1.8683538913196837E-2</v>
      </c>
      <c r="L6">
        <f t="shared" ca="1" si="6"/>
        <v>1.8683501965276503E-2</v>
      </c>
      <c r="M6">
        <f t="shared" ca="1" si="7"/>
        <v>1.9775693230873839E-6</v>
      </c>
    </row>
    <row r="7" spans="1:13" x14ac:dyDescent="0.25">
      <c r="E7">
        <f ca="1">+'VLP q=600'!AX7:AX72</f>
        <v>86282.788256735934</v>
      </c>
      <c r="F7">
        <f t="shared" ca="1" si="0"/>
        <v>1.6308597122994553E-2</v>
      </c>
      <c r="G7">
        <f t="shared" ca="1" si="1"/>
        <v>1.9407253975159914E-2</v>
      </c>
      <c r="H7">
        <f t="shared" ca="1" si="2"/>
        <v>1.9052172426384732E-2</v>
      </c>
      <c r="I7">
        <f t="shared" ca="1" si="3"/>
        <v>1.9089227563213552E-2</v>
      </c>
      <c r="J7">
        <f t="shared" ca="1" si="4"/>
        <v>1.9085321413740169E-2</v>
      </c>
      <c r="K7">
        <f t="shared" ca="1" si="5"/>
        <v>1.9085732742566888E-2</v>
      </c>
      <c r="L7">
        <f t="shared" ca="1" si="6"/>
        <v>1.9085689423618227E-2</v>
      </c>
      <c r="M7">
        <f t="shared" ca="1" si="7"/>
        <v>2.2697083505506867E-6</v>
      </c>
    </row>
    <row r="8" spans="1:13" x14ac:dyDescent="0.25">
      <c r="E8">
        <f ca="1">+'VLP q=600'!AX8:AX73</f>
        <v>77583.988812135518</v>
      </c>
      <c r="F8">
        <f t="shared" ca="1" si="0"/>
        <v>1.6607795300313716E-2</v>
      </c>
      <c r="G8">
        <f t="shared" ca="1" si="1"/>
        <v>1.9820229255140726E-2</v>
      </c>
      <c r="H8">
        <f t="shared" ca="1" si="2"/>
        <v>1.9443784888884198E-2</v>
      </c>
      <c r="I8">
        <f t="shared" ca="1" si="3"/>
        <v>1.9483911008158623E-2</v>
      </c>
      <c r="J8">
        <f t="shared" ca="1" si="4"/>
        <v>1.9479589006906155E-2</v>
      </c>
      <c r="K8">
        <f t="shared" ca="1" si="5"/>
        <v>1.9480054010454471E-2</v>
      </c>
      <c r="L8">
        <f t="shared" ca="1" si="6"/>
        <v>1.9480003974753121E-2</v>
      </c>
      <c r="M8">
        <f t="shared" ca="1" si="7"/>
        <v>2.5685673069889457E-6</v>
      </c>
    </row>
    <row r="9" spans="1:13" x14ac:dyDescent="0.25">
      <c r="E9">
        <f ca="1">+'VLP q=600'!AX9:AX74</f>
        <v>70188.794936847116</v>
      </c>
      <c r="F9">
        <f t="shared" ca="1" si="0"/>
        <v>1.6904276671126369E-2</v>
      </c>
      <c r="G9">
        <f t="shared" ca="1" si="1"/>
        <v>2.022449879031676E-2</v>
      </c>
      <c r="H9">
        <f t="shared" ca="1" si="2"/>
        <v>1.9827440987594001E-2</v>
      </c>
      <c r="I9">
        <f t="shared" ca="1" si="3"/>
        <v>1.9870589455458037E-2</v>
      </c>
      <c r="J9">
        <f t="shared" ca="1" si="4"/>
        <v>1.9865849796346889E-2</v>
      </c>
      <c r="K9">
        <f t="shared" ca="1" si="5"/>
        <v>1.986636981355552E-2</v>
      </c>
      <c r="L9">
        <f t="shared" ca="1" si="6"/>
        <v>1.986631275189249E-2</v>
      </c>
      <c r="M9">
        <f t="shared" ca="1" si="7"/>
        <v>2.872282528857131E-6</v>
      </c>
    </row>
    <row r="10" spans="1:13" x14ac:dyDescent="0.25">
      <c r="E10">
        <f ca="1">+'VLP q=600'!AX10:AX75</f>
        <v>63853.8406512769</v>
      </c>
      <c r="F10">
        <f t="shared" ca="1" si="0"/>
        <v>1.71975003258149E-2</v>
      </c>
      <c r="G10">
        <f t="shared" ca="1" si="1"/>
        <v>2.0620002317067718E-2</v>
      </c>
      <c r="H10">
        <f t="shared" ca="1" si="2"/>
        <v>2.0203051653199449E-2</v>
      </c>
      <c r="I10">
        <f t="shared" ca="1" si="3"/>
        <v>2.0249170337278303E-2</v>
      </c>
      <c r="J10">
        <f t="shared" ca="1" si="4"/>
        <v>2.0244012510992934E-2</v>
      </c>
      <c r="K10">
        <f t="shared" ca="1" si="5"/>
        <v>2.0244588642956189E-2</v>
      </c>
      <c r="L10">
        <f t="shared" ca="1" si="6"/>
        <v>2.0244524279854747E-2</v>
      </c>
      <c r="M10">
        <f t="shared" ca="1" si="7"/>
        <v>3.1792844599628582E-6</v>
      </c>
    </row>
    <row r="11" spans="1:13" x14ac:dyDescent="0.25">
      <c r="E11">
        <f ca="1">+'VLP q=600'!AX11:AX76</f>
        <v>58389.491310222824</v>
      </c>
      <c r="F11">
        <f t="shared" ca="1" si="0"/>
        <v>1.7487010734838986E-2</v>
      </c>
      <c r="G11">
        <f t="shared" ca="1" si="1"/>
        <v>2.1006709814585869E-2</v>
      </c>
      <c r="H11">
        <f t="shared" ca="1" si="2"/>
        <v>2.0570557666693856E-2</v>
      </c>
      <c r="I11">
        <f t="shared" ca="1" si="3"/>
        <v>2.0619592005654299E-2</v>
      </c>
      <c r="J11">
        <f t="shared" ca="1" si="4"/>
        <v>2.0614016585377454E-2</v>
      </c>
      <c r="K11">
        <f t="shared" ca="1" si="5"/>
        <v>2.06146497230872E-2</v>
      </c>
      <c r="L11">
        <f t="shared" ca="1" si="6"/>
        <v>2.0614577814294224E-2</v>
      </c>
      <c r="M11">
        <f t="shared" ca="1" si="7"/>
        <v>3.4882496078009759E-6</v>
      </c>
    </row>
    <row r="12" spans="1:13" x14ac:dyDescent="0.25">
      <c r="E12">
        <f ca="1">+'VLP q=600'!AX12:AX77</f>
        <v>53646.301673051275</v>
      </c>
      <c r="F12">
        <f t="shared" ca="1" si="0"/>
        <v>1.7772423372876794E-2</v>
      </c>
      <c r="G12">
        <f t="shared" ca="1" si="1"/>
        <v>2.1384613064138903E-2</v>
      </c>
      <c r="H12">
        <f t="shared" ca="1" si="2"/>
        <v>2.0929922332857152E-2</v>
      </c>
      <c r="I12">
        <f t="shared" ca="1" si="3"/>
        <v>2.0981816087436222E-2</v>
      </c>
      <c r="J12">
        <f t="shared" ca="1" si="4"/>
        <v>2.0975824561900527E-2</v>
      </c>
      <c r="K12">
        <f t="shared" ca="1" si="5"/>
        <v>2.0976515409136483E-2</v>
      </c>
      <c r="L12">
        <f t="shared" ca="1" si="6"/>
        <v>2.0976435739419087E-2</v>
      </c>
      <c r="M12">
        <f t="shared" ca="1" si="7"/>
        <v>3.7980578962925862E-6</v>
      </c>
    </row>
    <row r="13" spans="1:13" x14ac:dyDescent="0.25">
      <c r="E13">
        <f ca="1">+'VLP q=600'!AX13:AX78</f>
        <v>49505.277753357601</v>
      </c>
      <c r="F13">
        <f t="shared" ca="1" si="0"/>
        <v>1.8053413014988105E-2</v>
      </c>
      <c r="G13">
        <f t="shared" ca="1" si="1"/>
        <v>2.1753719805607735E-2</v>
      </c>
      <c r="H13">
        <f t="shared" ca="1" si="2"/>
        <v>2.1281126266626166E-2</v>
      </c>
      <c r="I13">
        <f t="shared" ca="1" si="3"/>
        <v>2.1335822044175407E-2</v>
      </c>
      <c r="J13">
        <f t="shared" ca="1" si="4"/>
        <v>2.1329416687147915E-2</v>
      </c>
      <c r="K13">
        <f t="shared" ca="1" si="5"/>
        <v>2.1330165779338918E-2</v>
      </c>
      <c r="L13">
        <f t="shared" ca="1" si="6"/>
        <v>2.1330078160575441E-2</v>
      </c>
      <c r="M13">
        <f t="shared" ca="1" si="7"/>
        <v>4.1077563250195509E-6</v>
      </c>
    </row>
    <row r="14" spans="1:13" x14ac:dyDescent="0.25">
      <c r="E14">
        <f ca="1">+'VLP q=600'!AX14:AX79</f>
        <v>45870.772139441098</v>
      </c>
      <c r="F14">
        <f t="shared" ca="1" si="0"/>
        <v>1.832970424307602E-2</v>
      </c>
      <c r="G14">
        <f t="shared" ca="1" si="1"/>
        <v>2.2114049730771603E-2</v>
      </c>
      <c r="H14">
        <f t="shared" ca="1" si="2"/>
        <v>2.1624163700269872E-2</v>
      </c>
      <c r="I14">
        <f t="shared" ca="1" si="3"/>
        <v>2.1681603319860989E-2</v>
      </c>
      <c r="J14">
        <f t="shared" ca="1" si="4"/>
        <v>2.1674787087393458E-2</v>
      </c>
      <c r="K14">
        <f t="shared" ca="1" si="5"/>
        <v>2.1675594807211707E-2</v>
      </c>
      <c r="L14">
        <f t="shared" ca="1" si="6"/>
        <v>2.1675499076745583E-2</v>
      </c>
      <c r="M14">
        <f t="shared" ca="1" si="7"/>
        <v>4.4165288090810134E-6</v>
      </c>
    </row>
    <row r="15" spans="1:13" x14ac:dyDescent="0.25">
      <c r="E15">
        <f ca="1">+'VLP q=600'!AX15:AX80</f>
        <v>42665.231722985562</v>
      </c>
      <c r="F15">
        <f t="shared" ca="1" si="0"/>
        <v>1.8601063761870724E-2</v>
      </c>
      <c r="G15">
        <f t="shared" ca="1" si="1"/>
        <v>2.2465631775349191E-2</v>
      </c>
      <c r="H15">
        <f t="shared" ca="1" si="2"/>
        <v>2.195903988741247E-2</v>
      </c>
      <c r="I15">
        <f t="shared" ca="1" si="3"/>
        <v>2.2019164633951108E-2</v>
      </c>
      <c r="J15">
        <f t="shared" ca="1" si="4"/>
        <v>2.2011941082617916E-2</v>
      </c>
      <c r="K15">
        <f t="shared" ca="1" si="5"/>
        <v>2.2012807672971098E-2</v>
      </c>
      <c r="L15">
        <f t="shared" ca="1" si="6"/>
        <v>2.2012703692187895E-2</v>
      </c>
      <c r="M15">
        <f t="shared" ca="1" si="7"/>
        <v>4.7236715969324766E-6</v>
      </c>
    </row>
    <row r="16" spans="1:13" x14ac:dyDescent="0.25">
      <c r="E16">
        <f ca="1">+'VLP q=600'!AX16:AX81</f>
        <v>39825.267498621535</v>
      </c>
      <c r="F16">
        <f t="shared" ca="1" si="0"/>
        <v>1.8867294185295404E-2</v>
      </c>
      <c r="G16">
        <f t="shared" ca="1" si="1"/>
        <v>2.2808502327430782E-2</v>
      </c>
      <c r="H16">
        <f t="shared" ca="1" si="2"/>
        <v>2.2285769298103979E-2</v>
      </c>
      <c r="I16">
        <f t="shared" ca="1" si="3"/>
        <v>2.2348520100223736E-2</v>
      </c>
      <c r="J16">
        <f t="shared" ca="1" si="4"/>
        <v>2.2340893321112443E-2</v>
      </c>
      <c r="K16">
        <f t="shared" ca="1" si="5"/>
        <v>2.2341818896093196E-2</v>
      </c>
      <c r="L16">
        <f t="shared" ca="1" si="6"/>
        <v>2.2341706549180041E-2</v>
      </c>
      <c r="M16">
        <f t="shared" ca="1" si="7"/>
        <v>5.0285734846251073E-6</v>
      </c>
    </row>
    <row r="17" spans="5:13" x14ac:dyDescent="0.25">
      <c r="E17">
        <f ca="1">+'VLP q=600'!AX17:AX82</f>
        <v>37298.680611747521</v>
      </c>
      <c r="F17">
        <f t="shared" ca="1" si="0"/>
        <v>1.9128229010970107E-2</v>
      </c>
      <c r="G17">
        <f t="shared" ca="1" si="1"/>
        <v>2.3142704079208196E-2</v>
      </c>
      <c r="H17">
        <f t="shared" ca="1" si="2"/>
        <v>2.2604374382810179E-2</v>
      </c>
      <c r="I17">
        <f t="shared" ca="1" si="3"/>
        <v>2.2669691939340954E-2</v>
      </c>
      <c r="J17">
        <f t="shared" ca="1" si="4"/>
        <v>2.2661666503790069E-2</v>
      </c>
      <c r="K17">
        <f t="shared" ca="1" si="5"/>
        <v>2.2662651058041997E-2</v>
      </c>
      <c r="L17">
        <f t="shared" ca="1" si="6"/>
        <v>2.2662530250891297E-2</v>
      </c>
      <c r="M17">
        <f t="shared" ca="1" si="7"/>
        <v>5.3307000305043073E-6</v>
      </c>
    </row>
    <row r="18" spans="5:13" x14ac:dyDescent="0.25">
      <c r="E18">
        <f ca="1">+'VLP q=600'!AX18:AX83</f>
        <v>35042.188625070434</v>
      </c>
      <c r="F18">
        <f t="shared" ca="1" si="0"/>
        <v>1.9383728550555528E-2</v>
      </c>
      <c r="G18">
        <f t="shared" ca="1" si="1"/>
        <v>2.3468285326019425E-2</v>
      </c>
      <c r="H18">
        <f t="shared" ca="1" si="2"/>
        <v>2.2914884742917668E-2</v>
      </c>
      <c r="I18">
        <f t="shared" ca="1" si="3"/>
        <v>2.2982709615478759E-2</v>
      </c>
      <c r="J18">
        <f t="shared" ca="1" si="4"/>
        <v>2.2974290529520845E-2</v>
      </c>
      <c r="K18">
        <f t="shared" ca="1" si="5"/>
        <v>2.2975333946391435E-2</v>
      </c>
      <c r="L18">
        <f t="shared" ca="1" si="6"/>
        <v>2.2975204605614984E-2</v>
      </c>
      <c r="M18">
        <f t="shared" ca="1" si="7"/>
        <v>5.6295810492414608E-6</v>
      </c>
    </row>
    <row r="19" spans="5:13" x14ac:dyDescent="0.25">
      <c r="E19">
        <f ca="1">+'VLP q=600'!AX19:AX84</f>
        <v>33019.670399927563</v>
      </c>
      <c r="F19">
        <f t="shared" ca="1" si="0"/>
        <v>1.9633676626169824E-2</v>
      </c>
      <c r="G19">
        <f t="shared" ca="1" si="1"/>
        <v>2.3785299571454418E-2</v>
      </c>
      <c r="H19">
        <f t="shared" ca="1" si="2"/>
        <v>2.3217336588328811E-2</v>
      </c>
      <c r="I19">
        <f t="shared" ca="1" si="3"/>
        <v>2.3287609272356024E-2</v>
      </c>
      <c r="J19">
        <f t="shared" ca="1" si="4"/>
        <v>2.3278801937572095E-2</v>
      </c>
      <c r="K19">
        <f t="shared" ca="1" si="5"/>
        <v>2.3279903996346801E-2</v>
      </c>
      <c r="L19">
        <f t="shared" ca="1" si="6"/>
        <v>2.3279766068371524E-2</v>
      </c>
      <c r="M19">
        <f t="shared" ca="1" si="7"/>
        <v>5.9248007420754291E-6</v>
      </c>
    </row>
    <row r="20" spans="5:13" x14ac:dyDescent="0.25">
      <c r="E20">
        <f ca="1">+'VLP q=600'!AX20:AX85</f>
        <v>31200.799171879371</v>
      </c>
      <c r="F20">
        <f t="shared" ca="1" si="0"/>
        <v>1.9877977878637553E-2</v>
      </c>
      <c r="G20">
        <f t="shared" ca="1" si="1"/>
        <v>2.4093805336359481E-2</v>
      </c>
      <c r="H20">
        <f t="shared" ca="1" si="2"/>
        <v>2.3511772393907799E-2</v>
      </c>
      <c r="I20">
        <f t="shared" ca="1" si="3"/>
        <v>2.3584433376642195E-2</v>
      </c>
      <c r="J20">
        <f t="shared" ca="1" si="4"/>
        <v>2.3575243555709616E-2</v>
      </c>
      <c r="K20">
        <f t="shared" ca="1" si="5"/>
        <v>2.3576403938157939E-2</v>
      </c>
      <c r="L20">
        <f t="shared" ca="1" si="6"/>
        <v>2.3576257388379505E-2</v>
      </c>
      <c r="M20">
        <f t="shared" ca="1" si="7"/>
        <v>6.2159899266410239E-6</v>
      </c>
    </row>
    <row r="21" spans="5:13" x14ac:dyDescent="0.25">
      <c r="E21">
        <f ca="1">+'VLP q=600'!AX21:AX86</f>
        <v>29559.969072854543</v>
      </c>
      <c r="F21">
        <f t="shared" ca="1" si="0"/>
        <v>2.0116555562637181E-2</v>
      </c>
      <c r="G21">
        <f t="shared" ca="1" si="1"/>
        <v>2.4393866097688524E-2</v>
      </c>
      <c r="H21">
        <f t="shared" ca="1" si="2"/>
        <v>2.3798240689359887E-2</v>
      </c>
      <c r="I21">
        <f t="shared" ca="1" si="3"/>
        <v>2.3873230500602902E-2</v>
      </c>
      <c r="J21">
        <f t="shared" ca="1" si="4"/>
        <v>2.3863664286261552E-2</v>
      </c>
      <c r="K21">
        <f t="shared" ca="1" si="5"/>
        <v>2.3864882582673871E-2</v>
      </c>
      <c r="L21">
        <f t="shared" ca="1" si="6"/>
        <v>2.3864727394648812E-2</v>
      </c>
      <c r="M21">
        <f t="shared" ca="1" si="7"/>
        <v>6.502819935576083E-6</v>
      </c>
    </row>
    <row r="22" spans="5:13" x14ac:dyDescent="0.25">
      <c r="E22">
        <f ca="1">+'VLP q=600'!AX22:AX87</f>
        <v>28075.445525203373</v>
      </c>
      <c r="F22">
        <f t="shared" ca="1" si="0"/>
        <v>2.0349349727802859E-2</v>
      </c>
      <c r="G22">
        <f t="shared" ca="1" si="1"/>
        <v>2.4685550303509603E-2</v>
      </c>
      <c r="H22">
        <f t="shared" ca="1" si="2"/>
        <v>2.4076795933967447E-2</v>
      </c>
      <c r="I22">
        <f t="shared" ca="1" si="3"/>
        <v>2.4154055193452841E-2</v>
      </c>
      <c r="J22">
        <f t="shared" ca="1" si="4"/>
        <v>2.4144118979952479E-2</v>
      </c>
      <c r="K22">
        <f t="shared" ca="1" si="5"/>
        <v>2.4145394694804048E-2</v>
      </c>
      <c r="L22">
        <f t="shared" ca="1" si="6"/>
        <v>2.4145230869465451E-2</v>
      </c>
      <c r="M22">
        <f t="shared" ca="1" si="7"/>
        <v>6.7849978110664794E-6</v>
      </c>
    </row>
    <row r="23" spans="5:13" x14ac:dyDescent="0.25">
      <c r="E23">
        <f ca="1">+'VLP q=600'!AX23:AX88</f>
        <v>26728.687903533075</v>
      </c>
      <c r="F23">
        <f t="shared" ca="1" si="0"/>
        <v>2.0576315704377936E-2</v>
      </c>
      <c r="G23">
        <f t="shared" ca="1" si="1"/>
        <v>2.4968931425330698E-2</v>
      </c>
      <c r="H23">
        <f t="shared" ca="1" si="2"/>
        <v>2.4347498440142494E-2</v>
      </c>
      <c r="I23">
        <f t="shared" ca="1" si="3"/>
        <v>2.4426967903977335E-2</v>
      </c>
      <c r="J23">
        <f t="shared" ca="1" si="4"/>
        <v>2.4416668360327836E-2</v>
      </c>
      <c r="K23">
        <f t="shared" ca="1" si="5"/>
        <v>2.4418000917672104E-2</v>
      </c>
      <c r="L23">
        <f t="shared" ca="1" si="6"/>
        <v>2.4417828472557385E-2</v>
      </c>
      <c r="M23">
        <f t="shared" ca="1" si="7"/>
        <v>7.0622625149844025E-6</v>
      </c>
    </row>
    <row r="24" spans="5:13" x14ac:dyDescent="0.25">
      <c r="E24">
        <f ca="1">+'VLP q=600'!AX24:AX89</f>
        <v>25503.805828420231</v>
      </c>
      <c r="F24">
        <f t="shared" ca="1" si="0"/>
        <v>2.0797422827896171E-2</v>
      </c>
      <c r="G24">
        <f t="shared" ca="1" si="1"/>
        <v>2.5244088019830725E-2</v>
      </c>
      <c r="H24">
        <f t="shared" ca="1" si="2"/>
        <v>2.4610414319164973E-2</v>
      </c>
      <c r="I24">
        <f t="shared" ca="1" si="3"/>
        <v>2.4692034926797481E-2</v>
      </c>
      <c r="J24">
        <f t="shared" ca="1" si="4"/>
        <v>2.4681378971340207E-2</v>
      </c>
      <c r="K24">
        <f t="shared" ca="1" si="5"/>
        <v>2.4682767720006351E-2</v>
      </c>
      <c r="L24">
        <f t="shared" ca="1" si="6"/>
        <v>2.4682586688488738E-2</v>
      </c>
      <c r="M24">
        <f t="shared" ca="1" si="7"/>
        <v>7.3343819226912499E-6</v>
      </c>
    </row>
    <row r="25" spans="5:13" x14ac:dyDescent="0.25">
      <c r="E25">
        <f ca="1">+'VLP q=600'!AX25:AX90</f>
        <v>24387.119909716588</v>
      </c>
      <c r="F25">
        <f t="shared" ca="1" si="0"/>
        <v>2.1012653350255674E-2</v>
      </c>
      <c r="G25">
        <f t="shared" ca="1" si="1"/>
        <v>2.551110378017292E-2</v>
      </c>
      <c r="H25">
        <f t="shared" ca="1" si="2"/>
        <v>2.4865615429598732E-2</v>
      </c>
      <c r="I25">
        <f t="shared" ca="1" si="3"/>
        <v>2.4949328352069117E-2</v>
      </c>
      <c r="J25">
        <f t="shared" ca="1" si="4"/>
        <v>2.4938323128037312E-2</v>
      </c>
      <c r="K25">
        <f t="shared" ca="1" si="5"/>
        <v>2.4939767346684877E-2</v>
      </c>
      <c r="L25">
        <f t="shared" ca="1" si="6"/>
        <v>2.4939577777203029E-2</v>
      </c>
      <c r="M25">
        <f t="shared" ca="1" si="7"/>
        <v>7.6011504100727691E-6</v>
      </c>
    </row>
    <row r="26" spans="5:13" x14ac:dyDescent="0.25">
      <c r="E26">
        <f ca="1">+'VLP q=600'!AX26:AX91</f>
        <v>23366.804714527538</v>
      </c>
      <c r="F26">
        <f t="shared" ca="1" si="0"/>
        <v>2.1222001495011557E-2</v>
      </c>
      <c r="G26">
        <f t="shared" ca="1" si="1"/>
        <v>2.5770067563115076E-2</v>
      </c>
      <c r="H26">
        <f t="shared" ca="1" si="2"/>
        <v>2.5113179314309925E-2</v>
      </c>
      <c r="I26">
        <f t="shared" ca="1" si="3"/>
        <v>2.5198926004051141E-2</v>
      </c>
      <c r="J26">
        <f t="shared" ca="1" si="4"/>
        <v>2.5187578855900318E-2</v>
      </c>
      <c r="K26">
        <f t="shared" ca="1" si="5"/>
        <v>2.5189077757966589E-2</v>
      </c>
      <c r="L26">
        <f t="shared" ca="1" si="6"/>
        <v>2.5188879713248753E-2</v>
      </c>
      <c r="M26">
        <f t="shared" ca="1" si="7"/>
        <v>7.8623868981664267E-6</v>
      </c>
    </row>
    <row r="27" spans="5:13" x14ac:dyDescent="0.25">
      <c r="E27">
        <f ca="1">+'VLP q=600'!AX27:AX92</f>
        <v>22432.596901178611</v>
      </c>
      <c r="F27">
        <f t="shared" ca="1" si="0"/>
        <v>2.1425472623210751E-2</v>
      </c>
      <c r="G27">
        <f t="shared" ca="1" si="1"/>
        <v>2.6021073382666907E-2</v>
      </c>
      <c r="H27">
        <f t="shared" ca="1" si="2"/>
        <v>2.5353189116185882E-2</v>
      </c>
      <c r="I27">
        <f t="shared" ca="1" si="3"/>
        <v>2.5440911358306912E-2</v>
      </c>
      <c r="J27">
        <f t="shared" ca="1" si="4"/>
        <v>2.5429229808681095E-2</v>
      </c>
      <c r="K27">
        <f t="shared" ca="1" si="5"/>
        <v>2.5430782547243288E-2</v>
      </c>
      <c r="L27">
        <f t="shared" ca="1" si="6"/>
        <v>2.5430576103524408E-2</v>
      </c>
      <c r="M27">
        <f t="shared" ca="1" si="7"/>
        <v>8.1179332328061205E-6</v>
      </c>
    </row>
    <row r="28" spans="5:13" x14ac:dyDescent="0.25">
      <c r="E28">
        <f ca="1">+'VLP q=600'!AX28:AX93</f>
        <v>21575.555329177449</v>
      </c>
      <c r="F28">
        <f t="shared" ca="1" si="0"/>
        <v>2.1623082482999309E-2</v>
      </c>
      <c r="G28">
        <f t="shared" ca="1" si="1"/>
        <v>2.6264220364470767E-2</v>
      </c>
      <c r="H28">
        <f t="shared" ca="1" si="2"/>
        <v>2.5585733465877121E-2</v>
      </c>
      <c r="I28">
        <f t="shared" ca="1" si="3"/>
        <v>2.56753734306393E-2</v>
      </c>
      <c r="J28">
        <f t="shared" ca="1" si="4"/>
        <v>2.5663365157902393E-2</v>
      </c>
      <c r="K28">
        <f t="shared" ca="1" si="5"/>
        <v>2.5664970830465903E-2</v>
      </c>
      <c r="L28">
        <f t="shared" ca="1" si="6"/>
        <v>2.566475607669743E-2</v>
      </c>
      <c r="M28">
        <f t="shared" ca="1" si="7"/>
        <v>8.3676528166223451E-6</v>
      </c>
    </row>
    <row r="29" spans="5:13" x14ac:dyDescent="0.25">
      <c r="E29">
        <f ca="1">+'VLP q=600'!AX29:AX94</f>
        <v>20787.862875358576</v>
      </c>
      <c r="F29">
        <f t="shared" ca="1" si="0"/>
        <v>2.1814856521852506E-2</v>
      </c>
      <c r="G29">
        <f t="shared" ca="1" si="1"/>
        <v>2.6499612657679687E-2</v>
      </c>
      <c r="H29">
        <f t="shared" ca="1" si="2"/>
        <v>2.5810906337385888E-2</v>
      </c>
      <c r="I29">
        <f t="shared" ca="1" si="3"/>
        <v>2.5902406633442513E-2</v>
      </c>
      <c r="J29">
        <f t="shared" ca="1" si="4"/>
        <v>2.5890079449750344E-2</v>
      </c>
      <c r="K29">
        <f t="shared" ca="1" si="5"/>
        <v>2.589173710296639E-2</v>
      </c>
      <c r="L29">
        <f t="shared" ca="1" si="6"/>
        <v>2.5891514140019868E-2</v>
      </c>
      <c r="M29">
        <f t="shared" ca="1" si="7"/>
        <v>8.6114294172396202E-6</v>
      </c>
    </row>
    <row r="30" spans="5:13" x14ac:dyDescent="0.25">
      <c r="E30">
        <f ca="1">+'VLP q=600'!AX30:AX95</f>
        <v>20062.661907271398</v>
      </c>
      <c r="F30">
        <f t="shared" ca="1" si="0"/>
        <v>2.2000829244851781E-2</v>
      </c>
      <c r="G30">
        <f t="shared" ca="1" si="1"/>
        <v>2.6727359303077482E-2</v>
      </c>
      <c r="H30">
        <f t="shared" ca="1" si="2"/>
        <v>2.6028806869267018E-2</v>
      </c>
      <c r="I30">
        <f t="shared" ca="1" si="3"/>
        <v>2.6122110597155267E-2</v>
      </c>
      <c r="J30">
        <f t="shared" ca="1" si="4"/>
        <v>2.6109472427077639E-2</v>
      </c>
      <c r="K30">
        <f t="shared" ca="1" si="5"/>
        <v>2.6111181061387226E-2</v>
      </c>
      <c r="L30">
        <f t="shared" ca="1" si="6"/>
        <v>2.6110950001253429E-2</v>
      </c>
      <c r="M30">
        <f ca="1">(K30-L30)/L30</f>
        <v>8.8491661079354775E-6</v>
      </c>
    </row>
    <row r="31" spans="5:13" x14ac:dyDescent="0.25">
      <c r="E31">
        <f ca="1">+'VLP q=600'!AX31:AX96</f>
        <v>19393.917065989073</v>
      </c>
      <c r="F31">
        <f t="shared" ca="1" si="0"/>
        <v>2.2181043606154239E-2</v>
      </c>
      <c r="G31">
        <f t="shared" ca="1" si="1"/>
        <v>2.6947574057676598E-2</v>
      </c>
      <c r="H31">
        <f t="shared" ca="1" si="2"/>
        <v>2.6239539150711668E-2</v>
      </c>
      <c r="I31">
        <f t="shared" ca="1" si="3"/>
        <v>2.6334589956047691E-2</v>
      </c>
      <c r="J31">
        <f t="shared" ca="1" si="4"/>
        <v>2.6321648815772702E-2</v>
      </c>
      <c r="K31">
        <f t="shared" ca="1" si="5"/>
        <v>2.6323407389969449E-2</v>
      </c>
      <c r="L31">
        <f t="shared" ca="1" si="6"/>
        <v>2.632316835495592E-2</v>
      </c>
      <c r="M31">
        <f t="shared" ca="1" si="7"/>
        <v>9.0807842850105464E-6</v>
      </c>
    </row>
    <row r="32" spans="5:13" x14ac:dyDescent="0.25">
      <c r="E32">
        <f ca="1">+'VLP q=600'!AX32:AX97</f>
        <v>18776.300322363259</v>
      </c>
      <c r="F32">
        <f t="shared" ca="1" si="0"/>
        <v>2.2355550423823454E-2</v>
      </c>
      <c r="G32">
        <f t="shared" ca="1" si="1"/>
        <v>2.7160375177145878E-2</v>
      </c>
      <c r="H32">
        <f t="shared" ca="1" si="2"/>
        <v>2.6443211972941739E-2</v>
      </c>
      <c r="I32">
        <f t="shared" ca="1" si="3"/>
        <v>2.6539954098761861E-2</v>
      </c>
      <c r="J32">
        <f t="shared" ca="1" si="4"/>
        <v>2.6526718075930503E-2</v>
      </c>
      <c r="K32">
        <f t="shared" ca="1" si="5"/>
        <v>2.6528525511631564E-2</v>
      </c>
      <c r="L32">
        <f t="shared" ca="1" si="6"/>
        <v>2.6528278633561504E-2</v>
      </c>
      <c r="M32">
        <f t="shared" ca="1" si="7"/>
        <v>9.3062227470598365E-6</v>
      </c>
    </row>
    <row r="33" spans="5:13" x14ac:dyDescent="0.25">
      <c r="E33">
        <f ca="1">+'VLP q=600'!AX33:AX98</f>
        <v>18205.094288929908</v>
      </c>
      <c r="F33">
        <f t="shared" ca="1" si="0"/>
        <v>2.2524407810638542E-2</v>
      </c>
      <c r="G33">
        <f t="shared" ca="1" si="1"/>
        <v>2.7365885158240878E-2</v>
      </c>
      <c r="H33">
        <f t="shared" ca="1" si="2"/>
        <v>2.663993854721896E-2</v>
      </c>
      <c r="I33">
        <f t="shared" ca="1" si="3"/>
        <v>2.6738316884923723E-2</v>
      </c>
      <c r="J33">
        <f t="shared" ca="1" si="4"/>
        <v>2.6724794119152094E-2</v>
      </c>
      <c r="K33">
        <f t="shared" ca="1" si="5"/>
        <v>2.6726649305164309E-2</v>
      </c>
      <c r="L33">
        <f t="shared" ca="1" si="6"/>
        <v>2.6726394724580396E-2</v>
      </c>
      <c r="M33">
        <f t="shared" ca="1" si="7"/>
        <v>9.525436802678203E-6</v>
      </c>
    </row>
    <row r="34" spans="5:13" x14ac:dyDescent="0.25">
      <c r="E34">
        <f ca="1">+'VLP q=600'!AX34:AX99</f>
        <v>17676.110564776074</v>
      </c>
      <c r="F34">
        <f t="shared" ca="1" si="0"/>
        <v>2.2687680615469448E-2</v>
      </c>
      <c r="G34">
        <f t="shared" ca="1" si="1"/>
        <v>2.7564230443991665E-2</v>
      </c>
      <c r="H34">
        <f t="shared" ca="1" si="2"/>
        <v>2.6829836191418596E-2</v>
      </c>
      <c r="I34">
        <f t="shared" ca="1" si="3"/>
        <v>2.692979632980513E-2</v>
      </c>
      <c r="J34">
        <f t="shared" ca="1" si="4"/>
        <v>2.6915994993956142E-2</v>
      </c>
      <c r="K34">
        <f t="shared" ca="1" si="5"/>
        <v>2.6917896790523286E-2</v>
      </c>
      <c r="L34">
        <f t="shared" ca="1" si="6"/>
        <v>2.691763465590009E-2</v>
      </c>
      <c r="M34">
        <f t="shared" ca="1" si="7"/>
        <v>9.7383973943621281E-6</v>
      </c>
    </row>
    <row r="35" spans="5:13" x14ac:dyDescent="0.25">
      <c r="E35">
        <f ca="1">+'VLP q=600'!AX35:AX100</f>
        <v>17185.620515214356</v>
      </c>
      <c r="F35">
        <f t="shared" ca="1" si="0"/>
        <v>2.2845439871380362E-2</v>
      </c>
      <c r="G35">
        <f t="shared" ca="1" si="1"/>
        <v>2.775554109478863E-2</v>
      </c>
      <c r="H35">
        <f t="shared" ca="1" si="2"/>
        <v>2.7013025987571743E-2</v>
      </c>
      <c r="I35">
        <f t="shared" ca="1" si="3"/>
        <v>2.7114514259477755E-2</v>
      </c>
      <c r="J35">
        <f t="shared" ca="1" si="4"/>
        <v>2.7100442541745581E-2</v>
      </c>
      <c r="K35">
        <f t="shared" ca="1" si="5"/>
        <v>2.7102389784662118E-2</v>
      </c>
      <c r="L35">
        <f t="shared" ca="1" si="6"/>
        <v>2.7102120251630953E-2</v>
      </c>
      <c r="M35">
        <f t="shared" ca="1" si="7"/>
        <v>9.9450902240308498E-6</v>
      </c>
    </row>
    <row r="36" spans="5:13" x14ac:dyDescent="0.25">
      <c r="E36">
        <f ca="1">+'VLP q=600'!AX36:AX101</f>
        <v>16730.296381414024</v>
      </c>
      <c r="F36">
        <f t="shared" ca="1" si="0"/>
        <v>2.2997762247861965E-2</v>
      </c>
      <c r="G36">
        <f t="shared" ca="1" si="1"/>
        <v>2.7939950428730122E-2</v>
      </c>
      <c r="H36">
        <f t="shared" ca="1" si="2"/>
        <v>2.7189632413070326E-2</v>
      </c>
      <c r="I36">
        <f t="shared" ca="1" si="3"/>
        <v>2.7292595939197778E-2</v>
      </c>
      <c r="J36">
        <f t="shared" ca="1" si="4"/>
        <v>2.7278262026066608E-2</v>
      </c>
      <c r="K36">
        <f t="shared" ca="1" si="5"/>
        <v>2.7280253530643186E-2</v>
      </c>
      <c r="L36">
        <f t="shared" ca="1" si="6"/>
        <v>2.7279976761233088E-2</v>
      </c>
      <c r="M36">
        <f t="shared" ca="1" si="7"/>
        <v>1.0145514877853069E-5</v>
      </c>
    </row>
    <row r="37" spans="5:13" x14ac:dyDescent="0.25">
      <c r="E37">
        <f ca="1">+'VLP q=600'!AX37:AX102</f>
        <v>16307.161006865048</v>
      </c>
      <c r="F37">
        <f t="shared" ca="1" si="0"/>
        <v>2.3144729505549435E-2</v>
      </c>
      <c r="G37">
        <f t="shared" ca="1" si="1"/>
        <v>2.8117594634678052E-2</v>
      </c>
      <c r="H37">
        <f t="shared" ca="1" si="2"/>
        <v>2.7359782948379822E-2</v>
      </c>
      <c r="I37">
        <f t="shared" ca="1" si="3"/>
        <v>2.7464169677912705E-2</v>
      </c>
      <c r="J37">
        <f t="shared" ca="1" si="4"/>
        <v>2.7449581738048054E-2</v>
      </c>
      <c r="K37">
        <f t="shared" ca="1" si="5"/>
        <v>2.7451616302914573E-2</v>
      </c>
      <c r="L37">
        <f t="shared" ca="1" si="6"/>
        <v>2.7451332464813176E-2</v>
      </c>
      <c r="M37">
        <f t="shared" ca="1" si="7"/>
        <v>1.0339683939253528E-5</v>
      </c>
    </row>
    <row r="38" spans="5:13" x14ac:dyDescent="0.25">
      <c r="E38">
        <f ca="1">+'VLP q=600'!AX38:AX103</f>
        <v>15913.54478021569</v>
      </c>
      <c r="F38">
        <f t="shared" ca="1" si="0"/>
        <v>2.3286427952496715E-2</v>
      </c>
      <c r="G38">
        <f t="shared" ca="1" si="1"/>
        <v>2.8288612361429738E-2</v>
      </c>
      <c r="H38">
        <f t="shared" ca="1" si="2"/>
        <v>2.7523607664131106E-2</v>
      </c>
      <c r="I38">
        <f t="shared" ca="1" si="3"/>
        <v>2.7629366411809773E-2</v>
      </c>
      <c r="J38">
        <f t="shared" ca="1" si="4"/>
        <v>2.7614532580935831E-2</v>
      </c>
      <c r="K38">
        <f t="shared" ca="1" si="5"/>
        <v>2.7616608991668647E-2</v>
      </c>
      <c r="L38">
        <f t="shared" ca="1" si="6"/>
        <v>2.7616318257506382E-2</v>
      </c>
      <c r="M38">
        <f t="shared" ca="1" si="7"/>
        <v>1.0527622094834862E-5</v>
      </c>
    </row>
    <row r="39" spans="5:13" x14ac:dyDescent="0.25">
      <c r="E39">
        <f ca="1">+'VLP q=600'!AX39:AX104</f>
        <v>15547.048644814993</v>
      </c>
      <c r="F39">
        <f t="shared" ca="1" si="0"/>
        <v>2.3422947901582235E-2</v>
      </c>
      <c r="G39">
        <f t="shared" ca="1" si="1"/>
        <v>2.8453144286268179E-2</v>
      </c>
      <c r="H39">
        <f t="shared" ca="1" si="2"/>
        <v>2.7681238790379415E-2</v>
      </c>
      <c r="I39">
        <f t="shared" ca="1" si="3"/>
        <v>2.7788319269740448E-2</v>
      </c>
      <c r="J39">
        <f t="shared" ca="1" si="4"/>
        <v>2.7773247636551344E-2</v>
      </c>
      <c r="K39">
        <f t="shared" ca="1" si="5"/>
        <v>2.7775364669112072E-2</v>
      </c>
      <c r="L39">
        <f t="shared" ca="1" si="6"/>
        <v>2.7775067215773153E-2</v>
      </c>
      <c r="M39">
        <f t="shared" ca="1" si="7"/>
        <v>1.0709365223403129E-5</v>
      </c>
    </row>
    <row r="40" spans="5:13" x14ac:dyDescent="0.25">
      <c r="E40">
        <f ca="1">+'VLP q=600'!AX40:AX105</f>
        <v>15205.512227413663</v>
      </c>
      <c r="F40">
        <f t="shared" ca="1" si="0"/>
        <v>2.3554383128942813E-2</v>
      </c>
      <c r="G40">
        <f t="shared" ca="1" si="1"/>
        <v>2.8611332665907922E-2</v>
      </c>
      <c r="H40">
        <f t="shared" ca="1" si="2"/>
        <v>2.7832810270634407E-2</v>
      </c>
      <c r="I40">
        <f t="shared" ca="1" si="3"/>
        <v>2.7941163123168477E-2</v>
      </c>
      <c r="J40">
        <f t="shared" ca="1" si="4"/>
        <v>2.7925861716315514E-2</v>
      </c>
      <c r="K40">
        <f t="shared" ca="1" si="5"/>
        <v>2.7928018140290136E-2</v>
      </c>
      <c r="L40">
        <f t="shared" ca="1" si="6"/>
        <v>2.7927714148253263E-2</v>
      </c>
      <c r="M40">
        <f t="shared" ca="1" si="7"/>
        <v>1.0884959480004909E-5</v>
      </c>
    </row>
    <row r="41" spans="5:13" x14ac:dyDescent="0.25">
      <c r="E41">
        <f ca="1">+'VLP q=600'!AX41:AX106</f>
        <v>14886.986302130597</v>
      </c>
      <c r="F41">
        <f t="shared" ca="1" si="0"/>
        <v>2.3680830333491002E-2</v>
      </c>
      <c r="G41">
        <f t="shared" ca="1" si="1"/>
        <v>2.8763320872516922E-2</v>
      </c>
      <c r="H41">
        <f t="shared" ca="1" si="2"/>
        <v>2.7978457302985274E-2</v>
      </c>
      <c r="I41">
        <f t="shared" ca="1" si="3"/>
        <v>2.8088034123005794E-2</v>
      </c>
      <c r="J41">
        <f t="shared" ca="1" si="4"/>
        <v>2.8072510899196743E-2</v>
      </c>
      <c r="K41">
        <f t="shared" ca="1" si="5"/>
        <v>2.8074705480824826E-2</v>
      </c>
      <c r="L41">
        <f t="shared" ca="1" si="6"/>
        <v>2.8074395133536607E-2</v>
      </c>
      <c r="M41">
        <f t="shared" ca="1" si="7"/>
        <v>1.1054460363001034E-5</v>
      </c>
    </row>
    <row r="42" spans="5:13" x14ac:dyDescent="0.25">
      <c r="E42">
        <f ca="1">+'VLP q=600'!AX42:AX107</f>
        <v>14589.708938904483</v>
      </c>
      <c r="F42">
        <f t="shared" ca="1" si="0"/>
        <v>2.3802388597581589E-2</v>
      </c>
      <c r="G42">
        <f t="shared" ca="1" si="1"/>
        <v>2.8909252917066319E-2</v>
      </c>
      <c r="H42">
        <f t="shared" ca="1" si="2"/>
        <v>2.8118315870273029E-2</v>
      </c>
      <c r="I42">
        <f t="shared" ca="1" si="3"/>
        <v>2.8229069225323776E-2</v>
      </c>
      <c r="J42">
        <f t="shared" ca="1" si="4"/>
        <v>2.8213332058564505E-2</v>
      </c>
      <c r="K42">
        <f t="shared" ca="1" si="5"/>
        <v>2.8215563563549664E-2</v>
      </c>
      <c r="L42">
        <f t="shared" ca="1" si="6"/>
        <v>2.8215247046833182E-2</v>
      </c>
      <c r="M42">
        <f t="shared" ca="1" si="7"/>
        <v>1.1217931778408157E-5</v>
      </c>
    </row>
    <row r="43" spans="5:13" x14ac:dyDescent="0.25">
      <c r="E43">
        <f ca="1">+'VLP q=600'!AX43:AX108</f>
        <v>14312.084794409011</v>
      </c>
      <c r="F43">
        <f t="shared" ca="1" si="0"/>
        <v>2.3919158848764159E-2</v>
      </c>
      <c r="G43">
        <f t="shared" ca="1" si="1"/>
        <v>2.9049272961740161E-2</v>
      </c>
      <c r="H43">
        <f t="shared" ca="1" si="2"/>
        <v>2.8252522260796643E-2</v>
      </c>
      <c r="I43">
        <f t="shared" ca="1" si="3"/>
        <v>2.8364405707455579E-2</v>
      </c>
      <c r="J43">
        <f t="shared" ca="1" si="4"/>
        <v>2.8348462379459548E-2</v>
      </c>
      <c r="K43">
        <f t="shared" ca="1" si="5"/>
        <v>2.8350729575553284E-2</v>
      </c>
      <c r="L43">
        <f t="shared" ca="1" si="6"/>
        <v>2.8350407077054222E-2</v>
      </c>
      <c r="M43">
        <f t="shared" ca="1" si="7"/>
        <v>1.1375445092744683E-5</v>
      </c>
    </row>
    <row r="44" spans="5:13" x14ac:dyDescent="0.25">
      <c r="E44">
        <f ca="1">+'VLP q=600'!AX44:AX109</f>
        <v>14052.667092683103</v>
      </c>
      <c r="F44">
        <f t="shared" ca="1" si="0"/>
        <v>2.4031243322294487E-2</v>
      </c>
      <c r="G44">
        <f t="shared" ca="1" si="1"/>
        <v>2.9183524822517383E-2</v>
      </c>
      <c r="H44">
        <f t="shared" ca="1" si="2"/>
        <v>2.8381212580473228E-2</v>
      </c>
      <c r="I44">
        <f t="shared" ca="1" si="3"/>
        <v>2.8494180675433269E-2</v>
      </c>
      <c r="J44">
        <f t="shared" ca="1" si="4"/>
        <v>2.8478038867219942E-2</v>
      </c>
      <c r="K44">
        <f t="shared" ca="1" si="5"/>
        <v>2.8480340526572091E-2</v>
      </c>
      <c r="L44">
        <f t="shared" ca="1" si="6"/>
        <v>2.8480012235244399E-2</v>
      </c>
      <c r="M44">
        <f t="shared" ca="1" si="7"/>
        <v>1.1527078183123119E-5</v>
      </c>
    </row>
    <row r="45" spans="5:13" x14ac:dyDescent="0.25">
      <c r="E45">
        <f ca="1">+'VLP q=600'!AX45:AX110</f>
        <v>13810.141916354021</v>
      </c>
      <c r="F45">
        <f t="shared" ca="1" si="0"/>
        <v>2.4138745023675183E-2</v>
      </c>
      <c r="G45">
        <f t="shared" ca="1" si="1"/>
        <v>2.9312151462307437E-2</v>
      </c>
      <c r="H45">
        <f t="shared" ca="1" si="2"/>
        <v>2.8504522256696758E-2</v>
      </c>
      <c r="I45">
        <f t="shared" ca="1" si="3"/>
        <v>2.8618530563019193E-2</v>
      </c>
      <c r="J45">
        <f t="shared" ca="1" si="4"/>
        <v>2.8602197847719509E-2</v>
      </c>
      <c r="K45">
        <f t="shared" ca="1" si="5"/>
        <v>2.8604532748989348E-2</v>
      </c>
      <c r="L45">
        <f t="shared" ca="1" si="6"/>
        <v>2.8604198854622384E-2</v>
      </c>
      <c r="M45">
        <f t="shared" ca="1" si="7"/>
        <v>1.1672914478782634E-5</v>
      </c>
    </row>
    <row r="46" spans="5:13" x14ac:dyDescent="0.25">
      <c r="E46">
        <f ca="1">+'VLP q=600'!AX46:AX111</f>
        <v>13583.314490372264</v>
      </c>
      <c r="F46">
        <f t="shared" ca="1" si="0"/>
        <v>2.4241767189944849E-2</v>
      </c>
      <c r="G46">
        <f t="shared" ca="1" si="1"/>
        <v>2.9435294474158498E-2</v>
      </c>
      <c r="H46">
        <f t="shared" ca="1" si="2"/>
        <v>2.8622585533332082E-2</v>
      </c>
      <c r="I46">
        <f t="shared" ca="1" si="3"/>
        <v>2.8737590621775444E-2</v>
      </c>
      <c r="J46">
        <f t="shared" ca="1" si="4"/>
        <v>2.8721074458660664E-2</v>
      </c>
      <c r="K46">
        <f t="shared" ca="1" si="5"/>
        <v>2.8723441388883469E-2</v>
      </c>
      <c r="L46">
        <f t="shared" ca="1" si="6"/>
        <v>2.8723102081672239E-2</v>
      </c>
      <c r="M46">
        <f t="shared" ca="1" si="7"/>
        <v>1.1813041998940692E-5</v>
      </c>
    </row>
    <row r="47" spans="5:13" x14ac:dyDescent="0.25">
      <c r="E47">
        <f ca="1">+'VLP q=600'!AX47:AX112</f>
        <v>13371.097191080591</v>
      </c>
      <c r="F47">
        <f t="shared" ca="1" si="0"/>
        <v>2.4340412747715392E-2</v>
      </c>
      <c r="G47">
        <f t="shared" ca="1" si="1"/>
        <v>2.9553093553032015E-2</v>
      </c>
      <c r="H47">
        <f t="shared" ca="1" si="2"/>
        <v>2.8735534955315698E-2</v>
      </c>
      <c r="I47">
        <f t="shared" ca="1" si="3"/>
        <v>2.8851494400639856E-2</v>
      </c>
      <c r="J47">
        <f t="shared" ca="1" si="4"/>
        <v>2.8834802130390417E-2</v>
      </c>
      <c r="K47">
        <f t="shared" ca="1" si="5"/>
        <v>2.883719988659424E-2</v>
      </c>
      <c r="L47">
        <f t="shared" ca="1" si="6"/>
        <v>2.8836855356754242E-2</v>
      </c>
      <c r="M47">
        <f t="shared" ca="1" si="7"/>
        <v>1.1947552385142879E-5</v>
      </c>
    </row>
    <row r="48" spans="5:13" x14ac:dyDescent="0.25">
      <c r="E48">
        <f ca="1">+'VLP q=600'!AX48:AX113</f>
        <v>13172.499056192859</v>
      </c>
      <c r="F48">
        <f t="shared" ca="1" si="0"/>
        <v>2.4434783765035727E-2</v>
      </c>
      <c r="G48">
        <f t="shared" ca="1" si="1"/>
        <v>2.9665685953406639E-2</v>
      </c>
      <c r="H48">
        <f t="shared" ca="1" si="2"/>
        <v>2.8843500840168106E-2</v>
      </c>
      <c r="I48">
        <f t="shared" ca="1" si="3"/>
        <v>2.8960373212298805E-2</v>
      </c>
      <c r="J48">
        <f t="shared" ca="1" si="4"/>
        <v>2.8943512053531528E-2</v>
      </c>
      <c r="K48">
        <f t="shared" ca="1" si="5"/>
        <v>2.8945939444099324E-2</v>
      </c>
      <c r="L48">
        <f t="shared" ca="1" si="6"/>
        <v>2.8945589881527602E-2</v>
      </c>
      <c r="M48">
        <f t="shared" ca="1" si="7"/>
        <v>1.2076539920338994E-5</v>
      </c>
    </row>
    <row r="49" spans="5:13" x14ac:dyDescent="0.25">
      <c r="E49">
        <f ca="1">+'VLP q=600'!AX49:AX114</f>
        <v>12986.616607490911</v>
      </c>
      <c r="F49">
        <f t="shared" ca="1" si="0"/>
        <v>2.4524980892987214E-2</v>
      </c>
      <c r="G49">
        <f t="shared" ca="1" si="1"/>
        <v>2.977320592847265E-2</v>
      </c>
      <c r="H49">
        <f t="shared" ca="1" si="2"/>
        <v>2.8946610732293199E-2</v>
      </c>
      <c r="I49">
        <f t="shared" ca="1" si="3"/>
        <v>2.9064355582204392E-2</v>
      </c>
      <c r="J49">
        <f t="shared" ca="1" si="4"/>
        <v>2.9047332629281459E-2</v>
      </c>
      <c r="K49">
        <f t="shared" ca="1" si="5"/>
        <v>2.9049788475052837E-2</v>
      </c>
      <c r="L49">
        <f t="shared" ca="1" si="6"/>
        <v>2.904943406903655E-2</v>
      </c>
      <c r="M49">
        <f t="shared" ca="1" si="7"/>
        <v>1.2200100540524511E-5</v>
      </c>
    </row>
    <row r="50" spans="5:13" x14ac:dyDescent="0.25">
      <c r="E50">
        <f ca="1">+'VLP q=600'!AX50:AX115</f>
        <v>12812.625829129132</v>
      </c>
      <c r="F50">
        <f t="shared" ca="1" si="0"/>
        <v>2.4611102791416949E-2</v>
      </c>
      <c r="G50">
        <f t="shared" ca="1" si="1"/>
        <v>2.9875784144812803E-2</v>
      </c>
      <c r="H50">
        <f t="shared" ca="1" si="2"/>
        <v>2.9044988834160679E-2</v>
      </c>
      <c r="I50">
        <f t="shared" ca="1" si="3"/>
        <v>2.9163566674287655E-2</v>
      </c>
      <c r="J50">
        <f t="shared" ca="1" si="4"/>
        <v>2.9146388896438082E-2</v>
      </c>
      <c r="K50">
        <f t="shared" ca="1" si="5"/>
        <v>2.9148872031544024E-2</v>
      </c>
      <c r="L50">
        <f t="shared" ca="1" si="6"/>
        <v>2.9148512970518403E-2</v>
      </c>
      <c r="M50">
        <f t="shared" ca="1" si="7"/>
        <v>1.2318330817891401E-5</v>
      </c>
    </row>
    <row r="51" spans="5:13" x14ac:dyDescent="0.25">
      <c r="E51">
        <f ca="1">+'VLP q=600'!AX51:AX116</f>
        <v>12649.775171550775</v>
      </c>
      <c r="F51">
        <f t="shared" ca="1" si="0"/>
        <v>2.469324553127988E-2</v>
      </c>
      <c r="G51">
        <f t="shared" ca="1" si="1"/>
        <v>2.9973547064105776E-2</v>
      </c>
      <c r="H51">
        <f t="shared" ca="1" si="2"/>
        <v>2.9138755406210422E-2</v>
      </c>
      <c r="I51">
        <f t="shared" ca="1" si="3"/>
        <v>2.9258127685141629E-2</v>
      </c>
      <c r="J51">
        <f t="shared" ca="1" si="4"/>
        <v>2.9240801926938037E-2</v>
      </c>
      <c r="K51">
        <f t="shared" ca="1" si="5"/>
        <v>2.9243311199360043E-2</v>
      </c>
      <c r="L51">
        <f t="shared" ca="1" si="6"/>
        <v>2.9242947670717369E-2</v>
      </c>
      <c r="M51">
        <f t="shared" ca="1" si="7"/>
        <v>1.2431326922577936E-5</v>
      </c>
    </row>
    <row r="52" spans="5:13" x14ac:dyDescent="0.25">
      <c r="E52">
        <f ca="1">+'VLP q=600'!AX52:AX117</f>
        <v>12497.379475249827</v>
      </c>
      <c r="F52">
        <f t="shared" ca="1" si="0"/>
        <v>2.4771501963527568E-2</v>
      </c>
      <c r="G52">
        <f t="shared" ca="1" si="1"/>
        <v>3.0066616280336852E-2</v>
      </c>
      <c r="H52">
        <f t="shared" ca="1" si="2"/>
        <v>2.922802612439537E-2</v>
      </c>
      <c r="I52">
        <f t="shared" ca="1" si="3"/>
        <v>2.9348155195500616E-2</v>
      </c>
      <c r="J52">
        <f t="shared" ca="1" si="4"/>
        <v>2.9330688178750303E-2</v>
      </c>
      <c r="K52">
        <f t="shared" ca="1" si="5"/>
        <v>2.9333222450592812E-2</v>
      </c>
      <c r="L52">
        <f t="shared" ca="1" si="6"/>
        <v>2.9332854640544827E-2</v>
      </c>
      <c r="M52">
        <f t="shared" ca="1" si="7"/>
        <v>1.2539183536411385E-5</v>
      </c>
    </row>
    <row r="53" spans="5:13" x14ac:dyDescent="0.25">
      <c r="E53">
        <f ca="1">+'VLP q=600'!AX53:AX118</f>
        <v>12354.81473100869</v>
      </c>
      <c r="F53">
        <f t="shared" ca="1" si="0"/>
        <v>2.4845961041111312E-2</v>
      </c>
      <c r="G53">
        <f t="shared" ca="1" si="1"/>
        <v>3.0155107796974452E-2</v>
      </c>
      <c r="H53">
        <f t="shared" ca="1" si="2"/>
        <v>2.9312911380421094E-2</v>
      </c>
      <c r="I53">
        <f t="shared" ca="1" si="3"/>
        <v>2.9433760463948837E-2</v>
      </c>
      <c r="J53">
        <f t="shared" ca="1" si="4"/>
        <v>2.9416158791081646E-2</v>
      </c>
      <c r="K53">
        <f t="shared" ca="1" si="5"/>
        <v>2.9418716938542418E-2</v>
      </c>
      <c r="L53">
        <f t="shared" ca="1" si="6"/>
        <v>2.9418345032039078E-2</v>
      </c>
      <c r="M53">
        <f t="shared" ca="1" si="7"/>
        <v>1.2641992706765616E-5</v>
      </c>
    </row>
    <row r="54" spans="5:13" x14ac:dyDescent="0.25">
      <c r="E54">
        <f ca="1">+'VLP q=600'!AX54:AX119</f>
        <v>12221.513614934856</v>
      </c>
      <c r="F54">
        <f t="shared" ca="1" si="0"/>
        <v>2.4916707076098384E-2</v>
      </c>
      <c r="G54">
        <f t="shared" ca="1" si="1"/>
        <v>3.0239131223141178E-2</v>
      </c>
      <c r="H54">
        <f t="shared" ca="1" si="2"/>
        <v>2.9393515504531439E-2</v>
      </c>
      <c r="I54">
        <f t="shared" ca="1" si="3"/>
        <v>2.9515048642538552E-2</v>
      </c>
      <c r="J54">
        <f t="shared" ca="1" si="4"/>
        <v>2.9497318801605606E-2</v>
      </c>
      <c r="K54">
        <f t="shared" ca="1" si="5"/>
        <v>2.949989971462353E-2</v>
      </c>
      <c r="L54">
        <f t="shared" ca="1" si="6"/>
        <v>2.949952389533185E-2</v>
      </c>
      <c r="M54">
        <f t="shared" ca="1" si="7"/>
        <v>1.2739842616222171E-5</v>
      </c>
    </row>
    <row r="55" spans="5:13" x14ac:dyDescent="0.25">
      <c r="E55">
        <f ca="1">+'VLP q=600'!AX55:AX120</f>
        <v>12096.961758949286</v>
      </c>
      <c r="F55">
        <f t="shared" ca="1" si="0"/>
        <v>2.4983818907581706E-2</v>
      </c>
      <c r="G55">
        <f t="shared" ca="1" si="1"/>
        <v>3.0318788860320234E-2</v>
      </c>
      <c r="H55">
        <f t="shared" ca="1" si="2"/>
        <v>2.9469935883506805E-2</v>
      </c>
      <c r="I55">
        <f t="shared" ca="1" si="3"/>
        <v>2.959211788675235E-2</v>
      </c>
      <c r="J55">
        <f t="shared" ca="1" si="4"/>
        <v>2.9574266258193503E-2</v>
      </c>
      <c r="K55">
        <f t="shared" ca="1" si="5"/>
        <v>2.9576868839745307E-2</v>
      </c>
      <c r="L55">
        <f t="shared" ca="1" si="6"/>
        <v>2.9576489290093537E-2</v>
      </c>
      <c r="M55">
        <f t="shared" ca="1" si="7"/>
        <v>1.2832816229389714E-5</v>
      </c>
    </row>
    <row r="56" spans="5:13" x14ac:dyDescent="0.25">
      <c r="E56">
        <f ca="1">+'VLP q=600'!AX56:AX121</f>
        <v>11980.694742108613</v>
      </c>
      <c r="F56">
        <f t="shared" ca="1" si="0"/>
        <v>2.5047368947133424E-2</v>
      </c>
      <c r="G56">
        <f t="shared" ca="1" si="1"/>
        <v>3.0394174640576432E-2</v>
      </c>
      <c r="H56">
        <f t="shared" ca="1" si="2"/>
        <v>2.9542261936404971E-2</v>
      </c>
      <c r="I56">
        <f t="shared" ca="1" si="3"/>
        <v>2.9665058322021147E-2</v>
      </c>
      <c r="J56">
        <f t="shared" ca="1" si="4"/>
        <v>2.9647091187419389E-2</v>
      </c>
      <c r="K56">
        <f t="shared" ca="1" si="5"/>
        <v>2.9649714352426335E-2</v>
      </c>
      <c r="L56">
        <f t="shared" ca="1" si="6"/>
        <v>2.9649331253720192E-2</v>
      </c>
      <c r="M56">
        <f t="shared" ca="1" si="7"/>
        <v>1.292098978102644E-5</v>
      </c>
    </row>
    <row r="57" spans="5:13" x14ac:dyDescent="0.25">
      <c r="E57">
        <f ca="1">+'VLP q=600'!AX57:AX122</f>
        <v>11872.295817815142</v>
      </c>
      <c r="F57">
        <f t="shared" ca="1" si="0"/>
        <v>2.5107422055632742E-2</v>
      </c>
      <c r="G57">
        <f t="shared" ca="1" si="1"/>
        <v>3.0465372862002772E-2</v>
      </c>
      <c r="H57">
        <f t="shared" ca="1" si="2"/>
        <v>2.9610573895922369E-2</v>
      </c>
      <c r="I57">
        <f t="shared" ca="1" si="3"/>
        <v>2.9733950814231518E-2</v>
      </c>
      <c r="J57">
        <f t="shared" ca="1" si="4"/>
        <v>2.9715874367356947E-2</v>
      </c>
      <c r="K57">
        <f t="shared" ca="1" si="5"/>
        <v>2.9718517041147127E-2</v>
      </c>
      <c r="L57">
        <f t="shared" ca="1" si="6"/>
        <v>2.9718130573767876E-2</v>
      </c>
      <c r="M57">
        <f t="shared" ca="1" si="7"/>
        <v>1.3004431025434128E-5</v>
      </c>
    </row>
    <row r="58" spans="5:13" x14ac:dyDescent="0.25">
      <c r="E58">
        <f ca="1">+'VLP q=600'!AX58:AX123</f>
        <v>11771.394430518712</v>
      </c>
      <c r="F58">
        <f t="shared" ca="1" si="0"/>
        <v>2.5164034186120333E-2</v>
      </c>
      <c r="G58">
        <f t="shared" ca="1" si="1"/>
        <v>3.0532456644454097E-2</v>
      </c>
      <c r="H58">
        <f t="shared" ca="1" si="2"/>
        <v>2.9674941321513264E-2</v>
      </c>
      <c r="I58">
        <f t="shared" ca="1" si="3"/>
        <v>2.979886546973028E-2</v>
      </c>
      <c r="J58">
        <f t="shared" ca="1" si="4"/>
        <v>2.978068583029601E-2</v>
      </c>
      <c r="K58">
        <f t="shared" ca="1" si="5"/>
        <v>2.9783346946546711E-2</v>
      </c>
      <c r="L58">
        <f t="shared" ca="1" si="6"/>
        <v>2.9782957290244137E-2</v>
      </c>
      <c r="M58">
        <f t="shared" ca="1" si="7"/>
        <v>1.3083197171369182E-5</v>
      </c>
    </row>
    <row r="59" spans="5:13" x14ac:dyDescent="0.25">
      <c r="E59">
        <f ca="1">+'VLP q=600'!AX59:AX124</f>
        <v>11677.665629421643</v>
      </c>
      <c r="F59">
        <f t="shared" ca="1" si="0"/>
        <v>2.5217250698039057E-2</v>
      </c>
      <c r="G59">
        <f t="shared" ca="1" si="1"/>
        <v>3.0595485994041476E-2</v>
      </c>
      <c r="H59">
        <f t="shared" ca="1" si="2"/>
        <v>2.9735421237206842E-2</v>
      </c>
      <c r="I59">
        <f t="shared" ca="1" si="3"/>
        <v>2.9859859756852843E-2</v>
      </c>
      <c r="J59">
        <f t="shared" ca="1" si="4"/>
        <v>2.9841582987579541E-2</v>
      </c>
      <c r="K59">
        <f t="shared" ca="1" si="5"/>
        <v>2.9844261485632611E-2</v>
      </c>
      <c r="L59">
        <f t="shared" ca="1" si="6"/>
        <v>2.9843868819931667E-2</v>
      </c>
      <c r="M59">
        <f t="shared" ca="1" si="7"/>
        <v>1.3157332359063146E-5</v>
      </c>
    </row>
    <row r="60" spans="5:13" x14ac:dyDescent="0.25">
      <c r="E60">
        <f ca="1">+'VLP q=600'!AX60:AX125</f>
        <v>11590.830567185176</v>
      </c>
      <c r="F60">
        <f t="shared" ca="1" si="0"/>
        <v>2.526710420202221E-2</v>
      </c>
      <c r="G60">
        <f t="shared" ca="1" si="1"/>
        <v>3.0654505310318741E-2</v>
      </c>
      <c r="H60">
        <f t="shared" ca="1" si="2"/>
        <v>2.9792055734709673E-2</v>
      </c>
      <c r="I60">
        <f t="shared" ca="1" si="3"/>
        <v>2.9916976088203338E-2</v>
      </c>
      <c r="J60">
        <f t="shared" ca="1" si="4"/>
        <v>2.9898608216047846E-2</v>
      </c>
      <c r="K60">
        <f t="shared" ca="1" si="5"/>
        <v>2.9901303037444218E-2</v>
      </c>
      <c r="L60">
        <f t="shared" ca="1" si="6"/>
        <v>2.9900907542192247E-2</v>
      </c>
      <c r="M60">
        <f t="shared" ca="1" si="7"/>
        <v>1.3226864482743963E-5</v>
      </c>
    </row>
    <row r="61" spans="5:13" x14ac:dyDescent="0.25">
      <c r="E61">
        <f ca="1">+'VLP q=600'!AX61:AX126</f>
        <v>11510.658399155252</v>
      </c>
      <c r="F61">
        <f t="shared" ca="1" si="0"/>
        <v>2.5313611718807579E-2</v>
      </c>
      <c r="G61">
        <f t="shared" ca="1" si="1"/>
        <v>3.0709540080861585E-2</v>
      </c>
      <c r="H61">
        <f t="shared" ca="1" si="2"/>
        <v>2.9844868796733506E-2</v>
      </c>
      <c r="I61">
        <f t="shared" ca="1" si="3"/>
        <v>2.9970238616535784E-2</v>
      </c>
      <c r="J61">
        <f t="shared" ca="1" si="4"/>
        <v>2.9951785659338218E-2</v>
      </c>
      <c r="K61">
        <f t="shared" ca="1" si="5"/>
        <v>2.995449574334615E-2</v>
      </c>
      <c r="L61">
        <f t="shared" ca="1" si="6"/>
        <v>2.9954097599439875E-2</v>
      </c>
      <c r="M61">
        <f t="shared" ca="1" si="7"/>
        <v>1.3291801061698715E-5</v>
      </c>
    </row>
    <row r="62" spans="5:13" x14ac:dyDescent="0.25">
      <c r="E62">
        <f ca="1">+'VLP q=600'!AX62:AX127</f>
        <v>11436.970112398796</v>
      </c>
      <c r="F62">
        <f t="shared" ca="1" si="0"/>
        <v>2.5356770806867386E-2</v>
      </c>
      <c r="G62">
        <f t="shared" ca="1" si="1"/>
        <v>3.0760592355662048E-2</v>
      </c>
      <c r="H62">
        <f t="shared" ca="1" si="2"/>
        <v>2.9893861949324505E-2</v>
      </c>
      <c r="I62">
        <f t="shared" ca="1" si="3"/>
        <v>3.0019648849676277E-2</v>
      </c>
      <c r="J62">
        <f t="shared" ca="1" si="4"/>
        <v>3.000111685011575E-2</v>
      </c>
      <c r="K62">
        <f t="shared" ca="1" si="5"/>
        <v>3.0003841127912219E-2</v>
      </c>
      <c r="L62">
        <f t="shared" ca="1" si="6"/>
        <v>3.0003440518264032E-2</v>
      </c>
      <c r="M62">
        <f t="shared" ca="1" si="7"/>
        <v>1.3352123665395339E-5</v>
      </c>
    </row>
    <row r="63" spans="5:13" x14ac:dyDescent="0.25">
      <c r="E63">
        <f ca="1">+'VLP q=600'!AX63:AX128</f>
        <v>11369.645193428563</v>
      </c>
      <c r="F63">
        <f t="shared" ca="1" si="0"/>
        <v>2.5396554082137996E-2</v>
      </c>
      <c r="G63">
        <f t="shared" ca="1" si="1"/>
        <v>3.080763432080811E-2</v>
      </c>
      <c r="H63">
        <f t="shared" ca="1" si="2"/>
        <v>2.993900808997782E-2</v>
      </c>
      <c r="I63">
        <f t="shared" ca="1" si="3"/>
        <v>3.0065179425699341E-2</v>
      </c>
      <c r="J63">
        <f t="shared" ca="1" si="4"/>
        <v>3.0046574495510674E-2</v>
      </c>
      <c r="K63">
        <f t="shared" ca="1" si="5"/>
        <v>3.0049311882483744E-2</v>
      </c>
      <c r="L63">
        <f t="shared" ca="1" si="6"/>
        <v>3.0048908993320151E-2</v>
      </c>
      <c r="M63">
        <f t="shared" ca="1" si="7"/>
        <v>1.3407780085561557E-5</v>
      </c>
    </row>
    <row r="64" spans="5:13" x14ac:dyDescent="0.25">
      <c r="E64">
        <f ca="1">+'VLP q=600'!AX64:AX129</f>
        <v>11308.632760674411</v>
      </c>
      <c r="F64">
        <f t="shared" ca="1" si="0"/>
        <v>2.5432901114338231E-2</v>
      </c>
      <c r="G64">
        <f t="shared" ca="1" si="1"/>
        <v>3.0850598772773161E-2</v>
      </c>
      <c r="H64">
        <f t="shared" ca="1" si="2"/>
        <v>2.9980242340981712E-2</v>
      </c>
      <c r="I64">
        <f t="shared" ca="1" si="3"/>
        <v>3.0106764887992583E-2</v>
      </c>
      <c r="J64">
        <f t="shared" ca="1" si="4"/>
        <v>3.0088093267266046E-2</v>
      </c>
      <c r="K64">
        <f t="shared" ca="1" si="5"/>
        <v>3.0090842652568586E-2</v>
      </c>
      <c r="L64">
        <f t="shared" ca="1" si="6"/>
        <v>3.009043767521255E-2</v>
      </c>
      <c r="M64">
        <f t="shared" ca="1" si="7"/>
        <v>1.3458672831767244E-5</v>
      </c>
    </row>
    <row r="65" spans="5:13" x14ac:dyDescent="0.25">
      <c r="E65">
        <f ca="1">+'VLP q=600'!AX65:AX130</f>
        <v>11253.970240679419</v>
      </c>
      <c r="F65">
        <f t="shared" ca="1" si="0"/>
        <v>2.5465705793252205E-2</v>
      </c>
      <c r="G65">
        <f t="shared" ca="1" si="1"/>
        <v>3.0889364242615389E-2</v>
      </c>
      <c r="H65">
        <f t="shared" ca="1" si="2"/>
        <v>3.0017447767656202E-2</v>
      </c>
      <c r="I65">
        <f t="shared" ca="1" si="3"/>
        <v>3.0144287281454907E-2</v>
      </c>
      <c r="J65">
        <f t="shared" ca="1" si="4"/>
        <v>3.0125555421351796E-2</v>
      </c>
      <c r="K65">
        <f t="shared" ca="1" si="5"/>
        <v>3.0128315653203019E-2</v>
      </c>
      <c r="L65">
        <f t="shared" ca="1" si="6"/>
        <v>3.0127908786602705E-2</v>
      </c>
      <c r="M65">
        <f t="shared" ca="1" si="7"/>
        <v>1.3504641267855755E-5</v>
      </c>
    </row>
    <row r="66" spans="5:13" x14ac:dyDescent="0.25">
      <c r="E66">
        <f ca="1">+'VLP q=600'!AX66:AX131</f>
        <v>11205.815856081594</v>
      </c>
      <c r="F66">
        <f t="shared" ca="1" si="0"/>
        <v>2.5494795300626347E-2</v>
      </c>
      <c r="G66">
        <f t="shared" ca="1" si="1"/>
        <v>3.0923730208136154E-2</v>
      </c>
      <c r="H66">
        <f t="shared" ca="1" si="2"/>
        <v>3.0050431582710441E-2</v>
      </c>
      <c r="I66">
        <f t="shared" ca="1" si="3"/>
        <v>3.0177552153720491E-2</v>
      </c>
      <c r="J66">
        <f t="shared" ca="1" si="4"/>
        <v>3.0158766838052131E-2</v>
      </c>
      <c r="K66">
        <f t="shared" ca="1" si="5"/>
        <v>3.0161536701998896E-2</v>
      </c>
      <c r="L66">
        <f t="shared" ca="1" si="6"/>
        <v>3.016112815648964E-2</v>
      </c>
      <c r="M66">
        <f t="shared" ca="1" si="7"/>
        <v>1.3545431959191162E-5</v>
      </c>
    </row>
    <row r="67" spans="5:13" x14ac:dyDescent="0.25">
      <c r="E67">
        <f ca="1">+'VLP q=600'!AX67:AX132</f>
        <v>11164.508873420102</v>
      </c>
      <c r="F67">
        <f t="shared" ca="1" si="0"/>
        <v>2.55198921078802E-2</v>
      </c>
      <c r="G67">
        <f t="shared" ca="1" si="1"/>
        <v>3.0953372265028773E-2</v>
      </c>
      <c r="H67">
        <f t="shared" ca="1" si="2"/>
        <v>3.0078882114480805E-2</v>
      </c>
      <c r="I67">
        <f t="shared" ca="1" si="3"/>
        <v>3.0206245156283226E-2</v>
      </c>
      <c r="J67">
        <f t="shared" ca="1" si="4"/>
        <v>3.0187413693196507E-2</v>
      </c>
      <c r="K67">
        <f t="shared" ca="1" si="5"/>
        <v>3.0190191877695102E-2</v>
      </c>
      <c r="L67">
        <f t="shared" ca="1" si="6"/>
        <v>3.0189781880979167E-2</v>
      </c>
      <c r="M67">
        <f t="shared" ca="1" si="7"/>
        <v>1.3580645184906818E-5</v>
      </c>
    </row>
  </sheetData>
  <mergeCells count="2">
    <mergeCell ref="A2:B2"/>
    <mergeCell ref="A3:B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2:BE67"/>
  <sheetViews>
    <sheetView zoomScale="70" zoomScaleNormal="70" workbookViewId="0">
      <selection activeCell="I1" sqref="I1"/>
    </sheetView>
  </sheetViews>
  <sheetFormatPr baseColWidth="10" defaultRowHeight="15" x14ac:dyDescent="0.25"/>
  <cols>
    <col min="4" max="4" width="7.42578125" customWidth="1"/>
    <col min="5" max="5" width="6.85546875" customWidth="1"/>
    <col min="8" max="9" width="14.28515625" bestFit="1" customWidth="1"/>
    <col min="10" max="10" width="7.140625" bestFit="1" customWidth="1"/>
    <col min="11" max="26" width="14.85546875" bestFit="1" customWidth="1"/>
    <col min="27" max="27" width="7.42578125" bestFit="1" customWidth="1"/>
    <col min="28" max="34" width="14.85546875" bestFit="1" customWidth="1"/>
    <col min="35" max="35" width="6.28515625" bestFit="1" customWidth="1"/>
    <col min="36" max="36" width="14.85546875" bestFit="1" customWidth="1"/>
    <col min="37" max="37" width="15.85546875" bestFit="1" customWidth="1"/>
    <col min="38" max="55" width="14.85546875" bestFit="1" customWidth="1"/>
  </cols>
  <sheetData>
    <row r="2" spans="1:57" x14ac:dyDescent="0.25">
      <c r="A2" s="65" t="s">
        <v>0</v>
      </c>
      <c r="B2" s="65"/>
      <c r="C2" s="28">
        <v>25</v>
      </c>
      <c r="E2" s="2" t="s">
        <v>1</v>
      </c>
      <c r="F2" s="18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59</v>
      </c>
      <c r="O2" s="3" t="s">
        <v>10</v>
      </c>
      <c r="P2" s="3" t="s">
        <v>58</v>
      </c>
      <c r="Q2" s="2" t="s">
        <v>11</v>
      </c>
      <c r="R2" s="2" t="s">
        <v>12</v>
      </c>
      <c r="S2" s="2" t="s">
        <v>13</v>
      </c>
      <c r="T2" s="2" t="s">
        <v>14</v>
      </c>
      <c r="U2" s="2" t="s">
        <v>15</v>
      </c>
      <c r="V2" s="2" t="s">
        <v>16</v>
      </c>
      <c r="W2" s="2" t="s">
        <v>57</v>
      </c>
      <c r="X2" s="2" t="s">
        <v>40</v>
      </c>
      <c r="Y2" s="2" t="s">
        <v>17</v>
      </c>
      <c r="Z2" s="2" t="s">
        <v>65</v>
      </c>
      <c r="AA2" s="2" t="s">
        <v>39</v>
      </c>
      <c r="AB2" s="2" t="s">
        <v>18</v>
      </c>
      <c r="AC2" s="2" t="s">
        <v>38</v>
      </c>
      <c r="AD2" s="2" t="s">
        <v>19</v>
      </c>
      <c r="AE2" s="2" t="s">
        <v>20</v>
      </c>
      <c r="AF2" s="2" t="s">
        <v>21</v>
      </c>
      <c r="AG2" s="5" t="s">
        <v>41</v>
      </c>
      <c r="AH2" s="5" t="s">
        <v>42</v>
      </c>
      <c r="AI2" s="5" t="s">
        <v>69</v>
      </c>
      <c r="AJ2" s="5" t="s">
        <v>70</v>
      </c>
      <c r="AK2" s="5" t="s">
        <v>71</v>
      </c>
      <c r="AL2" s="5" t="s">
        <v>43</v>
      </c>
      <c r="AM2" s="5" t="s">
        <v>44</v>
      </c>
      <c r="AN2" s="5" t="s">
        <v>45</v>
      </c>
      <c r="AO2" s="5" t="s">
        <v>72</v>
      </c>
      <c r="AP2" s="5" t="s">
        <v>46</v>
      </c>
      <c r="AQ2" s="5" t="s">
        <v>47</v>
      </c>
      <c r="AR2" s="5" t="s">
        <v>48</v>
      </c>
      <c r="AS2" s="5" t="s">
        <v>73</v>
      </c>
      <c r="AT2" s="5" t="s">
        <v>49</v>
      </c>
      <c r="AU2" s="5" t="s">
        <v>50</v>
      </c>
      <c r="AV2" s="5" t="s">
        <v>74</v>
      </c>
      <c r="AW2" s="5" t="s">
        <v>75</v>
      </c>
      <c r="AX2" s="2" t="s">
        <v>25</v>
      </c>
      <c r="AY2" s="2" t="s">
        <v>51</v>
      </c>
      <c r="AZ2" s="2" t="s">
        <v>54</v>
      </c>
      <c r="BA2" s="2" t="s">
        <v>53</v>
      </c>
      <c r="BB2" s="2" t="s">
        <v>52</v>
      </c>
      <c r="BC2" s="2" t="s">
        <v>55</v>
      </c>
      <c r="BD2" s="2" t="s">
        <v>26</v>
      </c>
      <c r="BE2" s="2" t="s">
        <v>27</v>
      </c>
    </row>
    <row r="3" spans="1:57" x14ac:dyDescent="0.25">
      <c r="A3" s="65" t="s">
        <v>22</v>
      </c>
      <c r="B3" s="65"/>
      <c r="C3" s="28">
        <v>132</v>
      </c>
      <c r="E3" s="20">
        <v>1</v>
      </c>
      <c r="F3" s="4">
        <v>100</v>
      </c>
      <c r="G3" s="4">
        <v>132</v>
      </c>
      <c r="H3" s="4">
        <f ca="1">BD3</f>
        <v>146.13491093821503</v>
      </c>
      <c r="I3" s="4">
        <f ca="1">(G3+H3)/2</f>
        <v>139.06745546910753</v>
      </c>
      <c r="J3" s="4">
        <v>520</v>
      </c>
      <c r="K3" s="29">
        <f>((F3-$C$16)/$C$15)+460</f>
        <v>522.61538461538464</v>
      </c>
      <c r="L3" s="29">
        <f>(J3+K3)/2</f>
        <v>521.30769230769238</v>
      </c>
      <c r="M3" s="29">
        <f ca="1">+'Rs,Den q5'!I3:I67</f>
        <v>21.642428307612711</v>
      </c>
      <c r="N3" s="29">
        <f ca="1">+'Rs,Den q5'!J3:J67</f>
        <v>0.74807441688315812</v>
      </c>
      <c r="O3" s="29">
        <f ca="1">18.2*((((M3/N3)^0.83)*(10^(0.00091*(L3-460)-0.0125*$C$2))-1.4))</f>
        <v>139.06745568161645</v>
      </c>
      <c r="P3" s="29">
        <f ca="1">ABS(($C$11*$C$7)-(M3*N3))/($C$11-M3)</f>
        <v>0.67548743715009041</v>
      </c>
      <c r="Q3" s="29">
        <f ca="1">677+(15*P3)-37.5*(P3^2)</f>
        <v>670.02168864171642</v>
      </c>
      <c r="R3" s="29">
        <f ca="1">168+(325*(P3))-(12.5*(P3^2))</f>
        <v>381.82987610193442</v>
      </c>
      <c r="S3" s="29">
        <f ca="1">I3/Q3</f>
        <v>0.20755664753334824</v>
      </c>
      <c r="T3" s="29">
        <f ca="1">L3/R3</f>
        <v>1.3652878544488818</v>
      </c>
      <c r="U3" s="29">
        <f ca="1">1-((3.52*S3)/(10^(0.9813*T3)))+((0.274*(S3^2))/(10^(0.8157*T3)))</f>
        <v>0.9674950418944892</v>
      </c>
      <c r="V3" s="29">
        <f ca="1">(U3*L3*14.7)/(I3*520)</f>
        <v>0.1025253744506839</v>
      </c>
      <c r="W3" s="23">
        <f ca="1">(P3*0.0764)/V3</f>
        <v>0.50336066046840622</v>
      </c>
      <c r="X3" s="29">
        <f ca="1">+'Visco q5'!G3:G67</f>
        <v>1.0698239152376034E-2</v>
      </c>
      <c r="Y3" s="29">
        <f ca="1">0.9759 + 0.00012*((M3*(N3/$C$17)^0.5)+(1.25*(L3-460)))^1.2</f>
        <v>1.0047167042840124</v>
      </c>
      <c r="Z3" s="29">
        <f ca="1">($C$17*62.4+N3*0.0764*M3)/Y3</f>
        <v>57.385426468133431</v>
      </c>
      <c r="AA3" s="29">
        <f>$C$20</f>
        <v>24</v>
      </c>
      <c r="AB3" s="29">
        <f ca="1">$C$19*Y3*(5.615/86400)</f>
        <v>4.2441722123386275E-2</v>
      </c>
      <c r="AC3" s="29">
        <f ca="1">$C$19*($C$11-M3)*V3*(1/86400)</f>
        <v>0.25182429805343437</v>
      </c>
      <c r="AD3" s="29">
        <f ca="1">AB3/$C$18</f>
        <v>0.8646156631536106</v>
      </c>
      <c r="AE3" s="29">
        <f ca="1">AC3/$C$18</f>
        <v>5.1301224730390524</v>
      </c>
      <c r="AF3" s="29">
        <f ca="1">AD3+AE3</f>
        <v>5.9947381361926633</v>
      </c>
      <c r="AG3" s="29">
        <f ca="1">AB3/(AB3+AC3)</f>
        <v>0.14422909616911797</v>
      </c>
      <c r="AH3" s="29">
        <f ca="1">(42.4-0.047*(L3-460)-0.267*$C$2)*(EXP(-0.0007*I3))</f>
        <v>29.797002716681135</v>
      </c>
      <c r="AI3" s="29">
        <f>0.13</f>
        <v>0.13</v>
      </c>
      <c r="AJ3" s="29">
        <f ca="1">AE3/(AD3+AE3)</f>
        <v>0.85577090383088195</v>
      </c>
      <c r="AK3" s="29">
        <f ca="1">AJ3-AI3</f>
        <v>0.72577090383088194</v>
      </c>
      <c r="AL3" s="29">
        <f ca="1">1.938*(AD3*((Z3/AH3)^0.25))</f>
        <v>1.973940827663673</v>
      </c>
      <c r="AM3" s="29">
        <f ca="1">1.938*(AE3*((Z3/AH3)^0.25))</f>
        <v>11.712207668677866</v>
      </c>
      <c r="AN3" s="29">
        <f ca="1">((120.872*$C$5)/12)*((Z3/AH3)^0.25)</f>
        <v>35.597784949413033</v>
      </c>
      <c r="AO3" s="29">
        <f ca="1">0.15726*AA3*((1/(Z3*(AH3^3)))^0.25)</f>
        <v>0.10752257939039937</v>
      </c>
      <c r="AP3" s="29">
        <f ca="1">0.0104*(1.163-EXP(-6.407*AO3))</f>
        <v>6.8730528956705856E-3</v>
      </c>
      <c r="AQ3" s="29">
        <f ca="1">(AL3*AP3*(I3^0.1))/((AM3^0.575)*AN3*(14.7^0.1))</f>
        <v>1.1592693906602071E-4</v>
      </c>
      <c r="AR3" s="29">
        <f ca="1">(0.0745*0.000841+1.0728*(AQ3^0.884))/(0.000841+(AQ3^0.884))</f>
        <v>0.35686766571340112</v>
      </c>
      <c r="AS3" s="29">
        <f ca="1">(AM3*(AO3^0.1))/(AN3^2.14)</f>
        <v>4.4848050035601302E-3</v>
      </c>
      <c r="AT3" s="29">
        <f ca="1">(0.97471888*0.0102865321+1.7467011*(AS3^3.8462632))/(0.0102865321+(AS3^3.8462632))</f>
        <v>0.97471894971495676</v>
      </c>
      <c r="AU3" s="29">
        <f ca="1">AT3*AR3</f>
        <v>0.34784567631139462</v>
      </c>
      <c r="AV3" s="29">
        <f ca="1">(Z3*AU3)+(W3*(1-AU3))</f>
        <v>20.289541311324903</v>
      </c>
      <c r="AW3" s="29">
        <f ca="1">(X3*(1-AG3))+AA3*AG3</f>
        <v>3.4706535498476594</v>
      </c>
      <c r="AX3" s="29">
        <f ca="1">(1488*AV3*AF3*$C$5)/(AW3)</f>
        <v>156442.72367126626</v>
      </c>
      <c r="AY3" s="29">
        <f ca="1">+'fd q5'!L3:L67</f>
        <v>1.7151535891511163E-2</v>
      </c>
      <c r="AZ3" s="29">
        <f ca="1">AV3/144</f>
        <v>0.14089959243975628</v>
      </c>
      <c r="BA3" s="29">
        <f ca="1">(AY3*AV3*(AF3^2))/(144*2*32.2*$C$5)</f>
        <v>4.4951694239394241E-4</v>
      </c>
      <c r="BB3" s="29">
        <f ca="1">AZ3+BA3</f>
        <v>0.14134910938215023</v>
      </c>
      <c r="BC3" s="29">
        <f ca="1">BB3*100</f>
        <v>14.134910938215024</v>
      </c>
      <c r="BD3" s="29">
        <f ca="1">G3+BC3</f>
        <v>146.13491093821503</v>
      </c>
      <c r="BE3" s="29">
        <f ca="1">ABS((H3-BD3)/BD3)</f>
        <v>0</v>
      </c>
    </row>
    <row r="4" spans="1:57" x14ac:dyDescent="0.25">
      <c r="A4" s="65" t="s">
        <v>23</v>
      </c>
      <c r="B4" s="65"/>
      <c r="C4" s="28">
        <v>7</v>
      </c>
      <c r="E4" s="20">
        <v>2</v>
      </c>
      <c r="F4" s="19">
        <v>200</v>
      </c>
      <c r="G4" s="29">
        <f ca="1">H3</f>
        <v>146.13491093821503</v>
      </c>
      <c r="H4" s="4">
        <f t="shared" ref="H4:H67" ca="1" si="0">BD4</f>
        <v>160.81848290474898</v>
      </c>
      <c r="I4" s="4">
        <f t="shared" ref="I4:I67" ca="1" si="1">(G4+H4)/2</f>
        <v>153.47669692148202</v>
      </c>
      <c r="J4" s="4">
        <v>521</v>
      </c>
      <c r="K4" s="42">
        <f t="shared" ref="K4:K67" si="2">((F4-$C$16)/$C$15)+460</f>
        <v>525.23076923076928</v>
      </c>
      <c r="L4" s="42">
        <f t="shared" ref="L4:L67" si="3">(J4+K4)/2</f>
        <v>523.11538461538464</v>
      </c>
      <c r="M4" s="42">
        <f ca="1">+'Rs,Den q5'!I4:I68</f>
        <v>23.830593391976493</v>
      </c>
      <c r="N4" s="42">
        <f ca="1">+'Rs,Den q5'!J4:J68</f>
        <v>0.74787973014637299</v>
      </c>
      <c r="O4" s="42">
        <f t="shared" ref="O4:O67" ca="1" si="4">18.2*((((M4/N4)^0.83)*(10^(0.00091*(L4-460)-0.0125*$C$2))-1.4))</f>
        <v>153.47669722954669</v>
      </c>
      <c r="P4" s="42">
        <f t="shared" ref="P4:P67" ca="1" si="5">ABS(($C$11*$C$7)-(M4*N4))/($C$11-M4)</f>
        <v>0.67501197283832692</v>
      </c>
      <c r="Q4" s="42">
        <f t="shared" ref="Q4:Q67" ca="1" si="6">677+(15*P4)-37.5*(P4^2)</f>
        <v>670.03863596225904</v>
      </c>
      <c r="R4" s="42">
        <f t="shared" ref="R4:R67" ca="1" si="7">168+(325*(P4))-(12.5*(P4^2))</f>
        <v>381.68337662901769</v>
      </c>
      <c r="S4" s="42">
        <f t="shared" ref="S4:S67" ca="1" si="8">I4/Q4</f>
        <v>0.22905648821440028</v>
      </c>
      <c r="T4" s="42">
        <f t="shared" ref="T4:T67" ca="1" si="9">L4/R4</f>
        <v>1.3705479898953883</v>
      </c>
      <c r="U4" s="42">
        <f t="shared" ref="U4:U67" ca="1" si="10">1-((3.52*S4)/(10^(0.9813*T4)))+((0.274*(S4^2))/(10^(0.8157*T4)))</f>
        <v>0.96465666419587015</v>
      </c>
      <c r="V4" s="42">
        <f t="shared" ref="V4:V67" ca="1" si="11">(U4*L4*14.7)/(I4*520)</f>
        <v>9.2948376565277102E-2</v>
      </c>
      <c r="W4" s="23">
        <f t="shared" ref="W4:W67" ca="1" si="12">(P4*0.0764)/V4</f>
        <v>0.5548339479456128</v>
      </c>
      <c r="X4" s="42">
        <f ca="1">+'Visco q5'!G4:G68</f>
        <v>1.0754004673814302E-2</v>
      </c>
      <c r="Y4" s="42">
        <f t="shared" ref="Y4:Y67" ca="1" si="13">0.9759 + 0.00012*((M4*(N4/$C$17)^0.5)+(1.25*(L4-460)))^1.2</f>
        <v>1.0062481199638711</v>
      </c>
      <c r="Z4" s="42">
        <f t="shared" ref="Z4:Z67" ca="1" si="14">($C$17*62.4+N4*0.0764*M4)/Y4</f>
        <v>57.4220223612908</v>
      </c>
      <c r="AA4" s="43">
        <f t="shared" ref="AA4:AA67" si="15">$C$20</f>
        <v>24</v>
      </c>
      <c r="AB4" s="42">
        <f t="shared" ref="AB4:AB67" ca="1" si="16">$C$19*Y4*(5.615/86400)</f>
        <v>4.2506412914793269E-2</v>
      </c>
      <c r="AC4" s="42">
        <f t="shared" ref="AC4:AC67" ca="1" si="17">$C$19*($C$11-M4)*V4*(1/86400)</f>
        <v>0.22677103226208348</v>
      </c>
      <c r="AD4" s="42">
        <f t="shared" ref="AD4:AD67" ca="1" si="18">AB4/$C$18</f>
        <v>0.86593353313423205</v>
      </c>
      <c r="AE4" s="42">
        <f t="shared" ref="AE4:AE67" ca="1" si="19">AC4/$C$18</f>
        <v>4.6197415334207559</v>
      </c>
      <c r="AF4" s="42">
        <f t="shared" ref="AF4:AF67" ca="1" si="20">AD4+AE4</f>
        <v>5.4856750665549878</v>
      </c>
      <c r="AG4" s="42">
        <f t="shared" ref="AG4:AG67" ca="1" si="21">AB4/(AB4+AC4)</f>
        <v>0.15785359552439543</v>
      </c>
      <c r="AH4" s="42">
        <f t="shared" ref="AH4:AH67" ca="1" si="22">(42.4-0.047*(L4-460)-0.267*$C$2)*(EXP(-0.0007*I4))</f>
        <v>29.421659792490914</v>
      </c>
      <c r="AI4" s="42">
        <f t="shared" ref="AI4:AI67" si="23">0.13</f>
        <v>0.13</v>
      </c>
      <c r="AJ4" s="42">
        <f t="shared" ref="AJ4:AJ67" ca="1" si="24">AE4/(AD4+AE4)</f>
        <v>0.84214640447560463</v>
      </c>
      <c r="AK4" s="42">
        <f t="shared" ref="AK4:AK67" ca="1" si="25">AJ4-AI4</f>
        <v>0.71214640447560462</v>
      </c>
      <c r="AL4" s="42">
        <f t="shared" ref="AL4:AL67" ca="1" si="26">1.938*(AD4*((Z4/AH4)^0.25))</f>
        <v>1.9835408972470809</v>
      </c>
      <c r="AM4" s="42">
        <f t="shared" ref="AM4:AM67" ca="1" si="27">1.938*(AE4*((Z4/AH4)^0.25))</f>
        <v>10.582158925159153</v>
      </c>
      <c r="AN4" s="42">
        <f t="shared" ref="AN4:AN67" ca="1" si="28">((120.872*$C$5)/12)*((Z4/AH4)^0.25)</f>
        <v>35.716471333739591</v>
      </c>
      <c r="AO4" s="42">
        <f t="shared" ref="AO4:AO67" ca="1" si="29">0.15726*AA4*((1/(Z4*(AH4^3)))^0.25)</f>
        <v>0.10853242705770705</v>
      </c>
      <c r="AP4" s="42">
        <f t="shared" ref="AP4:AP67" ca="1" si="30">0.0104*(1.163-EXP(-6.407*AO4))</f>
        <v>6.9067316086327711E-3</v>
      </c>
      <c r="AQ4" s="42">
        <f t="shared" ref="AQ4:AQ67" ca="1" si="31">(AL4*AP4*(I4^0.1))/((AM4^0.575)*AN4*(14.7^0.1))</f>
        <v>1.2490720599223073E-4</v>
      </c>
      <c r="AR4" s="42">
        <f t="shared" ref="AR4:AR67" ca="1" si="32">(0.0745*0.000841+1.0728*(AQ4^0.884))/(0.000841+(AQ4^0.884))</f>
        <v>0.37041288914982351</v>
      </c>
      <c r="AS4" s="42">
        <f t="shared" ref="AS4:AS67" ca="1" si="33">(AM4*(AO4^0.1))/(AN4^2.14)</f>
        <v>4.0270919293687391E-3</v>
      </c>
      <c r="AT4" s="42">
        <f t="shared" ref="AT4:AT67" ca="1" si="34">(0.97471888*0.0102865321+1.7467011*(AS4^3.8462632))/(0.0102865321+(AS4^3.8462632))</f>
        <v>0.97471892607924937</v>
      </c>
      <c r="AU4" s="42">
        <f t="shared" ref="AU4:AU67" ca="1" si="35">AT4*AR4</f>
        <v>0.361048453518028</v>
      </c>
      <c r="AV4" s="42">
        <f t="shared" ref="AV4:AV67" ca="1" si="36">(Z4*AU4)+(W4*(1-AU4))</f>
        <v>21.086644380502214</v>
      </c>
      <c r="AW4" s="42">
        <f t="shared" ref="AW4:AW67" ca="1" si="37">(X4*(1-AG4))+AA4*AG4</f>
        <v>3.797542738955257</v>
      </c>
      <c r="AX4" s="42">
        <f t="shared" ref="AX4:AX67" ca="1" si="38">(1488*AV4*AF4*$C$5)/(AW4)</f>
        <v>135975.00045678249</v>
      </c>
      <c r="AY4" s="42">
        <f ca="1">+'fd q5'!L4:L68</f>
        <v>1.7567488068236603E-2</v>
      </c>
      <c r="AZ4" s="42">
        <f t="shared" ref="AZ4:AZ67" ca="1" si="39">AV4/144</f>
        <v>0.14643503042015427</v>
      </c>
      <c r="BA4" s="42">
        <f t="shared" ref="BA4:BA67" ca="1" si="40">(AY4*AV4*(AF4^2))/(144*2*32.2*$C$5)</f>
        <v>4.0068924518513535E-4</v>
      </c>
      <c r="BB4" s="42">
        <f t="shared" ref="BB4:BB67" ca="1" si="41">AZ4+BA4</f>
        <v>0.1468357196653394</v>
      </c>
      <c r="BC4" s="42">
        <f t="shared" ref="BC4:BC67" ca="1" si="42">BB4*100</f>
        <v>14.68357196653394</v>
      </c>
      <c r="BD4" s="42">
        <f t="shared" ref="BD4:BD67" ca="1" si="43">G4+BC4</f>
        <v>160.81848290474898</v>
      </c>
      <c r="BE4" s="29">
        <f t="shared" ref="BE4:BE67" ca="1" si="44">ABS((H4-BD4)/BD4)</f>
        <v>0</v>
      </c>
    </row>
    <row r="5" spans="1:57" x14ac:dyDescent="0.25">
      <c r="A5" s="65" t="s">
        <v>24</v>
      </c>
      <c r="B5" s="65"/>
      <c r="C5" s="28">
        <v>3</v>
      </c>
      <c r="E5" s="20">
        <v>3</v>
      </c>
      <c r="F5" s="4">
        <v>300</v>
      </c>
      <c r="G5" s="29">
        <f ca="1">H4</f>
        <v>160.81848290474898</v>
      </c>
      <c r="H5" s="4">
        <f t="shared" ca="1" si="0"/>
        <v>176.04209462523036</v>
      </c>
      <c r="I5" s="4">
        <f t="shared" ca="1" si="1"/>
        <v>168.43028876498965</v>
      </c>
      <c r="J5" s="4">
        <v>522</v>
      </c>
      <c r="K5" s="42">
        <f t="shared" si="2"/>
        <v>527.84615384615381</v>
      </c>
      <c r="L5" s="42">
        <f t="shared" si="3"/>
        <v>524.92307692307691</v>
      </c>
      <c r="M5" s="42">
        <f ca="1">+'Rs,Den q5'!I5:I69</f>
        <v>26.123171813681537</v>
      </c>
      <c r="N5" s="42">
        <f ca="1">+'Rs,Den q5'!J5:J69</f>
        <v>0.74767575348349002</v>
      </c>
      <c r="O5" s="42">
        <f t="shared" ca="1" si="4"/>
        <v>168.43028920397825</v>
      </c>
      <c r="P5" s="42">
        <f t="shared" ca="1" si="5"/>
        <v>0.67450972718241053</v>
      </c>
      <c r="Q5" s="42">
        <f t="shared" ca="1" si="6"/>
        <v>670.05651945534771</v>
      </c>
      <c r="R5" s="42">
        <f t="shared" ca="1" si="7"/>
        <v>381.52861918348731</v>
      </c>
      <c r="S5" s="42">
        <f t="shared" ca="1" si="8"/>
        <v>0.25136728600431713</v>
      </c>
      <c r="T5" s="42">
        <f t="shared" ca="1" si="9"/>
        <v>1.3758419435125715</v>
      </c>
      <c r="U5" s="42">
        <f t="shared" ca="1" si="10"/>
        <v>0.9617936608404376</v>
      </c>
      <c r="V5" s="42">
        <f t="shared" ca="1" si="11"/>
        <v>8.4736666304960212E-2</v>
      </c>
      <c r="W5" s="23">
        <f t="shared" ca="1" si="12"/>
        <v>0.60814928653523881</v>
      </c>
      <c r="X5" s="42">
        <f ca="1">+'Visco q5'!G5:G69</f>
        <v>1.0810863672134905E-2</v>
      </c>
      <c r="Y5" s="42">
        <f t="shared" ca="1" si="13"/>
        <v>1.0078269577148025</v>
      </c>
      <c r="Z5" s="42">
        <f t="shared" ca="1" si="14"/>
        <v>57.461638504004192</v>
      </c>
      <c r="AA5" s="43">
        <f t="shared" si="15"/>
        <v>24</v>
      </c>
      <c r="AB5" s="42">
        <f t="shared" ca="1" si="16"/>
        <v>4.2573106931939816E-2</v>
      </c>
      <c r="AC5" s="42">
        <f t="shared" ca="1" si="17"/>
        <v>0.20527500400651352</v>
      </c>
      <c r="AD5" s="42">
        <f t="shared" ca="1" si="18"/>
        <v>0.86729221249450639</v>
      </c>
      <c r="AE5" s="42">
        <f t="shared" ca="1" si="19"/>
        <v>4.1818280418021585</v>
      </c>
      <c r="AF5" s="42">
        <f t="shared" ca="1" si="20"/>
        <v>5.0491202542966649</v>
      </c>
      <c r="AG5" s="42">
        <f t="shared" ca="1" si="21"/>
        <v>0.17177095589206143</v>
      </c>
      <c r="AH5" s="42">
        <f t="shared" ca="1" si="22"/>
        <v>29.039781943673471</v>
      </c>
      <c r="AI5" s="42">
        <f t="shared" si="23"/>
        <v>0.13</v>
      </c>
      <c r="AJ5" s="42">
        <f t="shared" ca="1" si="24"/>
        <v>0.82822904410793863</v>
      </c>
      <c r="AK5" s="42">
        <f t="shared" ca="1" si="25"/>
        <v>0.69822904410793862</v>
      </c>
      <c r="AL5" s="42">
        <f t="shared" ca="1" si="26"/>
        <v>1.9934960671792097</v>
      </c>
      <c r="AM5" s="42">
        <f t="shared" ca="1" si="27"/>
        <v>9.6120518953756253</v>
      </c>
      <c r="AN5" s="42">
        <f t="shared" ca="1" si="28"/>
        <v>35.839494914428506</v>
      </c>
      <c r="AO5" s="42">
        <f t="shared" ca="1" si="29"/>
        <v>0.10958219576400471</v>
      </c>
      <c r="AP5" s="42">
        <f t="shared" ca="1" si="30"/>
        <v>6.9415114691911044E-3</v>
      </c>
      <c r="AQ5" s="42">
        <f t="shared" ca="1" si="31"/>
        <v>1.3412155273215585E-4</v>
      </c>
      <c r="AR5" s="42">
        <f t="shared" ca="1" si="32"/>
        <v>0.38367813453125343</v>
      </c>
      <c r="AS5" s="42">
        <f t="shared" ca="1" si="33"/>
        <v>3.6345921344519772E-3</v>
      </c>
      <c r="AT5" s="42">
        <f t="shared" ca="1" si="34"/>
        <v>0.97471891106052266</v>
      </c>
      <c r="AU5" s="42">
        <f t="shared" ca="1" si="35"/>
        <v>0.37397833348803605</v>
      </c>
      <c r="AV5" s="42">
        <f t="shared" ca="1" si="36"/>
        <v>21.870122437064307</v>
      </c>
      <c r="AW5" s="42">
        <f t="shared" ca="1" si="37"/>
        <v>4.1314568126946272</v>
      </c>
      <c r="AX5" s="42">
        <f t="shared" ca="1" si="38"/>
        <v>119313.03616577912</v>
      </c>
      <c r="AY5" s="42">
        <f ca="1">+'fd q5'!L5:L69</f>
        <v>1.7976758775944426E-2</v>
      </c>
      <c r="AZ5" s="42">
        <f t="shared" ca="1" si="39"/>
        <v>0.15187585025739103</v>
      </c>
      <c r="BA5" s="42">
        <f t="shared" ca="1" si="40"/>
        <v>3.6026694742272787E-4</v>
      </c>
      <c r="BB5" s="42">
        <f t="shared" ca="1" si="41"/>
        <v>0.15223611720481375</v>
      </c>
      <c r="BC5" s="42">
        <f t="shared" ca="1" si="42"/>
        <v>15.223611720481376</v>
      </c>
      <c r="BD5" s="42">
        <f t="shared" ca="1" si="43"/>
        <v>176.04209462523036</v>
      </c>
      <c r="BE5" s="29">
        <f t="shared" ca="1" si="44"/>
        <v>0</v>
      </c>
    </row>
    <row r="6" spans="1:57" x14ac:dyDescent="0.25">
      <c r="A6" s="65" t="s">
        <v>76</v>
      </c>
      <c r="B6" s="65"/>
      <c r="C6" s="28">
        <v>5.9999999999999995E-4</v>
      </c>
      <c r="E6" s="20">
        <v>4</v>
      </c>
      <c r="F6" s="19">
        <v>400</v>
      </c>
      <c r="G6" s="29">
        <f t="shared" ref="G6:G67" ca="1" si="45">H5</f>
        <v>176.04209462523036</v>
      </c>
      <c r="H6" s="4">
        <f t="shared" ca="1" si="0"/>
        <v>191.79764436660116</v>
      </c>
      <c r="I6" s="4">
        <f t="shared" ca="1" si="1"/>
        <v>183.91986949591575</v>
      </c>
      <c r="J6" s="4">
        <v>523</v>
      </c>
      <c r="K6" s="42">
        <f t="shared" si="2"/>
        <v>530.46153846153845</v>
      </c>
      <c r="L6" s="42">
        <f t="shared" si="3"/>
        <v>526.73076923076928</v>
      </c>
      <c r="M6" s="42">
        <f ca="1">+'Rs,Den q5'!I6:I70</f>
        <v>28.518827302053733</v>
      </c>
      <c r="N6" s="42">
        <f ca="1">+'Rs,Den q5'!J6:J70</f>
        <v>0.74746260578598533</v>
      </c>
      <c r="O6" s="42">
        <f t="shared" ca="1" si="4"/>
        <v>183.91987011165295</v>
      </c>
      <c r="P6" s="42">
        <f t="shared" ca="1" si="5"/>
        <v>0.67398032807327657</v>
      </c>
      <c r="Q6" s="42">
        <f t="shared" ca="1" si="6"/>
        <v>670.07534932248313</v>
      </c>
      <c r="R6" s="42">
        <f t="shared" ca="1" si="7"/>
        <v>381.36548809094285</v>
      </c>
      <c r="S6" s="42">
        <f t="shared" ca="1" si="8"/>
        <v>0.27447639982858368</v>
      </c>
      <c r="T6" s="42">
        <f t="shared" ca="1" si="9"/>
        <v>1.3811705193028943</v>
      </c>
      <c r="U6" s="42">
        <f t="shared" ca="1" si="10"/>
        <v>0.95891320691850013</v>
      </c>
      <c r="V6" s="42">
        <f t="shared" ca="1" si="11"/>
        <v>7.7634244275090969E-2</v>
      </c>
      <c r="W6" s="23">
        <f t="shared" ca="1" si="12"/>
        <v>0.66326525807786629</v>
      </c>
      <c r="X6" s="42">
        <f ca="1">+'Visco q5'!G6:G70</f>
        <v>1.086882589222905E-2</v>
      </c>
      <c r="Y6" s="42">
        <f t="shared" ca="1" si="13"/>
        <v>1.009453160502876</v>
      </c>
      <c r="Z6" s="42">
        <f t="shared" ca="1" si="14"/>
        <v>57.504173380961369</v>
      </c>
      <c r="AA6" s="43">
        <f t="shared" si="15"/>
        <v>24</v>
      </c>
      <c r="AB6" s="42">
        <f t="shared" ca="1" si="16"/>
        <v>4.2641801765571433E-2</v>
      </c>
      <c r="AC6" s="42">
        <f t="shared" ca="1" si="17"/>
        <v>0.1866701586259539</v>
      </c>
      <c r="AD6" s="42">
        <f t="shared" ca="1" si="18"/>
        <v>0.86869165215350408</v>
      </c>
      <c r="AE6" s="42">
        <f t="shared" ca="1" si="19"/>
        <v>3.8028132440562579</v>
      </c>
      <c r="AF6" s="42">
        <f t="shared" ca="1" si="20"/>
        <v>4.6715048962097621</v>
      </c>
      <c r="AG6" s="42">
        <f t="shared" ca="1" si="21"/>
        <v>0.18595541938922494</v>
      </c>
      <c r="AH6" s="42">
        <f t="shared" ca="1" si="22"/>
        <v>28.651914871131584</v>
      </c>
      <c r="AI6" s="42">
        <f t="shared" si="23"/>
        <v>0.13</v>
      </c>
      <c r="AJ6" s="42">
        <f t="shared" ca="1" si="24"/>
        <v>0.814044580610775</v>
      </c>
      <c r="AK6" s="42">
        <f t="shared" ca="1" si="25"/>
        <v>0.684044580610775</v>
      </c>
      <c r="AL6" s="42">
        <f t="shared" ca="1" si="26"/>
        <v>2.0038068135349096</v>
      </c>
      <c r="AM6" s="42">
        <f t="shared" ca="1" si="27"/>
        <v>8.7719308343188676</v>
      </c>
      <c r="AN6" s="42">
        <f t="shared" ca="1" si="28"/>
        <v>35.96682857978049</v>
      </c>
      <c r="AO6" s="42">
        <f t="shared" ca="1" si="29"/>
        <v>0.11067242668721344</v>
      </c>
      <c r="AP6" s="42">
        <f t="shared" ca="1" si="30"/>
        <v>6.9773851115148087E-3</v>
      </c>
      <c r="AQ6" s="42">
        <f t="shared" ca="1" si="31"/>
        <v>1.4358127001333327E-4</v>
      </c>
      <c r="AR6" s="42">
        <f t="shared" ca="1" si="32"/>
        <v>0.39668183718726507</v>
      </c>
      <c r="AS6" s="42">
        <f t="shared" ca="1" si="33"/>
        <v>3.2950996387733074E-3</v>
      </c>
      <c r="AT6" s="42">
        <f t="shared" ca="1" si="34"/>
        <v>0.97471890130136574</v>
      </c>
      <c r="AU6" s="42">
        <f t="shared" ca="1" si="35"/>
        <v>0.38665328450937825</v>
      </c>
      <c r="AV6" s="42">
        <f t="shared" ca="1" si="36"/>
        <v>22.640989078286569</v>
      </c>
      <c r="AW6" s="42">
        <f t="shared" ca="1" si="37"/>
        <v>4.4717777741565694</v>
      </c>
      <c r="AX6" s="42">
        <f t="shared" ca="1" si="38"/>
        <v>105583.52967464557</v>
      </c>
      <c r="AY6" s="42">
        <f ca="1">+'fd q5'!L6:L70</f>
        <v>1.8378900375089248E-2</v>
      </c>
      <c r="AZ6" s="42">
        <f t="shared" ca="1" si="39"/>
        <v>0.15722909082143452</v>
      </c>
      <c r="BA6" s="42">
        <f t="shared" ca="1" si="40"/>
        <v>3.2640659227334772E-4</v>
      </c>
      <c r="BB6" s="42">
        <f t="shared" ca="1" si="41"/>
        <v>0.15755549741370786</v>
      </c>
      <c r="BC6" s="42">
        <f t="shared" ca="1" si="42"/>
        <v>15.755549741370785</v>
      </c>
      <c r="BD6" s="42">
        <f t="shared" ca="1" si="43"/>
        <v>191.79764436660116</v>
      </c>
      <c r="BE6" s="29">
        <f t="shared" ca="1" si="44"/>
        <v>0</v>
      </c>
    </row>
    <row r="7" spans="1:57" x14ac:dyDescent="0.25">
      <c r="A7" s="65" t="s">
        <v>66</v>
      </c>
      <c r="B7" s="65"/>
      <c r="C7" s="28">
        <v>0.68</v>
      </c>
      <c r="E7" s="20">
        <v>5</v>
      </c>
      <c r="F7" s="4">
        <v>500</v>
      </c>
      <c r="G7" s="29">
        <f t="shared" ca="1" si="45"/>
        <v>191.79764436660116</v>
      </c>
      <c r="H7" s="4">
        <f t="shared" ca="1" si="0"/>
        <v>208.07750691098525</v>
      </c>
      <c r="I7" s="4">
        <f t="shared" ca="1" si="1"/>
        <v>199.93757563879319</v>
      </c>
      <c r="J7" s="4">
        <v>524</v>
      </c>
      <c r="K7" s="42">
        <f t="shared" si="2"/>
        <v>533.07692307692309</v>
      </c>
      <c r="L7" s="42">
        <f t="shared" si="3"/>
        <v>528.53846153846155</v>
      </c>
      <c r="M7" s="42">
        <f ca="1">+'Rs,Den q5'!I7:I71</f>
        <v>31.016195670392875</v>
      </c>
      <c r="N7" s="42">
        <f ca="1">+'Rs,Den q5'!J7:J71</f>
        <v>0.74724040842909645</v>
      </c>
      <c r="O7" s="42">
        <f t="shared" ca="1" si="4"/>
        <v>199.93757648991189</v>
      </c>
      <c r="P7" s="42">
        <f t="shared" ca="1" si="5"/>
        <v>0.67342336525146584</v>
      </c>
      <c r="Q7" s="42">
        <f t="shared" ca="1" si="6"/>
        <v>670.0951368962742</v>
      </c>
      <c r="R7" s="42">
        <f t="shared" ca="1" si="7"/>
        <v>381.19385584589378</v>
      </c>
      <c r="S7" s="42">
        <f t="shared" ca="1" si="8"/>
        <v>0.29837192456709627</v>
      </c>
      <c r="T7" s="42">
        <f t="shared" ca="1" si="9"/>
        <v>1.3865345766541819</v>
      </c>
      <c r="U7" s="42">
        <f t="shared" ca="1" si="10"/>
        <v>0.9560221949655755</v>
      </c>
      <c r="V7" s="42">
        <f t="shared" ca="1" si="11"/>
        <v>7.1443733299171072E-2</v>
      </c>
      <c r="W7" s="23">
        <f t="shared" ca="1" si="12"/>
        <v>0.72014076993662546</v>
      </c>
      <c r="X7" s="42">
        <f ca="1">+'Visco q5'!G7:G71</f>
        <v>1.0927900927945818E-2</v>
      </c>
      <c r="Y7" s="42">
        <f t="shared" ca="1" si="13"/>
        <v>1.0111266401185337</v>
      </c>
      <c r="Z7" s="42">
        <f t="shared" ca="1" si="14"/>
        <v>57.549525253246642</v>
      </c>
      <c r="AA7" s="43">
        <f t="shared" si="15"/>
        <v>24</v>
      </c>
      <c r="AB7" s="42">
        <f t="shared" ca="1" si="16"/>
        <v>4.27124936894979E-2</v>
      </c>
      <c r="AC7" s="42">
        <f t="shared" ca="1" si="17"/>
        <v>0.1704428951424361</v>
      </c>
      <c r="AD7" s="42">
        <f t="shared" ca="1" si="18"/>
        <v>0.87013177620190141</v>
      </c>
      <c r="AE7" s="42">
        <f t="shared" ca="1" si="19"/>
        <v>3.4722341469785949</v>
      </c>
      <c r="AF7" s="42">
        <f t="shared" ca="1" si="20"/>
        <v>4.3423659231804965</v>
      </c>
      <c r="AG7" s="42">
        <f t="shared" ca="1" si="21"/>
        <v>0.20038195573453363</v>
      </c>
      <c r="AH7" s="42">
        <f t="shared" ca="1" si="22"/>
        <v>28.258587378568585</v>
      </c>
      <c r="AI7" s="42">
        <f t="shared" si="23"/>
        <v>0.13</v>
      </c>
      <c r="AJ7" s="42">
        <f t="shared" ca="1" si="24"/>
        <v>0.79961804426546634</v>
      </c>
      <c r="AK7" s="42">
        <f t="shared" ca="1" si="25"/>
        <v>0.66961804426546634</v>
      </c>
      <c r="AL7" s="42">
        <f t="shared" ca="1" si="26"/>
        <v>2.0144738117192307</v>
      </c>
      <c r="AM7" s="42">
        <f t="shared" ca="1" si="27"/>
        <v>8.0386959177349002</v>
      </c>
      <c r="AN7" s="42">
        <f t="shared" ca="1" si="28"/>
        <v>36.098448891720999</v>
      </c>
      <c r="AO7" s="42">
        <f t="shared" ca="1" si="29"/>
        <v>0.11180371659313582</v>
      </c>
      <c r="AP7" s="42">
        <f t="shared" ca="1" si="30"/>
        <v>7.014345815882869E-3</v>
      </c>
      <c r="AQ7" s="42">
        <f t="shared" ca="1" si="31"/>
        <v>1.5329791437660809E-4</v>
      </c>
      <c r="AR7" s="42">
        <f t="shared" ca="1" si="32"/>
        <v>0.4094401590531298</v>
      </c>
      <c r="AS7" s="42">
        <f t="shared" ca="1" si="33"/>
        <v>2.9992022051267787E-3</v>
      </c>
      <c r="AT7" s="42">
        <f t="shared" ca="1" si="34"/>
        <v>0.97471889483331953</v>
      </c>
      <c r="AU7" s="42">
        <f t="shared" ca="1" si="35"/>
        <v>0.39908905933264527</v>
      </c>
      <c r="AV7" s="42">
        <f t="shared" ca="1" si="36"/>
        <v>23.400126365834044</v>
      </c>
      <c r="AW7" s="42">
        <f t="shared" ca="1" si="37"/>
        <v>4.8179050843967373</v>
      </c>
      <c r="AX7" s="42">
        <f t="shared" ca="1" si="38"/>
        <v>94147.884656795039</v>
      </c>
      <c r="AY7" s="42">
        <f ca="1">+'fd q5'!L7:L71</f>
        <v>1.8773588215879419E-2</v>
      </c>
      <c r="AZ7" s="42">
        <f t="shared" ca="1" si="39"/>
        <v>0.1625008775405142</v>
      </c>
      <c r="BA7" s="42">
        <f t="shared" ca="1" si="40"/>
        <v>2.9774790332673298E-4</v>
      </c>
      <c r="BB7" s="42">
        <f t="shared" ca="1" si="41"/>
        <v>0.16279862544384094</v>
      </c>
      <c r="BC7" s="42">
        <f t="shared" ca="1" si="42"/>
        <v>16.279862544384095</v>
      </c>
      <c r="BD7" s="42">
        <f t="shared" ca="1" si="43"/>
        <v>208.07750691098525</v>
      </c>
      <c r="BE7" s="29">
        <f t="shared" ca="1" si="44"/>
        <v>0</v>
      </c>
    </row>
    <row r="8" spans="1:57" x14ac:dyDescent="0.25">
      <c r="A8" s="65" t="s">
        <v>29</v>
      </c>
      <c r="B8" s="65"/>
      <c r="C8" s="28">
        <v>6500</v>
      </c>
      <c r="E8" s="20">
        <v>6</v>
      </c>
      <c r="F8" s="19">
        <v>600</v>
      </c>
      <c r="G8" s="29">
        <f t="shared" ca="1" si="45"/>
        <v>208.07750691098525</v>
      </c>
      <c r="H8" s="4">
        <f t="shared" ca="1" si="0"/>
        <v>224.87449097677933</v>
      </c>
      <c r="I8" s="4">
        <f t="shared" ca="1" si="1"/>
        <v>216.4759989438823</v>
      </c>
      <c r="J8" s="4">
        <v>525</v>
      </c>
      <c r="K8" s="42">
        <f t="shared" si="2"/>
        <v>535.69230769230774</v>
      </c>
      <c r="L8" s="42">
        <f t="shared" si="3"/>
        <v>530.34615384615381</v>
      </c>
      <c r="M8" s="42">
        <f ca="1">+'Rs,Den q5'!I8:I72</f>
        <v>33.613890498912355</v>
      </c>
      <c r="N8" s="42">
        <f ca="1">+'Rs,Den q5'!J8:J72</f>
        <v>0.74700928476619644</v>
      </c>
      <c r="O8" s="42">
        <f t="shared" ca="1" si="4"/>
        <v>216.47600010454482</v>
      </c>
      <c r="P8" s="42">
        <f t="shared" ca="1" si="5"/>
        <v>0.67283838667560036</v>
      </c>
      <c r="Q8" s="42">
        <f t="shared" ca="1" si="6"/>
        <v>670.11589475322558</v>
      </c>
      <c r="R8" s="42">
        <f t="shared" ca="1" si="7"/>
        <v>381.01358198726729</v>
      </c>
      <c r="S8" s="42">
        <f t="shared" ca="1" si="8"/>
        <v>0.32304262686322482</v>
      </c>
      <c r="T8" s="42">
        <f t="shared" ca="1" si="9"/>
        <v>1.3919350357013702</v>
      </c>
      <c r="U8" s="42">
        <f t="shared" ca="1" si="10"/>
        <v>0.95312725251163033</v>
      </c>
      <c r="V8" s="42">
        <f t="shared" ca="1" si="11"/>
        <v>6.6010732153783155E-2</v>
      </c>
      <c r="W8" s="23">
        <f t="shared" ca="1" si="12"/>
        <v>0.77873477637332633</v>
      </c>
      <c r="X8" s="42">
        <f ca="1">+'Visco q5'!G8:G72</f>
        <v>1.098809815221348E-2</v>
      </c>
      <c r="Y8" s="42">
        <f t="shared" ca="1" si="13"/>
        <v>1.0128472794173469</v>
      </c>
      <c r="Z8" s="42">
        <f t="shared" ca="1" si="14"/>
        <v>57.597592431445094</v>
      </c>
      <c r="AA8" s="43">
        <f t="shared" si="15"/>
        <v>24</v>
      </c>
      <c r="AB8" s="42">
        <f t="shared" ca="1" si="16"/>
        <v>4.2785177755248399E-2</v>
      </c>
      <c r="AC8" s="42">
        <f t="shared" ca="1" si="17"/>
        <v>0.1561913788253709</v>
      </c>
      <c r="AD8" s="42">
        <f t="shared" ca="1" si="18"/>
        <v>0.87161248383027878</v>
      </c>
      <c r="AE8" s="42">
        <f t="shared" ca="1" si="19"/>
        <v>3.1819046406592908</v>
      </c>
      <c r="AF8" s="42">
        <f t="shared" ca="1" si="20"/>
        <v>4.05351712448957</v>
      </c>
      <c r="AG8" s="42">
        <f t="shared" ca="1" si="21"/>
        <v>0.21502622464930002</v>
      </c>
      <c r="AH8" s="42">
        <f t="shared" ca="1" si="22"/>
        <v>27.860311986553299</v>
      </c>
      <c r="AI8" s="42">
        <f t="shared" si="23"/>
        <v>0.13</v>
      </c>
      <c r="AJ8" s="42">
        <f t="shared" ca="1" si="24"/>
        <v>0.7849737753506999</v>
      </c>
      <c r="AK8" s="42">
        <f t="shared" ca="1" si="25"/>
        <v>0.65497377535069989</v>
      </c>
      <c r="AL8" s="42">
        <f t="shared" ca="1" si="26"/>
        <v>2.025497928338555</v>
      </c>
      <c r="AM8" s="42">
        <f t="shared" ca="1" si="27"/>
        <v>7.3942736908770499</v>
      </c>
      <c r="AN8" s="42">
        <f t="shared" ca="1" si="28"/>
        <v>36.234335865016881</v>
      </c>
      <c r="AO8" s="42">
        <f t="shared" ca="1" si="29"/>
        <v>0.11297671660376155</v>
      </c>
      <c r="AP8" s="42">
        <f t="shared" ca="1" si="30"/>
        <v>7.0523873955457405E-3</v>
      </c>
      <c r="AQ8" s="42">
        <f t="shared" ca="1" si="31"/>
        <v>1.632833775315582E-4</v>
      </c>
      <c r="AR8" s="42">
        <f t="shared" ca="1" si="32"/>
        <v>0.42196737090157016</v>
      </c>
      <c r="AS8" s="42">
        <f t="shared" ca="1" si="33"/>
        <v>2.7395356880539675E-3</v>
      </c>
      <c r="AT8" s="42">
        <f t="shared" ca="1" si="34"/>
        <v>0.97471889047054994</v>
      </c>
      <c r="AU8" s="42">
        <f t="shared" ca="1" si="35"/>
        <v>0.41129956757995351</v>
      </c>
      <c r="AV8" s="42">
        <f t="shared" ca="1" si="36"/>
        <v>24.148306360291276</v>
      </c>
      <c r="AW8" s="42">
        <f t="shared" ca="1" si="37"/>
        <v>5.1692547604736676</v>
      </c>
      <c r="AX8" s="42">
        <f t="shared" ca="1" si="38"/>
        <v>84530.792100855251</v>
      </c>
      <c r="AY8" s="42">
        <f ca="1">+'fd q5'!L8:L72</f>
        <v>1.9160587536799639E-2</v>
      </c>
      <c r="AZ8" s="42">
        <f t="shared" ca="1" si="39"/>
        <v>0.1676965719464672</v>
      </c>
      <c r="BA8" s="42">
        <f t="shared" ca="1" si="40"/>
        <v>2.7326871147369773E-4</v>
      </c>
      <c r="BB8" s="42">
        <f t="shared" ca="1" si="41"/>
        <v>0.16796984065794091</v>
      </c>
      <c r="BC8" s="42">
        <f t="shared" ca="1" si="42"/>
        <v>16.796984065794092</v>
      </c>
      <c r="BD8" s="42">
        <f t="shared" ca="1" si="43"/>
        <v>224.87449097677933</v>
      </c>
      <c r="BE8" s="29">
        <f t="shared" ca="1" si="44"/>
        <v>0</v>
      </c>
    </row>
    <row r="9" spans="1:57" x14ac:dyDescent="0.25">
      <c r="A9" s="65" t="s">
        <v>30</v>
      </c>
      <c r="B9" s="65"/>
      <c r="C9" s="28">
        <v>520</v>
      </c>
      <c r="E9" s="20">
        <v>7</v>
      </c>
      <c r="F9" s="4">
        <v>700</v>
      </c>
      <c r="G9" s="29">
        <f t="shared" ca="1" si="45"/>
        <v>224.87449097677933</v>
      </c>
      <c r="H9" s="4">
        <f t="shared" ca="1" si="0"/>
        <v>242.18179849340899</v>
      </c>
      <c r="I9" s="4">
        <f t="shared" ca="1" si="1"/>
        <v>233.52814473509414</v>
      </c>
      <c r="J9" s="4">
        <v>526</v>
      </c>
      <c r="K9" s="42">
        <f t="shared" si="2"/>
        <v>538.30769230769226</v>
      </c>
      <c r="L9" s="42">
        <f t="shared" si="3"/>
        <v>532.15384615384619</v>
      </c>
      <c r="M9" s="42">
        <f ca="1">+'Rs,Den q5'!I9:I73</f>
        <v>36.31050729630811</v>
      </c>
      <c r="N9" s="42">
        <f ca="1">+'Rs,Den q5'!J9:J73</f>
        <v>0.74676935975852854</v>
      </c>
      <c r="O9" s="42">
        <f t="shared" ca="1" si="4"/>
        <v>233.52814629810987</v>
      </c>
      <c r="P9" s="42">
        <f t="shared" ca="1" si="5"/>
        <v>0.67222489491064097</v>
      </c>
      <c r="Q9" s="42">
        <f t="shared" ca="1" si="6"/>
        <v>670.13763682349884</v>
      </c>
      <c r="R9" s="42">
        <f t="shared" ca="1" si="7"/>
        <v>380.82451197923803</v>
      </c>
      <c r="S9" s="42">
        <f t="shared" ca="1" si="8"/>
        <v>0.34847788260637702</v>
      </c>
      <c r="T9" s="42">
        <f t="shared" ca="1" si="9"/>
        <v>1.3973728828223599</v>
      </c>
      <c r="U9" s="42">
        <f t="shared" ca="1" si="10"/>
        <v>0.95023475880664954</v>
      </c>
      <c r="V9" s="42">
        <f t="shared" ca="1" si="11"/>
        <v>6.1212889421317383E-2</v>
      </c>
      <c r="W9" s="23">
        <f t="shared" ca="1" si="12"/>
        <v>0.83900600766752165</v>
      </c>
      <c r="X9" s="42">
        <f ca="1">+'Visco q5'!G9:G73</f>
        <v>1.1049426639402464E-2</v>
      </c>
      <c r="Y9" s="42">
        <f t="shared" ca="1" si="13"/>
        <v>1.014614934117926</v>
      </c>
      <c r="Z9" s="42">
        <f t="shared" ca="1" si="14"/>
        <v>57.648273485533714</v>
      </c>
      <c r="AA9" s="43">
        <f t="shared" si="15"/>
        <v>24</v>
      </c>
      <c r="AB9" s="42">
        <f t="shared" ca="1" si="16"/>
        <v>4.2859847868019683E-2</v>
      </c>
      <c r="AC9" s="42">
        <f t="shared" ca="1" si="17"/>
        <v>0.14359712826485582</v>
      </c>
      <c r="AD9" s="42">
        <f t="shared" ca="1" si="18"/>
        <v>0.87313365087632389</v>
      </c>
      <c r="AE9" s="42">
        <f t="shared" ca="1" si="19"/>
        <v>2.925336675093579</v>
      </c>
      <c r="AF9" s="42">
        <f t="shared" ca="1" si="20"/>
        <v>3.7984703259699026</v>
      </c>
      <c r="AG9" s="42">
        <f t="shared" ca="1" si="21"/>
        <v>0.22986454439482229</v>
      </c>
      <c r="AH9" s="42">
        <f t="shared" ca="1" si="22"/>
        <v>27.457585533361243</v>
      </c>
      <c r="AI9" s="42">
        <f t="shared" si="23"/>
        <v>0.13</v>
      </c>
      <c r="AJ9" s="42">
        <f t="shared" ca="1" si="24"/>
        <v>0.77013545560517771</v>
      </c>
      <c r="AK9" s="42">
        <f t="shared" ca="1" si="25"/>
        <v>0.64013545560517771</v>
      </c>
      <c r="AL9" s="42">
        <f t="shared" ca="1" si="26"/>
        <v>2.0368802120663143</v>
      </c>
      <c r="AM9" s="42">
        <f t="shared" ca="1" si="27"/>
        <v>6.8243394137308124</v>
      </c>
      <c r="AN9" s="42">
        <f t="shared" ca="1" si="28"/>
        <v>36.374472744231262</v>
      </c>
      <c r="AO9" s="42">
        <f t="shared" ca="1" si="29"/>
        <v>0.11419213107236727</v>
      </c>
      <c r="AP9" s="42">
        <f t="shared" ca="1" si="30"/>
        <v>7.0915040850311724E-3</v>
      </c>
      <c r="AQ9" s="42">
        <f t="shared" ca="1" si="31"/>
        <v>1.7354994219789908E-4</v>
      </c>
      <c r="AR9" s="42">
        <f t="shared" ca="1" si="32"/>
        <v>0.43427614585361435</v>
      </c>
      <c r="AS9" s="42">
        <f t="shared" ca="1" si="33"/>
        <v>2.5102633407153565E-3</v>
      </c>
      <c r="AT9" s="42">
        <f t="shared" ca="1" si="34"/>
        <v>0.97471888748125179</v>
      </c>
      <c r="AU9" s="42">
        <f t="shared" ca="1" si="35"/>
        <v>0.42329716174608084</v>
      </c>
      <c r="AV9" s="42">
        <f t="shared" ca="1" si="36"/>
        <v>24.88620769192222</v>
      </c>
      <c r="AW9" s="42">
        <f t="shared" ca="1" si="37"/>
        <v>5.5252586206948475</v>
      </c>
      <c r="AX9" s="42">
        <f t="shared" ca="1" si="38"/>
        <v>76372.856492926818</v>
      </c>
      <c r="AY9" s="42">
        <f ca="1">+'fd q5'!L9:L73</f>
        <v>1.9539729722947225E-2</v>
      </c>
      <c r="AZ9" s="42">
        <f t="shared" ca="1" si="39"/>
        <v>0.17282088674945986</v>
      </c>
      <c r="BA9" s="42">
        <f t="shared" ca="1" si="40"/>
        <v>2.5218841683673058E-4</v>
      </c>
      <c r="BB9" s="42">
        <f t="shared" ca="1" si="41"/>
        <v>0.17307307516629658</v>
      </c>
      <c r="BC9" s="42">
        <f t="shared" ca="1" si="42"/>
        <v>17.30730751662966</v>
      </c>
      <c r="BD9" s="42">
        <f t="shared" ca="1" si="43"/>
        <v>242.18179849340899</v>
      </c>
      <c r="BE9" s="29">
        <f t="shared" ca="1" si="44"/>
        <v>0</v>
      </c>
    </row>
    <row r="10" spans="1:57" x14ac:dyDescent="0.25">
      <c r="A10" s="65" t="s">
        <v>31</v>
      </c>
      <c r="B10" s="65"/>
      <c r="C10" s="28">
        <v>690</v>
      </c>
      <c r="E10" s="20">
        <v>8</v>
      </c>
      <c r="F10" s="19">
        <v>800</v>
      </c>
      <c r="G10" s="29">
        <f t="shared" ca="1" si="45"/>
        <v>242.18179849340899</v>
      </c>
      <c r="H10" s="4">
        <f t="shared" ca="1" si="0"/>
        <v>259.99298637173086</v>
      </c>
      <c r="I10" s="4">
        <f t="shared" ca="1" si="1"/>
        <v>251.08739243256991</v>
      </c>
      <c r="J10" s="4">
        <v>527</v>
      </c>
      <c r="K10" s="42">
        <f t="shared" si="2"/>
        <v>540.92307692307691</v>
      </c>
      <c r="L10" s="42">
        <f t="shared" si="3"/>
        <v>533.96153846153845</v>
      </c>
      <c r="M10" s="42">
        <f ca="1">+'Rs,Den q5'!I10:I74</f>
        <v>39.104626553395143</v>
      </c>
      <c r="N10" s="42">
        <f ca="1">+'Rs,Den q5'!J10:J74</f>
        <v>0.74652075970351539</v>
      </c>
      <c r="O10" s="42">
        <f t="shared" ca="1" si="4"/>
        <v>251.08739451294366</v>
      </c>
      <c r="P10" s="42">
        <f t="shared" ca="1" si="5"/>
        <v>0.67158234342623147</v>
      </c>
      <c r="Q10" s="42">
        <f t="shared" ca="1" si="6"/>
        <v>670.16037850132341</v>
      </c>
      <c r="R10" s="42">
        <f t="shared" ca="1" si="7"/>
        <v>380.62647606350191</v>
      </c>
      <c r="S10" s="42">
        <f t="shared" ca="1" si="8"/>
        <v>0.37466761761427242</v>
      </c>
      <c r="T10" s="42">
        <f t="shared" ca="1" si="9"/>
        <v>1.4028491763995283</v>
      </c>
      <c r="U10" s="42">
        <f t="shared" ca="1" si="10"/>
        <v>0.94735086051831863</v>
      </c>
      <c r="V10" s="42">
        <f t="shared" ca="1" si="11"/>
        <v>5.6952122520232268E-2</v>
      </c>
      <c r="W10" s="23">
        <f t="shared" ca="1" si="12"/>
        <v>0.9009127099615396</v>
      </c>
      <c r="X10" s="42">
        <f ca="1">+'Visco q5'!G10:G74</f>
        <v>1.1111895081369772E-2</v>
      </c>
      <c r="Y10" s="42">
        <f t="shared" ca="1" si="13"/>
        <v>1.0164294342686344</v>
      </c>
      <c r="Z10" s="42">
        <f t="shared" ca="1" si="14"/>
        <v>57.701467408997402</v>
      </c>
      <c r="AA10" s="43">
        <f t="shared" si="15"/>
        <v>24</v>
      </c>
      <c r="AB10" s="42">
        <f t="shared" ca="1" si="16"/>
        <v>4.2936496848633661E-2</v>
      </c>
      <c r="AC10" s="42">
        <f t="shared" ca="1" si="17"/>
        <v>0.1324047813050292</v>
      </c>
      <c r="AD10" s="42">
        <f t="shared" ca="1" si="18"/>
        <v>0.87469513108702168</v>
      </c>
      <c r="AE10" s="42">
        <f t="shared" ca="1" si="19"/>
        <v>2.6973280551609884</v>
      </c>
      <c r="AF10" s="42">
        <f t="shared" ca="1" si="20"/>
        <v>3.5720231862480101</v>
      </c>
      <c r="AG10" s="42">
        <f t="shared" ca="1" si="21"/>
        <v>0.24487386712788556</v>
      </c>
      <c r="AH10" s="42">
        <f t="shared" ca="1" si="22"/>
        <v>27.050889737332813</v>
      </c>
      <c r="AI10" s="42">
        <f t="shared" si="23"/>
        <v>0.13</v>
      </c>
      <c r="AJ10" s="42">
        <f t="shared" ca="1" si="24"/>
        <v>0.75512613287211439</v>
      </c>
      <c r="AK10" s="42">
        <f t="shared" ca="1" si="25"/>
        <v>0.62512613287211438</v>
      </c>
      <c r="AL10" s="42">
        <f t="shared" ca="1" si="26"/>
        <v>2.0486218841832993</v>
      </c>
      <c r="AM10" s="42">
        <f t="shared" ca="1" si="27"/>
        <v>6.3174071584887184</v>
      </c>
      <c r="AN10" s="42">
        <f t="shared" ca="1" si="28"/>
        <v>36.518845787006825</v>
      </c>
      <c r="AO10" s="42">
        <f t="shared" ca="1" si="29"/>
        <v>0.11545071660992776</v>
      </c>
      <c r="AP10" s="42">
        <f t="shared" ca="1" si="30"/>
        <v>7.1316904314553398E-3</v>
      </c>
      <c r="AQ10" s="42">
        <f t="shared" ca="1" si="31"/>
        <v>1.8411032989468424E-4</v>
      </c>
      <c r="AR10" s="42">
        <f t="shared" ca="1" si="32"/>
        <v>0.4463777901505061</v>
      </c>
      <c r="AS10" s="42">
        <f t="shared" ca="1" si="33"/>
        <v>2.3067050154954132E-3</v>
      </c>
      <c r="AT10" s="42">
        <f t="shared" ca="1" si="34"/>
        <v>0.97471888540395468</v>
      </c>
      <c r="AU10" s="42">
        <f t="shared" ca="1" si="35"/>
        <v>0.4350928620845817</v>
      </c>
      <c r="AV10" s="42">
        <f t="shared" ca="1" si="36"/>
        <v>25.61442862195689</v>
      </c>
      <c r="AW10" s="42">
        <f t="shared" ca="1" si="37"/>
        <v>5.8853636934309286</v>
      </c>
      <c r="AX10" s="42">
        <f t="shared" ca="1" si="38"/>
        <v>69398.458195642175</v>
      </c>
      <c r="AY10" s="42">
        <f ca="1">+'fd q5'!L10:L74</f>
        <v>1.9910895244058542E-2</v>
      </c>
      <c r="AZ10" s="42">
        <f t="shared" ca="1" si="39"/>
        <v>0.17787797654136728</v>
      </c>
      <c r="BA10" s="42">
        <f t="shared" ca="1" si="40"/>
        <v>2.3390224185149079E-4</v>
      </c>
      <c r="BB10" s="42">
        <f t="shared" ca="1" si="41"/>
        <v>0.17811187878321877</v>
      </c>
      <c r="BC10" s="42">
        <f t="shared" ca="1" si="42"/>
        <v>17.811187878321878</v>
      </c>
      <c r="BD10" s="42">
        <f t="shared" ca="1" si="43"/>
        <v>259.99298637173086</v>
      </c>
      <c r="BE10" s="29">
        <f t="shared" ca="1" si="44"/>
        <v>0</v>
      </c>
    </row>
    <row r="11" spans="1:57" x14ac:dyDescent="0.25">
      <c r="A11" s="65" t="s">
        <v>32</v>
      </c>
      <c r="B11" s="65"/>
      <c r="C11" s="30">
        <v>348.13</v>
      </c>
      <c r="E11" s="20">
        <v>9</v>
      </c>
      <c r="F11" s="4">
        <v>900</v>
      </c>
      <c r="G11" s="29">
        <f t="shared" ca="1" si="45"/>
        <v>259.99298637173086</v>
      </c>
      <c r="H11" s="4">
        <f t="shared" ca="1" si="0"/>
        <v>278.301931007397</v>
      </c>
      <c r="I11" s="4">
        <f t="shared" ca="1" si="1"/>
        <v>269.1474586895639</v>
      </c>
      <c r="J11" s="4">
        <v>528</v>
      </c>
      <c r="K11" s="42">
        <f t="shared" si="2"/>
        <v>543.53846153846155</v>
      </c>
      <c r="L11" s="42">
        <f t="shared" si="3"/>
        <v>535.76923076923072</v>
      </c>
      <c r="M11" s="42">
        <f ca="1">+'Rs,Den q5'!I11:I75</f>
        <v>41.994815976885754</v>
      </c>
      <c r="N11" s="42">
        <f ca="1">+'Rs,Den q5'!J11:J75</f>
        <v>0.74626361203601499</v>
      </c>
      <c r="O11" s="42">
        <f t="shared" ca="1" si="4"/>
        <v>269.14746142850197</v>
      </c>
      <c r="P11" s="42">
        <f t="shared" ca="1" si="5"/>
        <v>0.67091013271703503</v>
      </c>
      <c r="Q11" s="42">
        <f t="shared" ca="1" si="6"/>
        <v>670.18413675891588</v>
      </c>
      <c r="R11" s="42">
        <f t="shared" ca="1" si="7"/>
        <v>380.41928805575651</v>
      </c>
      <c r="S11" s="42">
        <f t="shared" ca="1" si="8"/>
        <v>0.40160225216787521</v>
      </c>
      <c r="T11" s="42">
        <f t="shared" ca="1" si="9"/>
        <v>1.4083650529588951</v>
      </c>
      <c r="U11" s="42">
        <f t="shared" ca="1" si="10"/>
        <v>0.94448148635268947</v>
      </c>
      <c r="V11" s="42">
        <f t="shared" ca="1" si="11"/>
        <v>5.3148978914011345E-2</v>
      </c>
      <c r="W11" s="23">
        <f t="shared" ca="1" si="12"/>
        <v>0.96441239675573065</v>
      </c>
      <c r="X11" s="42">
        <f ca="1">+'Visco q5'!G11:G75</f>
        <v>1.1175511698154379E-2</v>
      </c>
      <c r="Y11" s="42">
        <f t="shared" ca="1" si="13"/>
        <v>1.0182905854612121</v>
      </c>
      <c r="Z11" s="42">
        <f t="shared" ca="1" si="14"/>
        <v>57.757073749280892</v>
      </c>
      <c r="AA11" s="43">
        <f t="shared" si="15"/>
        <v>24</v>
      </c>
      <c r="AB11" s="42">
        <f t="shared" ca="1" si="16"/>
        <v>4.3015116484803918E-2</v>
      </c>
      <c r="AC11" s="42">
        <f t="shared" ca="1" si="17"/>
        <v>0.12240743155454818</v>
      </c>
      <c r="AD11" s="42">
        <f t="shared" ca="1" si="18"/>
        <v>0.87629675716304711</v>
      </c>
      <c r="AE11" s="42">
        <f t="shared" ca="1" si="19"/>
        <v>2.4936637184698114</v>
      </c>
      <c r="AF11" s="42">
        <f t="shared" ca="1" si="20"/>
        <v>3.3699604756328583</v>
      </c>
      <c r="AG11" s="42">
        <f t="shared" ca="1" si="21"/>
        <v>0.26003176105455178</v>
      </c>
      <c r="AH11" s="42">
        <f t="shared" ca="1" si="22"/>
        <v>26.640691709681889</v>
      </c>
      <c r="AI11" s="42">
        <f t="shared" si="23"/>
        <v>0.13</v>
      </c>
      <c r="AJ11" s="42">
        <f t="shared" ca="1" si="24"/>
        <v>0.73996823894544828</v>
      </c>
      <c r="AK11" s="42">
        <f t="shared" ca="1" si="25"/>
        <v>0.60996823894544827</v>
      </c>
      <c r="AL11" s="42">
        <f t="shared" ca="1" si="26"/>
        <v>2.0607243291745458</v>
      </c>
      <c r="AM11" s="42">
        <f t="shared" ca="1" si="27"/>
        <v>5.8641703868298922</v>
      </c>
      <c r="AN11" s="42">
        <f t="shared" ca="1" si="28"/>
        <v>36.667444057978031</v>
      </c>
      <c r="AO11" s="42">
        <f t="shared" ca="1" si="29"/>
        <v>0.11675328127986719</v>
      </c>
      <c r="AP11" s="42">
        <f t="shared" ca="1" si="30"/>
        <v>7.1729411894234599E-3</v>
      </c>
      <c r="AQ11" s="42">
        <f t="shared" ca="1" si="31"/>
        <v>1.9497774423459343E-4</v>
      </c>
      <c r="AR11" s="42">
        <f t="shared" ca="1" si="32"/>
        <v>0.45828242844902317</v>
      </c>
      <c r="AS11" s="42">
        <f t="shared" ca="1" si="33"/>
        <v>2.1250684547295166E-3</v>
      </c>
      <c r="AT11" s="42">
        <f t="shared" ca="1" si="34"/>
        <v>0.97471888394195016</v>
      </c>
      <c r="AU11" s="42">
        <f t="shared" ca="1" si="35"/>
        <v>0.44669653718803848</v>
      </c>
      <c r="AV11" s="42">
        <f t="shared" ca="1" si="36"/>
        <v>26.333497560621662</v>
      </c>
      <c r="AW11" s="42">
        <f t="shared" ca="1" si="37"/>
        <v>6.249031789019841</v>
      </c>
      <c r="AX11" s="42">
        <f t="shared" ca="1" si="38"/>
        <v>63393.510828583363</v>
      </c>
      <c r="AY11" s="42">
        <f ca="1">+'fd q5'!L11:L75</f>
        <v>2.0274001375417905E-2</v>
      </c>
      <c r="AZ11" s="42">
        <f t="shared" ca="1" si="39"/>
        <v>0.18287151083765044</v>
      </c>
      <c r="BA11" s="42">
        <f t="shared" ca="1" si="40"/>
        <v>2.179355190106466E-4</v>
      </c>
      <c r="BB11" s="42">
        <f t="shared" ca="1" si="41"/>
        <v>0.18308944635666108</v>
      </c>
      <c r="BC11" s="42">
        <f t="shared" ca="1" si="42"/>
        <v>18.308944635666109</v>
      </c>
      <c r="BD11" s="42">
        <f t="shared" ca="1" si="43"/>
        <v>278.301931007397</v>
      </c>
      <c r="BE11" s="29">
        <f t="shared" ca="1" si="44"/>
        <v>0</v>
      </c>
    </row>
    <row r="12" spans="1:57" x14ac:dyDescent="0.25">
      <c r="A12" s="65" t="s">
        <v>33</v>
      </c>
      <c r="B12" s="65"/>
      <c r="C12" s="28">
        <v>4500</v>
      </c>
      <c r="E12" s="20">
        <v>10</v>
      </c>
      <c r="F12" s="19">
        <v>1000</v>
      </c>
      <c r="G12" s="29">
        <f t="shared" ca="1" si="45"/>
        <v>278.301931007397</v>
      </c>
      <c r="H12" s="4">
        <f t="shared" ca="1" si="0"/>
        <v>297.10279554202117</v>
      </c>
      <c r="I12" s="4">
        <f t="shared" ca="1" si="1"/>
        <v>287.70236327470911</v>
      </c>
      <c r="J12" s="4">
        <v>529</v>
      </c>
      <c r="K12" s="42">
        <f t="shared" si="2"/>
        <v>546.15384615384619</v>
      </c>
      <c r="L12" s="42">
        <f t="shared" si="3"/>
        <v>537.57692307692309</v>
      </c>
      <c r="M12" s="42">
        <f ca="1">+'Rs,Den q5'!I12:I76</f>
        <v>44.979632110833094</v>
      </c>
      <c r="N12" s="42">
        <f ca="1">+'Rs,Den q5'!J12:J76</f>
        <v>0.74599804518405566</v>
      </c>
      <c r="O12" s="42">
        <f t="shared" ca="1" si="4"/>
        <v>287.7023668441139</v>
      </c>
      <c r="P12" s="42">
        <f t="shared" ca="1" si="5"/>
        <v>0.67020760616890218</v>
      </c>
      <c r="Q12" s="42">
        <f t="shared" ca="1" si="6"/>
        <v>670.20893026628414</v>
      </c>
      <c r="R12" s="42">
        <f t="shared" ca="1" si="7"/>
        <v>380.2027440628101</v>
      </c>
      <c r="S12" s="42">
        <f t="shared" ca="1" si="8"/>
        <v>0.42927264959062933</v>
      </c>
      <c r="T12" s="42">
        <f t="shared" ca="1" si="9"/>
        <v>1.4139217337897869</v>
      </c>
      <c r="U12" s="42">
        <f t="shared" ca="1" si="10"/>
        <v>0.94163236062915878</v>
      </c>
      <c r="V12" s="42">
        <f t="shared" ca="1" si="11"/>
        <v>4.9738485164535218E-2</v>
      </c>
      <c r="W12" s="23">
        <f t="shared" ca="1" si="12"/>
        <v>1.0294616119071869</v>
      </c>
      <c r="X12" s="42">
        <f ca="1">+'Visco q5'!G12:G76</f>
        <v>1.1240284144009809E-2</v>
      </c>
      <c r="Y12" s="42">
        <f t="shared" ca="1" si="13"/>
        <v>1.0201981698481728</v>
      </c>
      <c r="Z12" s="42">
        <f t="shared" ca="1" si="14"/>
        <v>57.814992713242873</v>
      </c>
      <c r="AA12" s="43">
        <f t="shared" si="15"/>
        <v>24</v>
      </c>
      <c r="AB12" s="42">
        <f t="shared" ca="1" si="16"/>
        <v>4.3095697574113065E-2</v>
      </c>
      <c r="AC12" s="42">
        <f t="shared" ca="1" si="17"/>
        <v>0.11343583390418017</v>
      </c>
      <c r="AD12" s="42">
        <f t="shared" ca="1" si="18"/>
        <v>0.87793834163429263</v>
      </c>
      <c r="AE12" s="42">
        <f t="shared" ca="1" si="19"/>
        <v>2.3108958319672501</v>
      </c>
      <c r="AF12" s="42">
        <f t="shared" ca="1" si="20"/>
        <v>3.1888341736015429</v>
      </c>
      <c r="AG12" s="42">
        <f t="shared" ca="1" si="21"/>
        <v>0.27531639898437521</v>
      </c>
      <c r="AH12" s="42">
        <f t="shared" ca="1" si="22"/>
        <v>26.227444414307151</v>
      </c>
      <c r="AI12" s="42">
        <f t="shared" si="23"/>
        <v>0.13</v>
      </c>
      <c r="AJ12" s="42">
        <f t="shared" ca="1" si="24"/>
        <v>0.72468360101562479</v>
      </c>
      <c r="AK12" s="42">
        <f t="shared" ca="1" si="25"/>
        <v>0.59468360101562479</v>
      </c>
      <c r="AL12" s="42">
        <f t="shared" ca="1" si="26"/>
        <v>2.0731890855964452</v>
      </c>
      <c r="AM12" s="42">
        <f t="shared" ca="1" si="27"/>
        <v>5.4570165005738991</v>
      </c>
      <c r="AN12" s="42">
        <f t="shared" ca="1" si="28"/>
        <v>36.820259235266818</v>
      </c>
      <c r="AO12" s="42">
        <f t="shared" ca="1" si="29"/>
        <v>0.11810068396406108</v>
      </c>
      <c r="AP12" s="42">
        <f t="shared" ca="1" si="30"/>
        <v>7.2152512196034871E-3</v>
      </c>
      <c r="AQ12" s="42">
        <f t="shared" ca="1" si="31"/>
        <v>2.0616591213131545E-4</v>
      </c>
      <c r="AR12" s="42">
        <f t="shared" ca="1" si="32"/>
        <v>0.46999915541183668</v>
      </c>
      <c r="AS12" s="42">
        <f t="shared" ca="1" si="33"/>
        <v>1.9622514861818486E-3</v>
      </c>
      <c r="AT12" s="42">
        <f t="shared" ca="1" si="34"/>
        <v>0.97471888290108322</v>
      </c>
      <c r="AU12" s="42">
        <f t="shared" ca="1" si="35"/>
        <v>0.45811705172747802</v>
      </c>
      <c r="AV12" s="42">
        <f t="shared" ca="1" si="36"/>
        <v>27.043881700830102</v>
      </c>
      <c r="AW12" s="42">
        <f t="shared" ca="1" si="37"/>
        <v>6.6157392252149245</v>
      </c>
      <c r="AX12" s="42">
        <f t="shared" ca="1" si="38"/>
        <v>58189.787450839802</v>
      </c>
      <c r="AY12" s="42">
        <f ca="1">+'fd q5'!L12:L76</f>
        <v>2.0628993356534012E-2</v>
      </c>
      <c r="AZ12" s="42">
        <f t="shared" ca="1" si="39"/>
        <v>0.18780473403354236</v>
      </c>
      <c r="BA12" s="42">
        <f t="shared" ca="1" si="40"/>
        <v>2.0391131269927173E-4</v>
      </c>
      <c r="BB12" s="42">
        <f t="shared" ca="1" si="41"/>
        <v>0.18800864534624165</v>
      </c>
      <c r="BC12" s="42">
        <f t="shared" ca="1" si="42"/>
        <v>18.800864534624164</v>
      </c>
      <c r="BD12" s="42">
        <f t="shared" ca="1" si="43"/>
        <v>297.10279554202117</v>
      </c>
      <c r="BE12" s="29">
        <f t="shared" ca="1" si="44"/>
        <v>0</v>
      </c>
    </row>
    <row r="13" spans="1:57" x14ac:dyDescent="0.25">
      <c r="A13" s="65" t="s">
        <v>34</v>
      </c>
      <c r="B13" s="65"/>
      <c r="C13" s="28">
        <v>2487</v>
      </c>
      <c r="E13" s="20">
        <v>11</v>
      </c>
      <c r="F13" s="4">
        <v>1100</v>
      </c>
      <c r="G13" s="29">
        <f t="shared" ca="1" si="45"/>
        <v>297.10279554202117</v>
      </c>
      <c r="H13" s="4">
        <f t="shared" ca="1" si="0"/>
        <v>316.38999979877326</v>
      </c>
      <c r="I13" s="4">
        <f t="shared" ca="1" si="1"/>
        <v>306.74639767039719</v>
      </c>
      <c r="J13" s="4">
        <v>530</v>
      </c>
      <c r="K13" s="42">
        <f t="shared" si="2"/>
        <v>548.76923076923072</v>
      </c>
      <c r="L13" s="42">
        <f t="shared" si="3"/>
        <v>539.38461538461536</v>
      </c>
      <c r="M13" s="42">
        <f ca="1">+'Rs,Den q5'!I13:I77</f>
        <v>48.057621499493273</v>
      </c>
      <c r="N13" s="42">
        <f ca="1">+'Rs,Den q5'!J13:J77</f>
        <v>0.74572418846537414</v>
      </c>
      <c r="O13" s="42">
        <f t="shared" ca="1" si="4"/>
        <v>306.74640227787484</v>
      </c>
      <c r="P13" s="42">
        <f t="shared" ca="1" si="5"/>
        <v>0.66947404560055179</v>
      </c>
      <c r="Q13" s="42">
        <f t="shared" ca="1" si="6"/>
        <v>670.23477951902942</v>
      </c>
      <c r="R13" s="42">
        <f t="shared" ca="1" si="7"/>
        <v>379.97662109851973</v>
      </c>
      <c r="S13" s="42">
        <f t="shared" ca="1" si="8"/>
        <v>0.45767006882352929</v>
      </c>
      <c r="T13" s="42">
        <f t="shared" ca="1" si="9"/>
        <v>1.4195205321454885</v>
      </c>
      <c r="U13" s="42">
        <f t="shared" ca="1" si="10"/>
        <v>0.93880901588199439</v>
      </c>
      <c r="V13" s="42">
        <f t="shared" ca="1" si="11"/>
        <v>4.6667047674295331E-2</v>
      </c>
      <c r="W13" s="23">
        <f t="shared" ca="1" si="12"/>
        <v>1.0960157034329574</v>
      </c>
      <c r="X13" s="42">
        <f ca="1">+'Visco q5'!G13:G77</f>
        <v>1.1306219409279365E-2</v>
      </c>
      <c r="Y13" s="42">
        <f t="shared" ca="1" si="13"/>
        <v>1.0221519470068268</v>
      </c>
      <c r="Z13" s="42">
        <f t="shared" ca="1" si="14"/>
        <v>57.875125253964818</v>
      </c>
      <c r="AA13" s="43">
        <f t="shared" si="15"/>
        <v>24</v>
      </c>
      <c r="AB13" s="42">
        <f t="shared" ca="1" si="16"/>
        <v>4.3178229960511183E-2</v>
      </c>
      <c r="AC13" s="42">
        <f t="shared" ca="1" si="17"/>
        <v>0.10535034485641806</v>
      </c>
      <c r="AD13" s="42">
        <f t="shared" ca="1" si="18"/>
        <v>0.8796196776034082</v>
      </c>
      <c r="AE13" s="42">
        <f t="shared" ca="1" si="19"/>
        <v>2.1461796016826171</v>
      </c>
      <c r="AF13" s="42">
        <f t="shared" ca="1" si="20"/>
        <v>3.0257992792860255</v>
      </c>
      <c r="AG13" s="42">
        <f t="shared" ca="1" si="21"/>
        <v>0.29070655268678808</v>
      </c>
      <c r="AH13" s="42">
        <f t="shared" ca="1" si="22"/>
        <v>25.811587075231031</v>
      </c>
      <c r="AI13" s="42">
        <f t="shared" si="23"/>
        <v>0.13</v>
      </c>
      <c r="AJ13" s="42">
        <f t="shared" ca="1" si="24"/>
        <v>0.70929344731321187</v>
      </c>
      <c r="AK13" s="42">
        <f t="shared" ca="1" si="25"/>
        <v>0.57929344731321186</v>
      </c>
      <c r="AL13" s="42">
        <f t="shared" ca="1" si="26"/>
        <v>2.0860178373311782</v>
      </c>
      <c r="AM13" s="42">
        <f t="shared" ca="1" si="27"/>
        <v>5.0896643688373491</v>
      </c>
      <c r="AN13" s="42">
        <f t="shared" ca="1" si="28"/>
        <v>36.977285430231284</v>
      </c>
      <c r="AO13" s="42">
        <f t="shared" ca="1" si="29"/>
        <v>0.11949383389601466</v>
      </c>
      <c r="AP13" s="42">
        <f t="shared" ca="1" si="30"/>
        <v>7.2586153908101433E-3</v>
      </c>
      <c r="AQ13" s="42">
        <f t="shared" ca="1" si="31"/>
        <v>2.1768912462394457E-4</v>
      </c>
      <c r="AR13" s="42">
        <f t="shared" ca="1" si="32"/>
        <v>0.48153616181115527</v>
      </c>
      <c r="AS13" s="42">
        <f t="shared" ca="1" si="33"/>
        <v>1.8156943366783892E-3</v>
      </c>
      <c r="AT13" s="42">
        <f t="shared" ca="1" si="34"/>
        <v>0.97471888215226243</v>
      </c>
      <c r="AU13" s="42">
        <f t="shared" ca="1" si="35"/>
        <v>0.46936238935646024</v>
      </c>
      <c r="AV13" s="42">
        <f t="shared" ca="1" si="36"/>
        <v>27.745994227602804</v>
      </c>
      <c r="AW13" s="42">
        <f t="shared" ca="1" si="37"/>
        <v>6.9849766918238014</v>
      </c>
      <c r="AX13" s="42">
        <f t="shared" ca="1" si="38"/>
        <v>53653.694409438685</v>
      </c>
      <c r="AY13" s="42">
        <f ca="1">+'fd q5'!L13:L77</f>
        <v>2.0975838029877018E-2</v>
      </c>
      <c r="AZ13" s="42">
        <f t="shared" ca="1" si="39"/>
        <v>0.19268051546946391</v>
      </c>
      <c r="BA13" s="42">
        <f t="shared" ca="1" si="40"/>
        <v>1.9152709805693647E-4</v>
      </c>
      <c r="BB13" s="42">
        <f t="shared" ca="1" si="41"/>
        <v>0.19287204256752086</v>
      </c>
      <c r="BC13" s="42">
        <f t="shared" ca="1" si="42"/>
        <v>19.287204256752087</v>
      </c>
      <c r="BD13" s="42">
        <f t="shared" ca="1" si="43"/>
        <v>316.38999979877326</v>
      </c>
      <c r="BE13" s="29">
        <f t="shared" ca="1" si="44"/>
        <v>0</v>
      </c>
    </row>
    <row r="14" spans="1:57" x14ac:dyDescent="0.25">
      <c r="A14" s="65" t="s">
        <v>35</v>
      </c>
      <c r="B14" s="65"/>
      <c r="C14" s="28">
        <v>2510</v>
      </c>
      <c r="E14" s="20">
        <v>12</v>
      </c>
      <c r="F14" s="19">
        <v>1200</v>
      </c>
      <c r="G14" s="29">
        <f t="shared" ca="1" si="45"/>
        <v>316.38999979877326</v>
      </c>
      <c r="H14" s="4">
        <f t="shared" ca="1" si="0"/>
        <v>336.15819275785179</v>
      </c>
      <c r="I14" s="4">
        <f t="shared" ca="1" si="1"/>
        <v>326.27409627831253</v>
      </c>
      <c r="J14" s="4">
        <v>531</v>
      </c>
      <c r="K14" s="42">
        <f t="shared" si="2"/>
        <v>551.38461538461536</v>
      </c>
      <c r="L14" s="42">
        <f t="shared" si="3"/>
        <v>541.19230769230762</v>
      </c>
      <c r="M14" s="42">
        <f ca="1">+'Rs,Den q5'!I14:I78</f>
        <v>51.227321508214118</v>
      </c>
      <c r="N14" s="42">
        <f ca="1">+'Rs,Den q5'!J14:J78</f>
        <v>0.74544217201437823</v>
      </c>
      <c r="O14" s="42">
        <f t="shared" ca="1" si="4"/>
        <v>326.27410217272063</v>
      </c>
      <c r="P14" s="42">
        <f t="shared" ca="1" si="5"/>
        <v>0.66870866641215176</v>
      </c>
      <c r="Q14" s="42">
        <f t="shared" ca="1" si="6"/>
        <v>670.26170697613031</v>
      </c>
      <c r="R14" s="42">
        <f t="shared" ca="1" si="7"/>
        <v>379.74067557726534</v>
      </c>
      <c r="S14" s="42">
        <f t="shared" ca="1" si="8"/>
        <v>0.48678612082777384</v>
      </c>
      <c r="T14" s="42">
        <f t="shared" ca="1" si="9"/>
        <v>1.4251628611278222</v>
      </c>
      <c r="U14" s="42">
        <f t="shared" ca="1" si="10"/>
        <v>0.93601680458046332</v>
      </c>
      <c r="V14" s="42">
        <f t="shared" ca="1" si="11"/>
        <v>4.3890108714349764E-2</v>
      </c>
      <c r="W14" s="23">
        <f t="shared" ca="1" si="12"/>
        <v>1.1640286071377366</v>
      </c>
      <c r="X14" s="42">
        <f ca="1">+'Visco q5'!G14:G78</f>
        <v>1.1373323718504722E-2</v>
      </c>
      <c r="Y14" s="42">
        <f t="shared" ca="1" si="13"/>
        <v>1.0241516546832237</v>
      </c>
      <c r="Z14" s="42">
        <f t="shared" ca="1" si="14"/>
        <v>57.937373143658107</v>
      </c>
      <c r="AA14" s="43">
        <f t="shared" si="15"/>
        <v>24</v>
      </c>
      <c r="AB14" s="42">
        <f t="shared" ca="1" si="16"/>
        <v>4.3262702565741849E-2</v>
      </c>
      <c r="AC14" s="42">
        <f t="shared" ca="1" si="17"/>
        <v>9.8034826895613145E-2</v>
      </c>
      <c r="AD14" s="42">
        <f t="shared" ca="1" si="18"/>
        <v>0.88134053938600732</v>
      </c>
      <c r="AE14" s="42">
        <f t="shared" ca="1" si="19"/>
        <v>1.9971490935754019</v>
      </c>
      <c r="AF14" s="42">
        <f t="shared" ca="1" si="20"/>
        <v>2.8784896329614091</v>
      </c>
      <c r="AG14" s="42">
        <f t="shared" ca="1" si="21"/>
        <v>0.30618159235101305</v>
      </c>
      <c r="AH14" s="42">
        <f t="shared" ca="1" si="22"/>
        <v>25.393545534420038</v>
      </c>
      <c r="AI14" s="42">
        <f t="shared" si="23"/>
        <v>0.13</v>
      </c>
      <c r="AJ14" s="42">
        <f t="shared" ca="1" si="24"/>
        <v>0.69381840764898695</v>
      </c>
      <c r="AK14" s="42">
        <f t="shared" ca="1" si="25"/>
        <v>0.56381840764898694</v>
      </c>
      <c r="AL14" s="42">
        <f t="shared" ca="1" si="26"/>
        <v>2.0992124052898018</v>
      </c>
      <c r="AM14" s="42">
        <f t="shared" ca="1" si="27"/>
        <v>4.7568901747869923</v>
      </c>
      <c r="AN14" s="42">
        <f t="shared" ca="1" si="28"/>
        <v>37.138519020441365</v>
      </c>
      <c r="AO14" s="42">
        <f t="shared" ca="1" si="29"/>
        <v>0.1209336903540051</v>
      </c>
      <c r="AP14" s="42">
        <f t="shared" ca="1" si="30"/>
        <v>7.3030284853274193E-3</v>
      </c>
      <c r="AQ14" s="42">
        <f t="shared" ca="1" si="31"/>
        <v>2.2956227858894425E-4</v>
      </c>
      <c r="AR14" s="42">
        <f t="shared" ca="1" si="32"/>
        <v>0.49290084100706999</v>
      </c>
      <c r="AS14" s="42">
        <f t="shared" ca="1" si="33"/>
        <v>1.6832679380223282E-3</v>
      </c>
      <c r="AT14" s="42">
        <f t="shared" ca="1" si="34"/>
        <v>0.97471888160839837</v>
      </c>
      <c r="AU14" s="42">
        <f t="shared" ca="1" si="35"/>
        <v>0.48043975649025022</v>
      </c>
      <c r="AV14" s="42">
        <f t="shared" ca="1" si="36"/>
        <v>28.440200431400662</v>
      </c>
      <c r="AW14" s="42">
        <f t="shared" ca="1" si="37"/>
        <v>7.3562492377763631</v>
      </c>
      <c r="AX14" s="42">
        <f t="shared" ca="1" si="38"/>
        <v>49678.110956707693</v>
      </c>
      <c r="AY14" s="42">
        <f ca="1">+'fd q5'!L14:L78</f>
        <v>2.1314519274246886E-2</v>
      </c>
      <c r="AZ14" s="42">
        <f t="shared" ca="1" si="39"/>
        <v>0.19750139188472682</v>
      </c>
      <c r="BA14" s="42">
        <f t="shared" ca="1" si="40"/>
        <v>1.8053770605841698E-4</v>
      </c>
      <c r="BB14" s="42">
        <f t="shared" ca="1" si="41"/>
        <v>0.19768192959078523</v>
      </c>
      <c r="BC14" s="42">
        <f t="shared" ca="1" si="42"/>
        <v>19.768192959078522</v>
      </c>
      <c r="BD14" s="42">
        <f t="shared" ca="1" si="43"/>
        <v>336.15819275785179</v>
      </c>
      <c r="BE14" s="29">
        <f t="shared" ca="1" si="44"/>
        <v>0</v>
      </c>
    </row>
    <row r="15" spans="1:57" x14ac:dyDescent="0.25">
      <c r="A15" s="66" t="s">
        <v>36</v>
      </c>
      <c r="B15" s="66"/>
      <c r="C15" s="30">
        <f>(C8)/(230-60)</f>
        <v>38.235294117647058</v>
      </c>
      <c r="E15" s="20">
        <v>13</v>
      </c>
      <c r="F15" s="4">
        <v>1300</v>
      </c>
      <c r="G15" s="29">
        <f t="shared" ca="1" si="45"/>
        <v>336.15819275785179</v>
      </c>
      <c r="H15" s="4">
        <f t="shared" ca="1" si="0"/>
        <v>356.40222741730207</v>
      </c>
      <c r="I15" s="4">
        <f t="shared" ca="1" si="1"/>
        <v>346.28021008757696</v>
      </c>
      <c r="J15" s="4">
        <v>532</v>
      </c>
      <c r="K15" s="42">
        <f t="shared" si="2"/>
        <v>554</v>
      </c>
      <c r="L15" s="42">
        <f t="shared" si="3"/>
        <v>543</v>
      </c>
      <c r="M15" s="42">
        <f ca="1">+'Rs,Den q5'!I15:I79</f>
        <v>54.487260892506427</v>
      </c>
      <c r="N15" s="42">
        <f ca="1">+'Rs,Den q5'!J15:J79</f>
        <v>0.74515212673151543</v>
      </c>
      <c r="O15" s="42">
        <f t="shared" ca="1" si="4"/>
        <v>346.28021756513658</v>
      </c>
      <c r="P15" s="42">
        <f t="shared" ca="1" si="5"/>
        <v>0.66791061227084458</v>
      </c>
      <c r="Q15" s="42">
        <f t="shared" ca="1" si="6"/>
        <v>670.28973720966212</v>
      </c>
      <c r="R15" s="42">
        <f t="shared" ca="1" si="7"/>
        <v>379.49464166322434</v>
      </c>
      <c r="S15" s="42">
        <f t="shared" ca="1" si="8"/>
        <v>0.51661272859271434</v>
      </c>
      <c r="T15" s="42">
        <f t="shared" ca="1" si="9"/>
        <v>1.4308502423648857</v>
      </c>
      <c r="U15" s="42">
        <f t="shared" ca="1" si="10"/>
        <v>0.93326091006824841</v>
      </c>
      <c r="V15" s="42">
        <f t="shared" ca="1" si="11"/>
        <v>4.1370352753270126E-2</v>
      </c>
      <c r="W15" s="23">
        <f t="shared" ca="1" si="12"/>
        <v>1.2334526389422431</v>
      </c>
      <c r="X15" s="42">
        <f ca="1">+'Visco q5'!G15:G79</f>
        <v>1.1441602425081406E-2</v>
      </c>
      <c r="Y15" s="42">
        <f t="shared" ca="1" si="13"/>
        <v>1.0261970094425314</v>
      </c>
      <c r="Z15" s="42">
        <f t="shared" ca="1" si="14"/>
        <v>58.001639036262517</v>
      </c>
      <c r="AA15" s="43">
        <f t="shared" si="15"/>
        <v>24</v>
      </c>
      <c r="AB15" s="42">
        <f t="shared" ca="1" si="16"/>
        <v>4.3349103416815728E-2</v>
      </c>
      <c r="AC15" s="42">
        <f t="shared" ca="1" si="17"/>
        <v>9.1391983856525E-2</v>
      </c>
      <c r="AD15" s="42">
        <f t="shared" ca="1" si="18"/>
        <v>0.88310068307035405</v>
      </c>
      <c r="AE15" s="42">
        <f t="shared" ca="1" si="19"/>
        <v>1.8618222064437002</v>
      </c>
      <c r="AF15" s="42">
        <f t="shared" ca="1" si="20"/>
        <v>2.7449228895140543</v>
      </c>
      <c r="AG15" s="42">
        <f t="shared" ca="1" si="21"/>
        <v>0.32172149040831283</v>
      </c>
      <c r="AH15" s="42">
        <f t="shared" ca="1" si="22"/>
        <v>24.973732563790627</v>
      </c>
      <c r="AI15" s="42">
        <f t="shared" si="23"/>
        <v>0.13</v>
      </c>
      <c r="AJ15" s="42">
        <f t="shared" ca="1" si="24"/>
        <v>0.67827850959168723</v>
      </c>
      <c r="AK15" s="42">
        <f t="shared" ca="1" si="25"/>
        <v>0.54827850959168722</v>
      </c>
      <c r="AL15" s="42">
        <f t="shared" ca="1" si="26"/>
        <v>2.1127747395930205</v>
      </c>
      <c r="AM15" s="42">
        <f t="shared" ca="1" si="27"/>
        <v>4.4543176138322753</v>
      </c>
      <c r="AN15" s="42">
        <f t="shared" ca="1" si="28"/>
        <v>37.303958495492395</v>
      </c>
      <c r="AO15" s="42">
        <f t="shared" ca="1" si="29"/>
        <v>0.1224212625059005</v>
      </c>
      <c r="AP15" s="42">
        <f t="shared" ca="1" si="30"/>
        <v>7.3484851071624309E-3</v>
      </c>
      <c r="AQ15" s="42">
        <f t="shared" ca="1" si="31"/>
        <v>2.4180092034664755E-4</v>
      </c>
      <c r="AR15" s="42">
        <f t="shared" ca="1" si="32"/>
        <v>0.50409988006355511</v>
      </c>
      <c r="AS15" s="42">
        <f t="shared" ca="1" si="33"/>
        <v>1.563188456312252E-3</v>
      </c>
      <c r="AT15" s="42">
        <f t="shared" ca="1" si="34"/>
        <v>0.97471888120994976</v>
      </c>
      <c r="AU15" s="42">
        <f t="shared" ca="1" si="35"/>
        <v>0.49135567111361828</v>
      </c>
      <c r="AV15" s="42">
        <f t="shared" ca="1" si="36"/>
        <v>29.126822964100523</v>
      </c>
      <c r="AW15" s="42">
        <f t="shared" ca="1" si="37"/>
        <v>7.7290763628397334</v>
      </c>
      <c r="AX15" s="42">
        <f t="shared" ca="1" si="38"/>
        <v>46176.376735575177</v>
      </c>
      <c r="AY15" s="42">
        <f ca="1">+'fd q5'!L15:L79</f>
        <v>2.1645034739331277E-2</v>
      </c>
      <c r="AZ15" s="42">
        <f t="shared" ca="1" si="39"/>
        <v>0.20226960391736473</v>
      </c>
      <c r="BA15" s="42">
        <f t="shared" ca="1" si="40"/>
        <v>1.7074267713823119E-4</v>
      </c>
      <c r="BB15" s="42">
        <f t="shared" ca="1" si="41"/>
        <v>0.20244034659450297</v>
      </c>
      <c r="BC15" s="42">
        <f t="shared" ca="1" si="42"/>
        <v>20.244034659450296</v>
      </c>
      <c r="BD15" s="42">
        <f t="shared" ca="1" si="43"/>
        <v>356.40222741730207</v>
      </c>
      <c r="BE15" s="29">
        <f t="shared" ca="1" si="44"/>
        <v>0</v>
      </c>
    </row>
    <row r="16" spans="1:57" x14ac:dyDescent="0.25">
      <c r="A16" s="66" t="s">
        <v>37</v>
      </c>
      <c r="B16" s="66"/>
      <c r="C16" s="30">
        <f>-C15*60</f>
        <v>-2294.1176470588234</v>
      </c>
      <c r="E16" s="20">
        <v>14</v>
      </c>
      <c r="F16" s="19">
        <v>1400</v>
      </c>
      <c r="G16" s="29">
        <f t="shared" ca="1" si="45"/>
        <v>356.40222741730207</v>
      </c>
      <c r="H16" s="4">
        <f t="shared" ca="1" si="0"/>
        <v>377.1171378814995</v>
      </c>
      <c r="I16" s="4">
        <f t="shared" ca="1" si="1"/>
        <v>366.75968264940082</v>
      </c>
      <c r="J16" s="4">
        <v>533</v>
      </c>
      <c r="K16" s="42">
        <f t="shared" si="2"/>
        <v>556.61538461538464</v>
      </c>
      <c r="L16" s="42">
        <f t="shared" si="3"/>
        <v>544.80769230769238</v>
      </c>
      <c r="M16" s="42">
        <f ca="1">+'Rs,Den q5'!I16:I80</f>
        <v>57.835960186094766</v>
      </c>
      <c r="N16" s="42">
        <f ca="1">+'Rs,Den q5'!J16:J80</f>
        <v>0.74485418424874672</v>
      </c>
      <c r="O16" s="42">
        <f t="shared" ca="1" si="4"/>
        <v>366.75969206038923</v>
      </c>
      <c r="P16" s="42">
        <f t="shared" ca="1" si="5"/>
        <v>0.66707894925945888</v>
      </c>
      <c r="Q16" s="42">
        <f t="shared" ca="1" si="6"/>
        <v>670.3188970684505</v>
      </c>
      <c r="R16" s="42">
        <f t="shared" ca="1" si="7"/>
        <v>379.23822945251032</v>
      </c>
      <c r="S16" s="42">
        <f t="shared" ca="1" si="8"/>
        <v>0.54714209050852503</v>
      </c>
      <c r="T16" s="42">
        <f t="shared" ca="1" si="9"/>
        <v>1.4365843156007965</v>
      </c>
      <c r="U16" s="42">
        <f t="shared" ca="1" si="10"/>
        <v>0.93054635682573994</v>
      </c>
      <c r="V16" s="42">
        <f t="shared" ca="1" si="11"/>
        <v>3.9076319051673157E-2</v>
      </c>
      <c r="W16" s="23">
        <f t="shared" ca="1" si="12"/>
        <v>1.3042382947080697</v>
      </c>
      <c r="X16" s="42">
        <f ca="1">+'Visco q5'!G16:G80</f>
        <v>1.1511059902722139E-2</v>
      </c>
      <c r="Y16" s="42">
        <f t="shared" ca="1" si="13"/>
        <v>1.0282877072474295</v>
      </c>
      <c r="Z16" s="42">
        <f t="shared" ca="1" si="14"/>
        <v>58.067826522482726</v>
      </c>
      <c r="AA16" s="43">
        <f t="shared" si="15"/>
        <v>24</v>
      </c>
      <c r="AB16" s="42">
        <f t="shared" ca="1" si="16"/>
        <v>4.3437419670443352E-2</v>
      </c>
      <c r="AC16" s="42">
        <f t="shared" ca="1" si="17"/>
        <v>8.5339752743850986E-2</v>
      </c>
      <c r="AD16" s="42">
        <f t="shared" ca="1" si="18"/>
        <v>0.88489984701510394</v>
      </c>
      <c r="AE16" s="42">
        <f t="shared" ca="1" si="19"/>
        <v>1.7385271666752704</v>
      </c>
      <c r="AF16" s="42">
        <f t="shared" ca="1" si="20"/>
        <v>2.6234270136903746</v>
      </c>
      <c r="AG16" s="42">
        <f t="shared" ca="1" si="21"/>
        <v>0.33730682896731917</v>
      </c>
      <c r="AH16" s="42">
        <f t="shared" ca="1" si="22"/>
        <v>24.552548135654849</v>
      </c>
      <c r="AI16" s="42">
        <f t="shared" si="23"/>
        <v>0.13</v>
      </c>
      <c r="AJ16" s="42">
        <f t="shared" ca="1" si="24"/>
        <v>0.66269317103268077</v>
      </c>
      <c r="AK16" s="42">
        <f t="shared" ca="1" si="25"/>
        <v>0.53269317103268077</v>
      </c>
      <c r="AL16" s="42">
        <f t="shared" ca="1" si="26"/>
        <v>2.126706912240329</v>
      </c>
      <c r="AM16" s="42">
        <f t="shared" ca="1" si="27"/>
        <v>4.1782556014192469</v>
      </c>
      <c r="AN16" s="42">
        <f t="shared" ca="1" si="28"/>
        <v>37.473604315093276</v>
      </c>
      <c r="AO16" s="42">
        <f t="shared" ca="1" si="29"/>
        <v>0.1239576093974108</v>
      </c>
      <c r="AP16" s="42">
        <f t="shared" ca="1" si="30"/>
        <v>7.3949795929282684E-3</v>
      </c>
      <c r="AQ16" s="42">
        <f t="shared" ca="1" si="31"/>
        <v>2.544212920157156E-4</v>
      </c>
      <c r="AR16" s="42">
        <f t="shared" ca="1" si="32"/>
        <v>0.51513933865865691</v>
      </c>
      <c r="AS16" s="42">
        <f t="shared" ca="1" si="33"/>
        <v>1.453951180567532E-3</v>
      </c>
      <c r="AT16" s="42">
        <f t="shared" ca="1" si="34"/>
        <v>0.97471888091571035</v>
      </c>
      <c r="AU16" s="42">
        <f t="shared" ca="1" si="35"/>
        <v>0.50211603969302521</v>
      </c>
      <c r="AV16" s="42">
        <f t="shared" ca="1" si="36"/>
        <v>29.806146414403909</v>
      </c>
      <c r="AW16" s="42">
        <f t="shared" ca="1" si="37"/>
        <v>8.1029921960045428</v>
      </c>
      <c r="AX16" s="42">
        <f t="shared" ca="1" si="38"/>
        <v>43077.806582700789</v>
      </c>
      <c r="AY16" s="42">
        <f ca="1">+'fd q5'!L16:L80</f>
        <v>2.1967393524040344E-2</v>
      </c>
      <c r="AZ16" s="42">
        <f t="shared" ca="1" si="39"/>
        <v>0.20698712787780493</v>
      </c>
      <c r="BA16" s="42">
        <f t="shared" ca="1" si="40"/>
        <v>1.6197676416932294E-4</v>
      </c>
      <c r="BB16" s="42">
        <f t="shared" ca="1" si="41"/>
        <v>0.20714910464197425</v>
      </c>
      <c r="BC16" s="42">
        <f t="shared" ca="1" si="42"/>
        <v>20.714910464197427</v>
      </c>
      <c r="BD16" s="42">
        <f t="shared" ca="1" si="43"/>
        <v>377.1171378814995</v>
      </c>
      <c r="BE16" s="29">
        <f t="shared" ca="1" si="44"/>
        <v>0</v>
      </c>
    </row>
    <row r="17" spans="1:57" x14ac:dyDescent="0.25">
      <c r="A17" s="66" t="s">
        <v>64</v>
      </c>
      <c r="B17" s="66"/>
      <c r="C17" s="12">
        <f>141.5/(131.5+C2)</f>
        <v>0.90415335463258784</v>
      </c>
      <c r="E17" s="20">
        <v>15</v>
      </c>
      <c r="F17" s="4">
        <v>1500</v>
      </c>
      <c r="G17" s="29">
        <f t="shared" ca="1" si="45"/>
        <v>377.1171378814995</v>
      </c>
      <c r="H17" s="4">
        <f t="shared" ca="1" si="0"/>
        <v>398.29811852525791</v>
      </c>
      <c r="I17" s="4">
        <f t="shared" ca="1" si="1"/>
        <v>387.7076282033787</v>
      </c>
      <c r="J17" s="4">
        <v>534</v>
      </c>
      <c r="K17" s="42">
        <f t="shared" si="2"/>
        <v>559.23076923076928</v>
      </c>
      <c r="L17" s="42">
        <f t="shared" si="3"/>
        <v>546.61538461538464</v>
      </c>
      <c r="M17" s="42">
        <f ca="1">+'Rs,Den q5'!I17:I81</f>
        <v>61.271931964250406</v>
      </c>
      <c r="N17" s="42">
        <f ca="1">+'Rs,Den q5'!J17:J81</f>
        <v>0.74454847690611758</v>
      </c>
      <c r="O17" s="42">
        <f t="shared" ca="1" si="4"/>
        <v>387.70763995942536</v>
      </c>
      <c r="P17" s="42">
        <f t="shared" ca="1" si="5"/>
        <v>0.66621265940864283</v>
      </c>
      <c r="Q17" s="42">
        <f t="shared" ca="1" si="6"/>
        <v>670.34921585776704</v>
      </c>
      <c r="R17" s="42">
        <f t="shared" ca="1" si="7"/>
        <v>378.97112296335467</v>
      </c>
      <c r="S17" s="42">
        <f t="shared" ca="1" si="8"/>
        <v>0.57836664686371697</v>
      </c>
      <c r="T17" s="42">
        <f t="shared" ca="1" si="9"/>
        <v>1.4423668493291524</v>
      </c>
      <c r="U17" s="42">
        <f t="shared" ca="1" si="10"/>
        <v>0.9278780201589536</v>
      </c>
      <c r="V17" s="42">
        <f t="shared" ca="1" si="11"/>
        <v>3.6981317831955345E-2</v>
      </c>
      <c r="W17" s="23">
        <f t="shared" ca="1" si="12"/>
        <v>1.3763340562958273</v>
      </c>
      <c r="X17" s="42">
        <f ca="1">+'Visco q5'!G17:G81</f>
        <v>1.1581699433951684E-2</v>
      </c>
      <c r="Y17" s="42">
        <f t="shared" ca="1" si="13"/>
        <v>1.0304234239823782</v>
      </c>
      <c r="Z17" s="42">
        <f t="shared" ca="1" si="14"/>
        <v>58.135840179374931</v>
      </c>
      <c r="AA17" s="43">
        <f t="shared" si="15"/>
        <v>24</v>
      </c>
      <c r="AB17" s="42">
        <f t="shared" ca="1" si="16"/>
        <v>4.352763763518154E-2</v>
      </c>
      <c r="AC17" s="42">
        <f t="shared" ca="1" si="17"/>
        <v>7.9808484969316792E-2</v>
      </c>
      <c r="AD17" s="42">
        <f t="shared" ca="1" si="18"/>
        <v>0.88673775230046692</v>
      </c>
      <c r="AE17" s="42">
        <f t="shared" ca="1" si="19"/>
        <v>1.6258451048810845</v>
      </c>
      <c r="AF17" s="42">
        <f t="shared" ca="1" si="20"/>
        <v>2.5125828571815516</v>
      </c>
      <c r="AG17" s="42">
        <f t="shared" ca="1" si="21"/>
        <v>0.35291881012638543</v>
      </c>
      <c r="AH17" s="42">
        <f t="shared" ca="1" si="22"/>
        <v>24.130379655977571</v>
      </c>
      <c r="AI17" s="42">
        <f t="shared" si="23"/>
        <v>0.13</v>
      </c>
      <c r="AJ17" s="42">
        <f t="shared" ca="1" si="24"/>
        <v>0.64708118987361452</v>
      </c>
      <c r="AK17" s="42">
        <f t="shared" ca="1" si="25"/>
        <v>0.51708118987361451</v>
      </c>
      <c r="AL17" s="42">
        <f t="shared" ca="1" si="26"/>
        <v>2.1410111102679865</v>
      </c>
      <c r="AM17" s="42">
        <f t="shared" ca="1" si="27"/>
        <v>3.9255714827688046</v>
      </c>
      <c r="AN17" s="42">
        <f t="shared" ca="1" si="28"/>
        <v>37.647458778798693</v>
      </c>
      <c r="AO17" s="42">
        <f t="shared" ca="1" si="29"/>
        <v>0.12554384007613056</v>
      </c>
      <c r="AP17" s="42">
        <f t="shared" ca="1" si="30"/>
        <v>7.4425059250785713E-3</v>
      </c>
      <c r="AQ17" s="42">
        <f t="shared" ca="1" si="31"/>
        <v>2.6744038138948545E-4</v>
      </c>
      <c r="AR17" s="42">
        <f t="shared" ca="1" si="32"/>
        <v>0.52602471816511798</v>
      </c>
      <c r="AS17" s="42">
        <f t="shared" ca="1" si="33"/>
        <v>1.3542788769870056E-3</v>
      </c>
      <c r="AT17" s="42">
        <f t="shared" ca="1" si="34"/>
        <v>0.97471888069683943</v>
      </c>
      <c r="AU17" s="42">
        <f t="shared" ca="1" si="35"/>
        <v>0.51272622450877425</v>
      </c>
      <c r="AV17" s="42">
        <f t="shared" ca="1" si="36"/>
        <v>30.478421335764828</v>
      </c>
      <c r="AW17" s="42">
        <f t="shared" ca="1" si="37"/>
        <v>8.4775457428837306</v>
      </c>
      <c r="AX17" s="42">
        <f t="shared" ca="1" si="38"/>
        <v>40324.306299876436</v>
      </c>
      <c r="AY17" s="42">
        <f ca="1">+'fd q5'!L17:L81</f>
        <v>2.2281614538152285E-2</v>
      </c>
      <c r="AZ17" s="42">
        <f t="shared" ca="1" si="39"/>
        <v>0.21165570372058909</v>
      </c>
      <c r="BA17" s="42">
        <f t="shared" ca="1" si="40"/>
        <v>1.5410271699500504E-4</v>
      </c>
      <c r="BB17" s="42">
        <f t="shared" ca="1" si="41"/>
        <v>0.2118098064375841</v>
      </c>
      <c r="BC17" s="42">
        <f t="shared" ca="1" si="42"/>
        <v>21.18098064375841</v>
      </c>
      <c r="BD17" s="42">
        <f t="shared" ca="1" si="43"/>
        <v>398.29811852525791</v>
      </c>
      <c r="BE17" s="29">
        <f t="shared" ca="1" si="44"/>
        <v>0</v>
      </c>
    </row>
    <row r="18" spans="1:57" x14ac:dyDescent="0.25">
      <c r="A18" s="65" t="s">
        <v>67</v>
      </c>
      <c r="B18" s="65"/>
      <c r="C18" s="28">
        <f>(3.141592654*(C5/12)^2)/4</f>
        <v>4.9087385218750001E-2</v>
      </c>
      <c r="E18" s="20">
        <v>16</v>
      </c>
      <c r="F18" s="19">
        <v>1600</v>
      </c>
      <c r="G18" s="29">
        <f t="shared" ca="1" si="45"/>
        <v>398.29811852525791</v>
      </c>
      <c r="H18" s="4">
        <f t="shared" ca="1" si="0"/>
        <v>419.94050509142585</v>
      </c>
      <c r="I18" s="4">
        <f t="shared" ca="1" si="1"/>
        <v>409.11931180834188</v>
      </c>
      <c r="J18" s="4">
        <v>535</v>
      </c>
      <c r="K18" s="42">
        <f t="shared" si="2"/>
        <v>561.84615384615381</v>
      </c>
      <c r="L18" s="42">
        <f t="shared" si="3"/>
        <v>548.42307692307691</v>
      </c>
      <c r="M18" s="42">
        <f ca="1">+'Rs,Den q5'!I18:I82</f>
        <v>64.793681027617183</v>
      </c>
      <c r="N18" s="42">
        <f ca="1">+'Rs,Den q5'!J18:J82</f>
        <v>0.74423513773540217</v>
      </c>
      <c r="O18" s="42">
        <f t="shared" ca="1" si="4"/>
        <v>409.11932639033688</v>
      </c>
      <c r="P18" s="42">
        <f t="shared" ca="1" si="5"/>
        <v>0.66531063352454167</v>
      </c>
      <c r="Q18" s="42">
        <f t="shared" ca="1" si="6"/>
        <v>670.38072553733707</v>
      </c>
      <c r="R18" s="42">
        <f t="shared" ca="1" si="7"/>
        <v>378.69297790696572</v>
      </c>
      <c r="S18" s="42">
        <f t="shared" ca="1" si="8"/>
        <v>0.61027904923790333</v>
      </c>
      <c r="T18" s="42">
        <f t="shared" ca="1" si="9"/>
        <v>1.4481997526180934</v>
      </c>
      <c r="U18" s="42">
        <f t="shared" ca="1" si="10"/>
        <v>0.92526063541796255</v>
      </c>
      <c r="V18" s="42">
        <f t="shared" ca="1" si="11"/>
        <v>3.5062575826764336E-2</v>
      </c>
      <c r="W18" s="23">
        <f t="shared" ca="1" si="12"/>
        <v>1.4496862025315063</v>
      </c>
      <c r="X18" s="42">
        <f ca="1">+'Visco q5'!G18:G82</f>
        <v>1.1653523095827914E-2</v>
      </c>
      <c r="Y18" s="42">
        <f t="shared" ca="1" si="13"/>
        <v>1.0326038159387585</v>
      </c>
      <c r="Z18" s="42">
        <f t="shared" ca="1" si="14"/>
        <v>58.205585616109673</v>
      </c>
      <c r="AA18" s="43">
        <f t="shared" si="15"/>
        <v>24</v>
      </c>
      <c r="AB18" s="42">
        <f t="shared" ca="1" si="16"/>
        <v>4.3619742791926895E-2</v>
      </c>
      <c r="AC18" s="42">
        <f t="shared" ca="1" si="17"/>
        <v>7.4738724068166063E-2</v>
      </c>
      <c r="AD18" s="42">
        <f t="shared" ca="1" si="18"/>
        <v>0.88861410314569744</v>
      </c>
      <c r="AE18" s="42">
        <f t="shared" ca="1" si="19"/>
        <v>1.5225647839074135</v>
      </c>
      <c r="AF18" s="42">
        <f t="shared" ca="1" si="20"/>
        <v>2.411178887053111</v>
      </c>
      <c r="AG18" s="42">
        <f t="shared" ca="1" si="21"/>
        <v>0.36853926845375695</v>
      </c>
      <c r="AH18" s="42">
        <f t="shared" ca="1" si="22"/>
        <v>23.70760216475162</v>
      </c>
      <c r="AI18" s="42">
        <f t="shared" si="23"/>
        <v>0.13</v>
      </c>
      <c r="AJ18" s="42">
        <f t="shared" ca="1" si="24"/>
        <v>0.63146073154624294</v>
      </c>
      <c r="AK18" s="42">
        <f t="shared" ca="1" si="25"/>
        <v>0.50146073154624293</v>
      </c>
      <c r="AL18" s="42">
        <f t="shared" ca="1" si="26"/>
        <v>2.1556896293911101</v>
      </c>
      <c r="AM18" s="42">
        <f t="shared" ca="1" si="27"/>
        <v>3.693591068526155</v>
      </c>
      <c r="AN18" s="42">
        <f t="shared" ca="1" si="28"/>
        <v>37.825525906747856</v>
      </c>
      <c r="AO18" s="42">
        <f t="shared" ca="1" si="29"/>
        <v>0.12718111384462433</v>
      </c>
      <c r="AP18" s="42">
        <f t="shared" ca="1" si="30"/>
        <v>7.4910576472519358E-3</v>
      </c>
      <c r="AQ18" s="42">
        <f t="shared" ca="1" si="31"/>
        <v>2.8087597608088206E-4</v>
      </c>
      <c r="AR18" s="42">
        <f t="shared" ca="1" si="32"/>
        <v>0.53676102271785542</v>
      </c>
      <c r="AS18" s="42">
        <f t="shared" ca="1" si="33"/>
        <v>1.2630810731018933E-3</v>
      </c>
      <c r="AT18" s="42">
        <f t="shared" ca="1" si="34"/>
        <v>0.97471888053294176</v>
      </c>
      <c r="AU18" s="42">
        <f t="shared" ca="1" si="35"/>
        <v>0.52319110317726492</v>
      </c>
      <c r="AV18" s="42">
        <f t="shared" ca="1" si="36"/>
        <v>31.143867828539349</v>
      </c>
      <c r="AW18" s="42">
        <f t="shared" ca="1" si="37"/>
        <v>8.8523011851093489</v>
      </c>
      <c r="AX18" s="42">
        <f t="shared" ca="1" si="38"/>
        <v>37867.792095623648</v>
      </c>
      <c r="AY18" s="42">
        <f ca="1">+'fd q5'!L18:L82</f>
        <v>2.2587725356350164E-2</v>
      </c>
      <c r="AZ18" s="42">
        <f t="shared" ca="1" si="39"/>
        <v>0.21627685992041215</v>
      </c>
      <c r="BA18" s="42">
        <f t="shared" ca="1" si="40"/>
        <v>1.4700574126745925E-4</v>
      </c>
      <c r="BB18" s="42">
        <f t="shared" ca="1" si="41"/>
        <v>0.21642386566167962</v>
      </c>
      <c r="BC18" s="42">
        <f t="shared" ca="1" si="42"/>
        <v>21.642386566167961</v>
      </c>
      <c r="BD18" s="42">
        <f t="shared" ca="1" si="43"/>
        <v>419.94050509142585</v>
      </c>
      <c r="BE18" s="29">
        <f t="shared" ca="1" si="44"/>
        <v>0</v>
      </c>
    </row>
    <row r="19" spans="1:57" x14ac:dyDescent="0.25">
      <c r="A19" s="65" t="s">
        <v>68</v>
      </c>
      <c r="B19" s="65"/>
      <c r="C19" s="28">
        <v>650</v>
      </c>
      <c r="E19" s="20">
        <v>17</v>
      </c>
      <c r="F19" s="4">
        <v>1700</v>
      </c>
      <c r="G19" s="29">
        <f t="shared" ca="1" si="45"/>
        <v>419.94050509142585</v>
      </c>
      <c r="H19" s="4">
        <f t="shared" ca="1" si="0"/>
        <v>442.03975759146056</v>
      </c>
      <c r="I19" s="4">
        <f t="shared" ca="1" si="1"/>
        <v>430.9901313414432</v>
      </c>
      <c r="J19" s="4">
        <v>536</v>
      </c>
      <c r="K19" s="42">
        <f t="shared" si="2"/>
        <v>564.46153846153845</v>
      </c>
      <c r="L19" s="42">
        <f t="shared" si="3"/>
        <v>550.23076923076928</v>
      </c>
      <c r="M19" s="42">
        <f ca="1">+'Rs,Den q5'!I19:I83</f>
        <v>68.39970454311316</v>
      </c>
      <c r="N19" s="42">
        <f ca="1">+'Rs,Den q5'!J19:J83</f>
        <v>0.74391430044756746</v>
      </c>
      <c r="O19" s="42">
        <f t="shared" ca="1" si="4"/>
        <v>430.99014930807601</v>
      </c>
      <c r="P19" s="42">
        <f t="shared" ca="1" si="5"/>
        <v>0.66437166321383623</v>
      </c>
      <c r="Q19" s="42">
        <f t="shared" ca="1" si="6"/>
        <v>670.41346094015057</v>
      </c>
      <c r="R19" s="42">
        <f t="shared" ca="1" si="7"/>
        <v>378.40341920847777</v>
      </c>
      <c r="S19" s="42">
        <f t="shared" ca="1" si="8"/>
        <v>0.64287213257479436</v>
      </c>
      <c r="T19" s="42">
        <f t="shared" ca="1" si="9"/>
        <v>1.4540850882946827</v>
      </c>
      <c r="U19" s="42">
        <f t="shared" ca="1" si="10"/>
        <v>0.92269880684681771</v>
      </c>
      <c r="V19" s="42">
        <f t="shared" ca="1" si="11"/>
        <v>3.3300556934527319E-2</v>
      </c>
      <c r="W19" s="23">
        <f t="shared" ca="1" si="12"/>
        <v>1.5242386236762668</v>
      </c>
      <c r="X19" s="42">
        <f ca="1">+'Visco q5'!G19:G83</f>
        <v>1.172653164306009E-2</v>
      </c>
      <c r="Y19" s="42">
        <f t="shared" ca="1" si="13"/>
        <v>1.0348285202735996</v>
      </c>
      <c r="Z19" s="42">
        <f t="shared" ca="1" si="14"/>
        <v>58.276969517160303</v>
      </c>
      <c r="AA19" s="43">
        <f t="shared" si="15"/>
        <v>24</v>
      </c>
      <c r="AB19" s="42">
        <f t="shared" ca="1" si="16"/>
        <v>4.3713719813293639E-2</v>
      </c>
      <c r="AC19" s="42">
        <f t="shared" ca="1" si="17"/>
        <v>7.0079438768671704E-2</v>
      </c>
      <c r="AD19" s="42">
        <f t="shared" ca="1" si="18"/>
        <v>0.89052858730385631</v>
      </c>
      <c r="AE19" s="42">
        <f t="shared" ca="1" si="19"/>
        <v>1.4276466032234965</v>
      </c>
      <c r="AF19" s="42">
        <f t="shared" ca="1" si="20"/>
        <v>2.3181751905273527</v>
      </c>
      <c r="AG19" s="42">
        <f t="shared" ca="1" si="21"/>
        <v>0.38415068496237054</v>
      </c>
      <c r="AH19" s="42">
        <f t="shared" ca="1" si="22"/>
        <v>23.284578507635608</v>
      </c>
      <c r="AI19" s="42">
        <f t="shared" si="23"/>
        <v>0.13</v>
      </c>
      <c r="AJ19" s="42">
        <f t="shared" ca="1" si="24"/>
        <v>0.61584931503762952</v>
      </c>
      <c r="AK19" s="42">
        <f t="shared" ca="1" si="25"/>
        <v>0.48584931503762951</v>
      </c>
      <c r="AL19" s="42">
        <f t="shared" ca="1" si="26"/>
        <v>2.1707448681228954</v>
      </c>
      <c r="AM19" s="42">
        <f t="shared" ca="1" si="27"/>
        <v>3.4800191500006981</v>
      </c>
      <c r="AN19" s="42">
        <f t="shared" ca="1" si="28"/>
        <v>38.007811330798603</v>
      </c>
      <c r="AO19" s="42">
        <f t="shared" ca="1" si="29"/>
        <v>0.12887064063680467</v>
      </c>
      <c r="AP19" s="42">
        <f t="shared" ca="1" si="30"/>
        <v>7.5406277815238155E-3</v>
      </c>
      <c r="AQ19" s="42">
        <f t="shared" ca="1" si="31"/>
        <v>2.9474672269436022E-4</v>
      </c>
      <c r="AR19" s="42">
        <f t="shared" ca="1" si="32"/>
        <v>0.54735281367661071</v>
      </c>
      <c r="AS19" s="42">
        <f t="shared" ca="1" si="33"/>
        <v>1.1794216856196237E-3</v>
      </c>
      <c r="AT19" s="42">
        <f t="shared" ca="1" si="34"/>
        <v>0.97471888040945553</v>
      </c>
      <c r="AU19" s="42">
        <f t="shared" ca="1" si="35"/>
        <v>0.53351512173583127</v>
      </c>
      <c r="AV19" s="42">
        <f t="shared" ca="1" si="36"/>
        <v>31.802678755154275</v>
      </c>
      <c r="AW19" s="42">
        <f t="shared" ca="1" si="37"/>
        <v>9.2268382155770379</v>
      </c>
      <c r="AX19" s="42">
        <f t="shared" ca="1" si="38"/>
        <v>35668.203535195782</v>
      </c>
      <c r="AY19" s="42">
        <f ca="1">+'fd q5'!L19:L83</f>
        <v>2.2885761423973239E-2</v>
      </c>
      <c r="AZ19" s="42">
        <f t="shared" ca="1" si="39"/>
        <v>0.22085193579968246</v>
      </c>
      <c r="BA19" s="42">
        <f t="shared" ca="1" si="40"/>
        <v>1.4058920066463415E-4</v>
      </c>
      <c r="BB19" s="42">
        <f t="shared" ca="1" si="41"/>
        <v>0.22099252500034708</v>
      </c>
      <c r="BC19" s="42">
        <f t="shared" ca="1" si="42"/>
        <v>22.099252500034709</v>
      </c>
      <c r="BD19" s="42">
        <f t="shared" ca="1" si="43"/>
        <v>442.03975759146056</v>
      </c>
      <c r="BE19" s="29">
        <f t="shared" ca="1" si="44"/>
        <v>0</v>
      </c>
    </row>
    <row r="20" spans="1:57" x14ac:dyDescent="0.25">
      <c r="A20" s="68" t="s">
        <v>115</v>
      </c>
      <c r="B20" s="68"/>
      <c r="C20" s="45">
        <v>24</v>
      </c>
      <c r="E20" s="20">
        <v>18</v>
      </c>
      <c r="F20" s="19">
        <v>1800</v>
      </c>
      <c r="G20" s="29">
        <f t="shared" ca="1" si="45"/>
        <v>442.03975759146056</v>
      </c>
      <c r="H20" s="4">
        <f t="shared" ca="1" si="0"/>
        <v>464.59144489042751</v>
      </c>
      <c r="I20" s="4">
        <f t="shared" ca="1" si="1"/>
        <v>453.31560124094403</v>
      </c>
      <c r="J20" s="4">
        <v>537</v>
      </c>
      <c r="K20" s="42">
        <f t="shared" si="2"/>
        <v>567.07692307692309</v>
      </c>
      <c r="L20" s="42">
        <f t="shared" si="3"/>
        <v>552.03846153846155</v>
      </c>
      <c r="M20" s="42">
        <f ca="1">+'Rs,Den q5'!I20:I84</f>
        <v>72.088492171661244</v>
      </c>
      <c r="N20" s="42">
        <f ca="1">+'Rs,Den q5'!J20:J84</f>
        <v>0.74358609942140763</v>
      </c>
      <c r="O20" s="42">
        <f t="shared" ca="1" si="4"/>
        <v>453.31562323786932</v>
      </c>
      <c r="P20" s="42">
        <f t="shared" ca="1" si="5"/>
        <v>0.66339443199528847</v>
      </c>
      <c r="Q20" s="42">
        <f t="shared" ca="1" si="6"/>
        <v>670.44746001484111</v>
      </c>
      <c r="R20" s="42">
        <f t="shared" ca="1" si="7"/>
        <v>378.10203824343938</v>
      </c>
      <c r="S20" s="42">
        <f t="shared" ca="1" si="8"/>
        <v>0.67613888973628056</v>
      </c>
      <c r="T20" s="42">
        <f t="shared" ca="1" si="9"/>
        <v>1.4600250876802572</v>
      </c>
      <c r="U20" s="42">
        <f t="shared" ca="1" si="10"/>
        <v>0.9201970161665296</v>
      </c>
      <c r="V20" s="42">
        <f t="shared" ca="1" si="11"/>
        <v>3.1678417830993698E-2</v>
      </c>
      <c r="W20" s="23">
        <f t="shared" ca="1" si="12"/>
        <v>1.5999326378873697</v>
      </c>
      <c r="X20" s="42">
        <f ca="1">+'Visco q5'!G20:G84</f>
        <v>1.1800724388673261E-2</v>
      </c>
      <c r="Y20" s="42">
        <f t="shared" ca="1" si="13"/>
        <v>1.0370971554527826</v>
      </c>
      <c r="Z20" s="42">
        <f t="shared" ca="1" si="14"/>
        <v>58.349899683868877</v>
      </c>
      <c r="AA20" s="43">
        <f t="shared" si="15"/>
        <v>24</v>
      </c>
      <c r="AB20" s="42">
        <f t="shared" ca="1" si="16"/>
        <v>4.380955258233557E-2</v>
      </c>
      <c r="AC20" s="42">
        <f t="shared" ca="1" si="17"/>
        <v>6.5786607006879175E-2</v>
      </c>
      <c r="AD20" s="42">
        <f t="shared" ca="1" si="18"/>
        <v>0.89248087644321195</v>
      </c>
      <c r="AE20" s="42">
        <f t="shared" ca="1" si="19"/>
        <v>1.3401937527067656</v>
      </c>
      <c r="AF20" s="42">
        <f t="shared" ca="1" si="20"/>
        <v>2.2326746291499777</v>
      </c>
      <c r="AG20" s="42">
        <f t="shared" ca="1" si="21"/>
        <v>0.39973620194851084</v>
      </c>
      <c r="AH20" s="42">
        <f t="shared" ca="1" si="22"/>
        <v>22.861659482788987</v>
      </c>
      <c r="AI20" s="42">
        <f t="shared" si="23"/>
        <v>0.13</v>
      </c>
      <c r="AJ20" s="42">
        <f t="shared" ca="1" si="24"/>
        <v>0.60026379805148911</v>
      </c>
      <c r="AK20" s="42">
        <f t="shared" ca="1" si="25"/>
        <v>0.4702637980514891</v>
      </c>
      <c r="AL20" s="42">
        <f t="shared" ca="1" si="26"/>
        <v>2.1861793223635226</v>
      </c>
      <c r="AM20" s="42">
        <f t="shared" ca="1" si="27"/>
        <v>3.2828757987563799</v>
      </c>
      <c r="AN20" s="42">
        <f t="shared" ca="1" si="28"/>
        <v>38.194322195488695</v>
      </c>
      <c r="AO20" s="42">
        <f t="shared" ca="1" si="29"/>
        <v>0.13061368151288896</v>
      </c>
      <c r="AP20" s="42">
        <f t="shared" ca="1" si="30"/>
        <v>7.5912087474042161E-3</v>
      </c>
      <c r="AQ20" s="42">
        <f t="shared" ca="1" si="31"/>
        <v>3.0907219182646094E-4</v>
      </c>
      <c r="AR20" s="42">
        <f t="shared" ca="1" si="32"/>
        <v>0.55780425859027016</v>
      </c>
      <c r="AS20" s="42">
        <f t="shared" ca="1" si="33"/>
        <v>1.1024930786740152E-3</v>
      </c>
      <c r="AT20" s="42">
        <f t="shared" ca="1" si="34"/>
        <v>0.97471888031589116</v>
      </c>
      <c r="AU20" s="42">
        <f t="shared" ca="1" si="35"/>
        <v>0.54370234236854398</v>
      </c>
      <c r="AV20" s="42">
        <f t="shared" ca="1" si="36"/>
        <v>32.455022650125194</v>
      </c>
      <c r="AW20" s="42">
        <f t="shared" ca="1" si="37"/>
        <v>9.6007523944055642</v>
      </c>
      <c r="AX20" s="42">
        <f t="shared" ca="1" si="38"/>
        <v>33691.959543936275</v>
      </c>
      <c r="AY20" s="42">
        <f ca="1">+'fd q5'!L20:L84</f>
        <v>2.3175765510371885E-2</v>
      </c>
      <c r="AZ20" s="42">
        <f t="shared" ca="1" si="39"/>
        <v>0.22538210173698051</v>
      </c>
      <c r="BA20" s="42">
        <f t="shared" ca="1" si="40"/>
        <v>1.3477125268880031E-4</v>
      </c>
      <c r="BB20" s="42">
        <f t="shared" ca="1" si="41"/>
        <v>0.2255168729896693</v>
      </c>
      <c r="BC20" s="42">
        <f t="shared" ca="1" si="42"/>
        <v>22.551687298966929</v>
      </c>
      <c r="BD20" s="42">
        <f t="shared" ca="1" si="43"/>
        <v>464.59144489042751</v>
      </c>
      <c r="BE20" s="29">
        <f t="shared" ca="1" si="44"/>
        <v>0</v>
      </c>
    </row>
    <row r="21" spans="1:57" x14ac:dyDescent="0.25">
      <c r="E21" s="20">
        <v>19</v>
      </c>
      <c r="F21" s="4">
        <v>1900</v>
      </c>
      <c r="G21" s="29">
        <f t="shared" ca="1" si="45"/>
        <v>464.59144489042751</v>
      </c>
      <c r="H21" s="4">
        <f t="shared" ca="1" si="0"/>
        <v>487.59123086942157</v>
      </c>
      <c r="I21" s="4">
        <f t="shared" ca="1" si="1"/>
        <v>476.09133787992454</v>
      </c>
      <c r="J21" s="4">
        <v>538</v>
      </c>
      <c r="K21" s="42">
        <f t="shared" si="2"/>
        <v>569.69230769230774</v>
      </c>
      <c r="L21" s="42">
        <f t="shared" si="3"/>
        <v>553.84615384615381</v>
      </c>
      <c r="M21" s="42">
        <f ca="1">+'Rs,Den q5'!I21:I85</f>
        <v>75.858526207033734</v>
      </c>
      <c r="N21" s="42">
        <f ca="1">+'Rs,Den q5'!J21:J85</f>
        <v>0.74325066969119202</v>
      </c>
      <c r="O21" s="42">
        <f t="shared" ca="1" si="4"/>
        <v>476.0913646495697</v>
      </c>
      <c r="P21" s="42">
        <f t="shared" ca="1" si="5"/>
        <v>0.66237750537160511</v>
      </c>
      <c r="Q21" s="42">
        <f t="shared" ca="1" si="6"/>
        <v>670.48276409473749</v>
      </c>
      <c r="R21" s="42">
        <f t="shared" ca="1" si="7"/>
        <v>377.78838975049274</v>
      </c>
      <c r="S21" s="42">
        <f t="shared" ca="1" si="8"/>
        <v>0.71007244835402517</v>
      </c>
      <c r="T21" s="42">
        <f t="shared" ca="1" si="9"/>
        <v>1.4660221670971334</v>
      </c>
      <c r="U21" s="42">
        <f t="shared" ca="1" si="10"/>
        <v>0.91775963099317504</v>
      </c>
      <c r="V21" s="42">
        <f t="shared" ca="1" si="11"/>
        <v>3.0181568517808861E-2</v>
      </c>
      <c r="W21" s="23">
        <f t="shared" ca="1" si="12"/>
        <v>1.6767068080153089</v>
      </c>
      <c r="X21" s="42">
        <f ca="1">+'Visco q5'!G21:G85</f>
        <v>1.1876099082343888E-2</v>
      </c>
      <c r="Y21" s="42">
        <f t="shared" ca="1" si="13"/>
        <v>1.0394093216880953</v>
      </c>
      <c r="Z21" s="42">
        <f t="shared" ca="1" si="14"/>
        <v>58.424285075106212</v>
      </c>
      <c r="AA21" s="43">
        <f t="shared" si="15"/>
        <v>24</v>
      </c>
      <c r="AB21" s="42">
        <f t="shared" ca="1" si="16"/>
        <v>4.3907224211008407E-2</v>
      </c>
      <c r="AC21" s="42">
        <f t="shared" ca="1" si="17"/>
        <v>6.1822072825494061E-2</v>
      </c>
      <c r="AD21" s="42">
        <f t="shared" ca="1" si="18"/>
        <v>0.8944706265233513</v>
      </c>
      <c r="AE21" s="42">
        <f t="shared" ca="1" si="19"/>
        <v>1.2594289255782107</v>
      </c>
      <c r="AF21" s="42">
        <f t="shared" ca="1" si="20"/>
        <v>2.1538995521015618</v>
      </c>
      <c r="AG21" s="42">
        <f t="shared" ca="1" si="21"/>
        <v>0.41527963811061447</v>
      </c>
      <c r="AH21" s="42">
        <f t="shared" ca="1" si="22"/>
        <v>22.43918396660764</v>
      </c>
      <c r="AI21" s="42">
        <f t="shared" si="23"/>
        <v>0.13</v>
      </c>
      <c r="AJ21" s="42">
        <f t="shared" ca="1" si="24"/>
        <v>0.58472036188938559</v>
      </c>
      <c r="AK21" s="42">
        <f t="shared" ca="1" si="25"/>
        <v>0.45472036188938558</v>
      </c>
      <c r="AL21" s="42">
        <f t="shared" ca="1" si="26"/>
        <v>2.2019955804519458</v>
      </c>
      <c r="AM21" s="42">
        <f t="shared" ca="1" si="27"/>
        <v>3.1004449400375735</v>
      </c>
      <c r="AN21" s="42">
        <f t="shared" ca="1" si="28"/>
        <v>38.385067068307741</v>
      </c>
      <c r="AO21" s="42">
        <f t="shared" ca="1" si="29"/>
        <v>0.13241154926923607</v>
      </c>
      <c r="AP21" s="42">
        <f t="shared" ca="1" si="30"/>
        <v>7.6427922824596206E-3</v>
      </c>
      <c r="AQ21" s="42">
        <f t="shared" ca="1" si="31"/>
        <v>3.2387294976694245E-4</v>
      </c>
      <c r="AR21" s="42">
        <f t="shared" ca="1" si="32"/>
        <v>0.5681191755431253</v>
      </c>
      <c r="AS21" s="42">
        <f t="shared" ca="1" si="33"/>
        <v>1.0315951220298475E-3</v>
      </c>
      <c r="AT21" s="42">
        <f t="shared" ca="1" si="34"/>
        <v>0.97471888024462938</v>
      </c>
      <c r="AU21" s="42">
        <f t="shared" ca="1" si="35"/>
        <v>0.55375648663089716</v>
      </c>
      <c r="AV21" s="42">
        <f t="shared" ca="1" si="36"/>
        <v>33.101046374011425</v>
      </c>
      <c r="AW21" s="42">
        <f t="shared" ca="1" si="37"/>
        <v>9.9736555116080083</v>
      </c>
      <c r="AX21" s="42">
        <f t="shared" ca="1" si="38"/>
        <v>31910.74848162703</v>
      </c>
      <c r="AY21" s="42">
        <f ca="1">+'fd q5'!L21:L85</f>
        <v>2.345778733257136E-2</v>
      </c>
      <c r="AZ21" s="42">
        <f t="shared" ca="1" si="39"/>
        <v>0.22986837759730155</v>
      </c>
      <c r="BA21" s="42">
        <f t="shared" ca="1" si="40"/>
        <v>1.2948219263877444E-4</v>
      </c>
      <c r="BB21" s="42">
        <f t="shared" ca="1" si="41"/>
        <v>0.22999785978994033</v>
      </c>
      <c r="BC21" s="42">
        <f t="shared" ca="1" si="42"/>
        <v>22.999785978994034</v>
      </c>
      <c r="BD21" s="42">
        <f t="shared" ca="1" si="43"/>
        <v>487.59123086942157</v>
      </c>
      <c r="BE21" s="29">
        <f t="shared" ca="1" si="44"/>
        <v>0</v>
      </c>
    </row>
    <row r="22" spans="1:57" x14ac:dyDescent="0.25">
      <c r="E22" s="20">
        <v>20</v>
      </c>
      <c r="F22" s="19">
        <v>2000</v>
      </c>
      <c r="G22" s="29">
        <f t="shared" ca="1" si="45"/>
        <v>487.59123086942157</v>
      </c>
      <c r="H22" s="4">
        <f t="shared" ca="1" si="0"/>
        <v>511.03486206918222</v>
      </c>
      <c r="I22" s="4">
        <f t="shared" ca="1" si="1"/>
        <v>499.31304646930187</v>
      </c>
      <c r="J22" s="4">
        <v>539</v>
      </c>
      <c r="K22" s="42">
        <f t="shared" si="2"/>
        <v>572.30769230769226</v>
      </c>
      <c r="L22" s="42">
        <f t="shared" si="3"/>
        <v>555.65384615384619</v>
      </c>
      <c r="M22" s="42">
        <f ca="1">+'Rs,Den q5'!I22:I86</f>
        <v>79.708281745653736</v>
      </c>
      <c r="N22" s="42">
        <f ca="1">+'Rs,Den q5'!J22:J86</f>
        <v>0.7429081469315566</v>
      </c>
      <c r="O22" s="42">
        <f t="shared" ca="1" si="4"/>
        <v>499.31307886130531</v>
      </c>
      <c r="P22" s="42">
        <f t="shared" ca="1" si="5"/>
        <v>0.6613193197170204</v>
      </c>
      <c r="Q22" s="42">
        <f t="shared" ca="1" si="6"/>
        <v>670.51941819709339</v>
      </c>
      <c r="R22" s="42">
        <f t="shared" ca="1" si="7"/>
        <v>377.46198837514436</v>
      </c>
      <c r="S22" s="42">
        <f t="shared" ca="1" si="8"/>
        <v>0.74466604980936302</v>
      </c>
      <c r="T22" s="42">
        <f t="shared" ca="1" si="9"/>
        <v>1.4720789464013635</v>
      </c>
      <c r="U22" s="42">
        <f t="shared" ca="1" si="10"/>
        <v>0.91539091319479826</v>
      </c>
      <c r="V22" s="42">
        <f t="shared" ca="1" si="11"/>
        <v>2.8797315143352691E-2</v>
      </c>
      <c r="W22" s="23">
        <f t="shared" ca="1" si="12"/>
        <v>1.7544967568979442</v>
      </c>
      <c r="X22" s="42">
        <f ca="1">+'Visco q5'!G22:G86</f>
        <v>1.1952651786506154E-2</v>
      </c>
      <c r="Y22" s="42">
        <f t="shared" ca="1" si="13"/>
        <v>1.0417646013762389</v>
      </c>
      <c r="Z22" s="42">
        <f t="shared" ca="1" si="14"/>
        <v>58.500035847553342</v>
      </c>
      <c r="AA22" s="43">
        <f t="shared" si="15"/>
        <v>24</v>
      </c>
      <c r="AB22" s="42">
        <f t="shared" ca="1" si="16"/>
        <v>4.4006717058714444E-2</v>
      </c>
      <c r="AC22" s="42">
        <f t="shared" ca="1" si="17"/>
        <v>5.8152617219084643E-2</v>
      </c>
      <c r="AD22" s="42">
        <f t="shared" ca="1" si="18"/>
        <v>0.89649747817296888</v>
      </c>
      <c r="AE22" s="42">
        <f t="shared" ca="1" si="19"/>
        <v>1.1846753898162816</v>
      </c>
      <c r="AF22" s="42">
        <f t="shared" ca="1" si="20"/>
        <v>2.0811728679892507</v>
      </c>
      <c r="AG22" s="42">
        <f t="shared" ca="1" si="21"/>
        <v>0.43076550341497122</v>
      </c>
      <c r="AH22" s="42">
        <f t="shared" ca="1" si="22"/>
        <v>22.017479021826279</v>
      </c>
      <c r="AI22" s="42">
        <f t="shared" si="23"/>
        <v>0.13</v>
      </c>
      <c r="AJ22" s="42">
        <f t="shared" ca="1" si="24"/>
        <v>0.56923449658502878</v>
      </c>
      <c r="AK22" s="42">
        <f t="shared" ca="1" si="25"/>
        <v>0.43923449658502878</v>
      </c>
      <c r="AL22" s="42">
        <f t="shared" ca="1" si="26"/>
        <v>2.2181963186749813</v>
      </c>
      <c r="AM22" s="42">
        <f t="shared" ca="1" si="27"/>
        <v>2.9312325494442857</v>
      </c>
      <c r="AN22" s="42">
        <f t="shared" ca="1" si="28"/>
        <v>38.580055858816806</v>
      </c>
      <c r="AO22" s="42">
        <f t="shared" ca="1" si="29"/>
        <v>0.13426560916034982</v>
      </c>
      <c r="AP22" s="42">
        <f t="shared" ca="1" si="30"/>
        <v>7.6953693644762327E-3</v>
      </c>
      <c r="AQ22" s="42">
        <f t="shared" ca="1" si="31"/>
        <v>3.3917063786845529E-4</v>
      </c>
      <c r="AR22" s="42">
        <f t="shared" ca="1" si="32"/>
        <v>0.57830107359179495</v>
      </c>
      <c r="AS22" s="42">
        <f t="shared" ca="1" si="33"/>
        <v>9.6611816923968235E-4</v>
      </c>
      <c r="AT22" s="42">
        <f t="shared" ca="1" si="34"/>
        <v>0.97471888019009501</v>
      </c>
      <c r="AU22" s="42">
        <f t="shared" ca="1" si="35"/>
        <v>0.56368097486412405</v>
      </c>
      <c r="AV22" s="42">
        <f t="shared" ca="1" si="36"/>
        <v>33.740877550708838</v>
      </c>
      <c r="AW22" s="42">
        <f t="shared" ca="1" si="37"/>
        <v>10.345175943681857</v>
      </c>
      <c r="AX22" s="42">
        <f t="shared" ca="1" si="38"/>
        <v>30300.57247930051</v>
      </c>
      <c r="AY22" s="42">
        <f ca="1">+'fd q5'!L22:L86</f>
        <v>2.3731883291769035E-2</v>
      </c>
      <c r="AZ22" s="42">
        <f t="shared" ca="1" si="39"/>
        <v>0.23431164965770027</v>
      </c>
      <c r="BA22" s="42">
        <f t="shared" ca="1" si="40"/>
        <v>1.2466233990642296E-4</v>
      </c>
      <c r="BB22" s="42">
        <f t="shared" ca="1" si="41"/>
        <v>0.2344363119976067</v>
      </c>
      <c r="BC22" s="42">
        <f t="shared" ca="1" si="42"/>
        <v>23.44363119976067</v>
      </c>
      <c r="BD22" s="42">
        <f t="shared" ca="1" si="43"/>
        <v>511.03486206918222</v>
      </c>
      <c r="BE22" s="29">
        <f t="shared" ca="1" si="44"/>
        <v>0</v>
      </c>
    </row>
    <row r="23" spans="1:57" x14ac:dyDescent="0.25">
      <c r="E23" s="20">
        <v>21</v>
      </c>
      <c r="F23" s="4">
        <v>2100</v>
      </c>
      <c r="G23" s="29">
        <f t="shared" ca="1" si="45"/>
        <v>511.03486206918222</v>
      </c>
      <c r="H23" s="4">
        <f t="shared" ca="1" si="0"/>
        <v>534.91815672853716</v>
      </c>
      <c r="I23" s="4">
        <f t="shared" ca="1" si="1"/>
        <v>522.97650939885966</v>
      </c>
      <c r="J23" s="4">
        <v>540</v>
      </c>
      <c r="K23" s="42">
        <f t="shared" si="2"/>
        <v>574.92307692307691</v>
      </c>
      <c r="L23" s="42">
        <f t="shared" si="3"/>
        <v>557.46153846153845</v>
      </c>
      <c r="M23" s="42">
        <f ca="1">+'Rs,Den q5'!I23:I87</f>
        <v>83.636226903562843</v>
      </c>
      <c r="N23" s="42">
        <f ca="1">+'Rs,Den q5'!J23:J87</f>
        <v>0.74255866743820009</v>
      </c>
      <c r="O23" s="42">
        <f t="shared" ca="1" si="4"/>
        <v>522.9765483811376</v>
      </c>
      <c r="P23" s="42">
        <f t="shared" ca="1" si="5"/>
        <v>0.66021816981400883</v>
      </c>
      <c r="Q23" s="42">
        <f t="shared" ca="1" si="6"/>
        <v>670.55747135648915</v>
      </c>
      <c r="R23" s="42">
        <f t="shared" ca="1" si="7"/>
        <v>377.12230479264582</v>
      </c>
      <c r="S23" s="42">
        <f t="shared" ca="1" si="8"/>
        <v>0.7799130301850431</v>
      </c>
      <c r="T23" s="42">
        <f t="shared" ca="1" si="9"/>
        <v>1.4781982698372853</v>
      </c>
      <c r="U23" s="42">
        <f t="shared" ca="1" si="10"/>
        <v>0.9130950272937296</v>
      </c>
      <c r="V23" s="42">
        <f t="shared" ca="1" si="11"/>
        <v>2.751456782648944E-2</v>
      </c>
      <c r="W23" s="23">
        <f t="shared" ca="1" si="12"/>
        <v>1.8332349790800242</v>
      </c>
      <c r="X23" s="42">
        <f ca="1">+'Visco q5'!G23:G87</f>
        <v>1.2030376750297602E-2</v>
      </c>
      <c r="Y23" s="42">
        <f t="shared" ca="1" si="13"/>
        <v>1.0441625595468123</v>
      </c>
      <c r="Z23" s="42">
        <f t="shared" ca="1" si="14"/>
        <v>58.577063395979948</v>
      </c>
      <c r="AA23" s="43">
        <f t="shared" si="15"/>
        <v>24</v>
      </c>
      <c r="AB23" s="42">
        <f t="shared" ca="1" si="16"/>
        <v>4.4108012751226597E-2</v>
      </c>
      <c r="AC23" s="42">
        <f t="shared" ca="1" si="17"/>
        <v>5.4749198017418038E-2</v>
      </c>
      <c r="AD23" s="42">
        <f t="shared" ca="1" si="18"/>
        <v>0.89856105707538436</v>
      </c>
      <c r="AE23" s="42">
        <f t="shared" ca="1" si="19"/>
        <v>1.1153415031873684</v>
      </c>
      <c r="AF23" s="42">
        <f t="shared" ca="1" si="20"/>
        <v>2.0139025602627525</v>
      </c>
      <c r="AG23" s="42">
        <f t="shared" ca="1" si="21"/>
        <v>0.44617901322800324</v>
      </c>
      <c r="AH23" s="42">
        <f t="shared" ca="1" si="22"/>
        <v>21.596859991218043</v>
      </c>
      <c r="AI23" s="42">
        <f t="shared" si="23"/>
        <v>0.13</v>
      </c>
      <c r="AJ23" s="42">
        <f t="shared" ca="1" si="24"/>
        <v>0.55382098677199676</v>
      </c>
      <c r="AK23" s="42">
        <f t="shared" ca="1" si="25"/>
        <v>0.42382098677199675</v>
      </c>
      <c r="AL23" s="42">
        <f t="shared" ca="1" si="26"/>
        <v>2.2347842972297487</v>
      </c>
      <c r="AM23" s="42">
        <f t="shared" ca="1" si="27"/>
        <v>2.7739324531651088</v>
      </c>
      <c r="AN23" s="42">
        <f t="shared" ca="1" si="28"/>
        <v>38.779299746206732</v>
      </c>
      <c r="AO23" s="42">
        <f t="shared" ca="1" si="29"/>
        <v>0.13617727973127808</v>
      </c>
      <c r="AP23" s="42">
        <f t="shared" ca="1" si="30"/>
        <v>7.7489301351186769E-3</v>
      </c>
      <c r="AQ23" s="42">
        <f t="shared" ca="1" si="31"/>
        <v>3.5498806067469133E-4</v>
      </c>
      <c r="AR23" s="42">
        <f t="shared" ca="1" si="32"/>
        <v>0.58835318987005591</v>
      </c>
      <c r="AS23" s="42">
        <f t="shared" ca="1" si="33"/>
        <v>9.0552913285191477E-4</v>
      </c>
      <c r="AT23" s="42">
        <f t="shared" ca="1" si="34"/>
        <v>0.97471888014817798</v>
      </c>
      <c r="AU23" s="42">
        <f t="shared" ca="1" si="35"/>
        <v>0.57347896236174922</v>
      </c>
      <c r="AV23" s="42">
        <f t="shared" ca="1" si="36"/>
        <v>34.37462682003693</v>
      </c>
      <c r="AW23" s="42">
        <f t="shared" ca="1" si="37"/>
        <v>10.714958992595166</v>
      </c>
      <c r="AX23" s="42">
        <f t="shared" ca="1" si="38"/>
        <v>28840.98699539954</v>
      </c>
      <c r="AY23" s="42">
        <f ca="1">+'fd q5'!L23:L87</f>
        <v>2.3998116279954379E-2</v>
      </c>
      <c r="AZ23" s="42">
        <f t="shared" ca="1" si="39"/>
        <v>0.23871268625025646</v>
      </c>
      <c r="BA23" s="42">
        <f t="shared" ca="1" si="40"/>
        <v>1.2026034329270704E-4</v>
      </c>
      <c r="BB23" s="42">
        <f t="shared" ca="1" si="41"/>
        <v>0.23883294659354917</v>
      </c>
      <c r="BC23" s="42">
        <f t="shared" ca="1" si="42"/>
        <v>23.883294659354917</v>
      </c>
      <c r="BD23" s="42">
        <f t="shared" ca="1" si="43"/>
        <v>534.91815672853716</v>
      </c>
      <c r="BE23" s="29">
        <f t="shared" ca="1" si="44"/>
        <v>0</v>
      </c>
    </row>
    <row r="24" spans="1:57" x14ac:dyDescent="0.25">
      <c r="E24" s="20">
        <v>22</v>
      </c>
      <c r="F24" s="19">
        <v>2200</v>
      </c>
      <c r="G24" s="29">
        <f t="shared" ca="1" si="45"/>
        <v>534.91815672853716</v>
      </c>
      <c r="H24" s="4">
        <f t="shared" ca="1" si="0"/>
        <v>559.23699514023474</v>
      </c>
      <c r="I24" s="4">
        <f t="shared" ca="1" si="1"/>
        <v>547.077575934386</v>
      </c>
      <c r="J24" s="4">
        <v>541</v>
      </c>
      <c r="K24" s="42">
        <f t="shared" si="2"/>
        <v>577.53846153846155</v>
      </c>
      <c r="L24" s="42">
        <f t="shared" si="3"/>
        <v>559.26923076923072</v>
      </c>
      <c r="M24" s="42">
        <f ca="1">+'Rs,Den q5'!I24:I88</f>
        <v>87.640823093761696</v>
      </c>
      <c r="N24" s="42">
        <f ca="1">+'Rs,Den q5'!J24:J88</f>
        <v>0.74220236810320794</v>
      </c>
      <c r="O24" s="42">
        <f t="shared" ca="1" si="4"/>
        <v>547.07762260481877</v>
      </c>
      <c r="P24" s="42">
        <f t="shared" ca="1" si="5"/>
        <v>0.65907219484628154</v>
      </c>
      <c r="Q24" s="42">
        <f t="shared" ca="1" si="6"/>
        <v>670.59697699696312</v>
      </c>
      <c r="R24" s="42">
        <f t="shared" ca="1" si="7"/>
        <v>376.76876134979784</v>
      </c>
      <c r="S24" s="42">
        <f t="shared" ca="1" si="8"/>
        <v>0.81580680304328823</v>
      </c>
      <c r="T24" s="42">
        <f t="shared" ca="1" si="9"/>
        <v>1.4843832295586648</v>
      </c>
      <c r="U24" s="42">
        <f t="shared" ca="1" si="10"/>
        <v>0.91087604902541819</v>
      </c>
      <c r="V24" s="42">
        <f t="shared" ca="1" si="11"/>
        <v>2.6323600211960257E-2</v>
      </c>
      <c r="W24" s="23">
        <f t="shared" ca="1" si="12"/>
        <v>1.912850646598778</v>
      </c>
      <c r="X24" s="42">
        <f ca="1">+'Visco q5'!G24:G88</f>
        <v>1.2109266281375234E-2</v>
      </c>
      <c r="Y24" s="42">
        <f t="shared" ca="1" si="13"/>
        <v>1.0466027443253694</v>
      </c>
      <c r="Z24" s="42">
        <f t="shared" ca="1" si="14"/>
        <v>58.655280393772266</v>
      </c>
      <c r="AA24" s="43">
        <f t="shared" si="15"/>
        <v>24</v>
      </c>
      <c r="AB24" s="42">
        <f t="shared" ca="1" si="16"/>
        <v>4.4211092200249033E-2</v>
      </c>
      <c r="AC24" s="42">
        <f t="shared" ca="1" si="17"/>
        <v>5.1586324294844499E-2</v>
      </c>
      <c r="AD24" s="42">
        <f t="shared" ca="1" si="18"/>
        <v>0.90066097436702819</v>
      </c>
      <c r="AE24" s="42">
        <f t="shared" ca="1" si="19"/>
        <v>1.0509079688184322</v>
      </c>
      <c r="AF24" s="42">
        <f t="shared" ca="1" si="20"/>
        <v>1.9515689431854604</v>
      </c>
      <c r="AG24" s="42">
        <f t="shared" ca="1" si="21"/>
        <v>0.46150610128941627</v>
      </c>
      <c r="AH24" s="42">
        <f t="shared" ca="1" si="22"/>
        <v>21.177630579891545</v>
      </c>
      <c r="AI24" s="42">
        <f t="shared" si="23"/>
        <v>0.13</v>
      </c>
      <c r="AJ24" s="42">
        <f t="shared" ca="1" si="24"/>
        <v>0.53849389871058373</v>
      </c>
      <c r="AK24" s="42">
        <f t="shared" ca="1" si="25"/>
        <v>0.40849389871058372</v>
      </c>
      <c r="AL24" s="42">
        <f t="shared" ca="1" si="26"/>
        <v>2.2517623566373199</v>
      </c>
      <c r="AM24" s="42">
        <f t="shared" ca="1" si="27"/>
        <v>2.6273981795853887</v>
      </c>
      <c r="AN24" s="42">
        <f t="shared" ca="1" si="28"/>
        <v>38.982811114938137</v>
      </c>
      <c r="AO24" s="42">
        <f t="shared" ca="1" si="29"/>
        <v>0.13814803375954254</v>
      </c>
      <c r="AP24" s="42">
        <f t="shared" ca="1" si="30"/>
        <v>7.8034638250733942E-3</v>
      </c>
      <c r="AQ24" s="42">
        <f t="shared" ca="1" si="31"/>
        <v>3.713492840466666E-4</v>
      </c>
      <c r="AR24" s="42">
        <f t="shared" ca="1" si="32"/>
        <v>0.59827852383723068</v>
      </c>
      <c r="AS24" s="42">
        <f t="shared" ca="1" si="33"/>
        <v>8.4936002428039352E-4</v>
      </c>
      <c r="AT24" s="42">
        <f t="shared" ca="1" si="34"/>
        <v>0.97471888011582897</v>
      </c>
      <c r="AU24" s="42">
        <f t="shared" ca="1" si="35"/>
        <v>0.58315337275197676</v>
      </c>
      <c r="AV24" s="42">
        <f t="shared" ca="1" si="36"/>
        <v>35.002389931805091</v>
      </c>
      <c r="AW24" s="42">
        <f t="shared" ca="1" si="37"/>
        <v>11.082667196956372</v>
      </c>
      <c r="AX24" s="42">
        <f t="shared" ca="1" si="38"/>
        <v>27514.491492077974</v>
      </c>
      <c r="AY24" s="42">
        <f ca="1">+'fd q5'!L24:L88</f>
        <v>2.4256555525026275E-2</v>
      </c>
      <c r="AZ24" s="42">
        <f t="shared" ca="1" si="39"/>
        <v>0.24307215230420201</v>
      </c>
      <c r="BA24" s="42">
        <f t="shared" ca="1" si="40"/>
        <v>1.1623181277359035E-4</v>
      </c>
      <c r="BB24" s="42">
        <f t="shared" ca="1" si="41"/>
        <v>0.2431883841169756</v>
      </c>
      <c r="BC24" s="42">
        <f t="shared" ca="1" si="42"/>
        <v>24.318838411697559</v>
      </c>
      <c r="BD24" s="42">
        <f t="shared" ca="1" si="43"/>
        <v>559.23699514023474</v>
      </c>
      <c r="BE24" s="29">
        <f t="shared" ca="1" si="44"/>
        <v>0</v>
      </c>
    </row>
    <row r="25" spans="1:57" x14ac:dyDescent="0.25">
      <c r="E25" s="20">
        <v>23</v>
      </c>
      <c r="F25" s="4">
        <v>2300</v>
      </c>
      <c r="G25" s="29">
        <f t="shared" ca="1" si="45"/>
        <v>559.23699514023474</v>
      </c>
      <c r="H25" s="4">
        <f t="shared" ca="1" si="0"/>
        <v>583.98731125477025</v>
      </c>
      <c r="I25" s="4">
        <f t="shared" ca="1" si="1"/>
        <v>571.61215319750249</v>
      </c>
      <c r="J25" s="4">
        <v>542</v>
      </c>
      <c r="K25" s="42">
        <f t="shared" si="2"/>
        <v>580.15384615384619</v>
      </c>
      <c r="L25" s="42">
        <f t="shared" si="3"/>
        <v>561.07692307692309</v>
      </c>
      <c r="M25" s="42">
        <f ca="1">+'Rs,Den q5'!I25:I89</f>
        <v>91.720525374631947</v>
      </c>
      <c r="N25" s="42">
        <f ca="1">+'Rs,Den q5'!J25:J89</f>
        <v>0.741839386384053</v>
      </c>
      <c r="O25" s="42">
        <f t="shared" ca="1" si="4"/>
        <v>571.61220879621771</v>
      </c>
      <c r="P25" s="42">
        <f t="shared" ca="1" si="5"/>
        <v>0.65787936262387625</v>
      </c>
      <c r="Q25" s="42">
        <f t="shared" ca="1" si="6"/>
        <v>670.63799334811824</v>
      </c>
      <c r="R25" s="42">
        <f t="shared" ca="1" si="7"/>
        <v>376.40072715567982</v>
      </c>
      <c r="S25" s="42">
        <f t="shared" ca="1" si="8"/>
        <v>0.85234084389368481</v>
      </c>
      <c r="T25" s="42">
        <f t="shared" ca="1" si="9"/>
        <v>1.4906371922200379</v>
      </c>
      <c r="U25" s="42">
        <f t="shared" ca="1" si="10"/>
        <v>0.90873797417110014</v>
      </c>
      <c r="V25" s="42">
        <f t="shared" ca="1" si="11"/>
        <v>2.5215850476621286E-2</v>
      </c>
      <c r="W25" s="23">
        <f t="shared" ca="1" si="12"/>
        <v>1.9932694061247</v>
      </c>
      <c r="X25" s="42">
        <f ca="1">+'Visco q5'!G25:G89</f>
        <v>1.2189310615588882E-2</v>
      </c>
      <c r="Y25" s="42">
        <f t="shared" ca="1" si="13"/>
        <v>1.0490846874168385</v>
      </c>
      <c r="Z25" s="42">
        <f t="shared" ca="1" si="14"/>
        <v>58.734600833863816</v>
      </c>
      <c r="AA25" s="43">
        <f t="shared" si="15"/>
        <v>24</v>
      </c>
      <c r="AB25" s="42">
        <f t="shared" ca="1" si="16"/>
        <v>4.4315935623838038E-2</v>
      </c>
      <c r="AC25" s="42">
        <f t="shared" ca="1" si="17"/>
        <v>4.8641538569589055E-2</v>
      </c>
      <c r="AD25" s="42">
        <f t="shared" ca="1" si="18"/>
        <v>0.90279682705345232</v>
      </c>
      <c r="AE25" s="42">
        <f t="shared" ca="1" si="19"/>
        <v>0.99091728664759582</v>
      </c>
      <c r="AF25" s="42">
        <f t="shared" ca="1" si="20"/>
        <v>1.8937141137010483</v>
      </c>
      <c r="AG25" s="42">
        <f t="shared" ca="1" si="21"/>
        <v>0.47673343115610989</v>
      </c>
      <c r="AH25" s="42">
        <f t="shared" ca="1" si="22"/>
        <v>20.760082928962639</v>
      </c>
      <c r="AI25" s="42">
        <f t="shared" si="23"/>
        <v>0.13</v>
      </c>
      <c r="AJ25" s="42">
        <f t="shared" ca="1" si="24"/>
        <v>0.52326656884389011</v>
      </c>
      <c r="AK25" s="42">
        <f t="shared" ca="1" si="25"/>
        <v>0.39326656884389011</v>
      </c>
      <c r="AL25" s="42">
        <f t="shared" ca="1" si="26"/>
        <v>2.2691334146073823</v>
      </c>
      <c r="AM25" s="42">
        <f t="shared" ca="1" si="27"/>
        <v>2.4906196597775727</v>
      </c>
      <c r="AN25" s="42">
        <f t="shared" ca="1" si="28"/>
        <v>39.190603498155511</v>
      </c>
      <c r="AO25" s="42">
        <f t="shared" ca="1" si="29"/>
        <v>0.14017939930660847</v>
      </c>
      <c r="AP25" s="42">
        <f t="shared" ca="1" si="30"/>
        <v>7.8589586806995636E-3</v>
      </c>
      <c r="AQ25" s="42">
        <f t="shared" ca="1" si="31"/>
        <v>3.8827974470754081E-4</v>
      </c>
      <c r="AR25" s="42">
        <f t="shared" ca="1" si="32"/>
        <v>0.60807986906678035</v>
      </c>
      <c r="AS25" s="42">
        <f t="shared" ca="1" si="33"/>
        <v>7.9719846844008972E-4</v>
      </c>
      <c r="AT25" s="42">
        <f t="shared" ca="1" si="34"/>
        <v>0.97471888009077101</v>
      </c>
      <c r="AU25" s="42">
        <f t="shared" ca="1" si="35"/>
        <v>0.59270692898251487</v>
      </c>
      <c r="AV25" s="42">
        <f t="shared" ca="1" si="36"/>
        <v>35.624249703039006</v>
      </c>
      <c r="AW25" s="42">
        <f t="shared" ca="1" si="37"/>
        <v>11.447980606489029</v>
      </c>
      <c r="AX25" s="42">
        <f t="shared" ca="1" si="38"/>
        <v>26306.037998173477</v>
      </c>
      <c r="AY25" s="42">
        <f ca="1">+'fd q5'!L25:L89</f>
        <v>2.4507276451167865E-2</v>
      </c>
      <c r="AZ25" s="42">
        <f t="shared" ca="1" si="39"/>
        <v>0.24739062293777087</v>
      </c>
      <c r="BA25" s="42">
        <f t="shared" ca="1" si="40"/>
        <v>1.1253820758462538E-4</v>
      </c>
      <c r="BB25" s="42">
        <f t="shared" ca="1" si="41"/>
        <v>0.24750316114535548</v>
      </c>
      <c r="BC25" s="42">
        <f t="shared" ca="1" si="42"/>
        <v>24.750316114535547</v>
      </c>
      <c r="BD25" s="42">
        <f t="shared" ca="1" si="43"/>
        <v>583.98731125477025</v>
      </c>
      <c r="BE25" s="29">
        <f t="shared" ca="1" si="44"/>
        <v>0</v>
      </c>
    </row>
    <row r="26" spans="1:57" x14ac:dyDescent="0.25">
      <c r="E26" s="20">
        <v>24</v>
      </c>
      <c r="F26" s="19">
        <v>2400</v>
      </c>
      <c r="G26" s="29">
        <f t="shared" ca="1" si="45"/>
        <v>583.98731125477025</v>
      </c>
      <c r="H26" s="4">
        <f t="shared" ca="1" si="0"/>
        <v>609.16508547005606</v>
      </c>
      <c r="I26" s="4">
        <f t="shared" ca="1" si="1"/>
        <v>596.57619836241315</v>
      </c>
      <c r="J26" s="4">
        <v>543</v>
      </c>
      <c r="K26" s="42">
        <f t="shared" si="2"/>
        <v>582.76923076923072</v>
      </c>
      <c r="L26" s="42">
        <f t="shared" si="3"/>
        <v>562.88461538461536</v>
      </c>
      <c r="M26" s="42">
        <f ca="1">+'Rs,Den q5'!I26:I90</f>
        <v>95.873782878069619</v>
      </c>
      <c r="N26" s="42">
        <f ca="1">+'Rs,Den q5'!J26:J90</f>
        <v>0.74146986026550266</v>
      </c>
      <c r="O26" s="42">
        <f t="shared" ca="1" si="4"/>
        <v>596.57626428465471</v>
      </c>
      <c r="P26" s="42">
        <f t="shared" ca="1" si="5"/>
        <v>0.65663745177867539</v>
      </c>
      <c r="Q26" s="42">
        <f t="shared" ca="1" si="6"/>
        <v>670.68058391124043</v>
      </c>
      <c r="R26" s="42">
        <f t="shared" ca="1" si="7"/>
        <v>376.01751253958963</v>
      </c>
      <c r="S26" s="42">
        <f t="shared" ca="1" si="8"/>
        <v>0.88950867622159402</v>
      </c>
      <c r="T26" s="42">
        <f t="shared" ca="1" si="9"/>
        <v>1.4969638291124834</v>
      </c>
      <c r="U26" s="42">
        <f t="shared" ca="1" si="10"/>
        <v>0.90668472778984688</v>
      </c>
      <c r="V26" s="42">
        <f t="shared" ca="1" si="11"/>
        <v>2.4183755762229992E-2</v>
      </c>
      <c r="W26" s="23">
        <f t="shared" ca="1" si="12"/>
        <v>2.0744131643208785</v>
      </c>
      <c r="X26" s="42">
        <f ca="1">+'Visco q5'!G26:G90</f>
        <v>1.2270497784443753E-2</v>
      </c>
      <c r="Y26" s="42">
        <f t="shared" ca="1" si="13"/>
        <v>1.05160790461388</v>
      </c>
      <c r="Z26" s="42">
        <f t="shared" ca="1" si="14"/>
        <v>58.81494007014323</v>
      </c>
      <c r="AA26" s="43">
        <f t="shared" si="15"/>
        <v>24</v>
      </c>
      <c r="AB26" s="42">
        <f t="shared" ca="1" si="16"/>
        <v>4.4422522567876259E-2</v>
      </c>
      <c r="AC26" s="42">
        <f t="shared" ca="1" si="17"/>
        <v>4.5894985924161288E-2</v>
      </c>
      <c r="AD26" s="42">
        <f t="shared" ca="1" si="18"/>
        <v>0.90496819844679977</v>
      </c>
      <c r="AE26" s="42">
        <f t="shared" ca="1" si="19"/>
        <v>0.93496497561721204</v>
      </c>
      <c r="AF26" s="42">
        <f t="shared" ca="1" si="20"/>
        <v>1.8399331740640119</v>
      </c>
      <c r="AG26" s="42">
        <f t="shared" ca="1" si="21"/>
        <v>0.49184840580265321</v>
      </c>
      <c r="AH26" s="42">
        <f t="shared" ca="1" si="22"/>
        <v>20.344497683161784</v>
      </c>
      <c r="AI26" s="42">
        <f t="shared" si="23"/>
        <v>0.13</v>
      </c>
      <c r="AJ26" s="42">
        <f t="shared" ca="1" si="24"/>
        <v>0.50815159419734679</v>
      </c>
      <c r="AK26" s="42">
        <f t="shared" ca="1" si="25"/>
        <v>0.37815159419734679</v>
      </c>
      <c r="AL26" s="42">
        <f t="shared" ca="1" si="26"/>
        <v>2.286900463355702</v>
      </c>
      <c r="AM26" s="42">
        <f t="shared" ca="1" si="27"/>
        <v>2.3627038382454844</v>
      </c>
      <c r="AN26" s="42">
        <f t="shared" ca="1" si="28"/>
        <v>39.402691528615435</v>
      </c>
      <c r="AO26" s="42">
        <f t="shared" ca="1" si="29"/>
        <v>0.14227296087975477</v>
      </c>
      <c r="AP26" s="42">
        <f t="shared" ca="1" si="30"/>
        <v>7.9154018922421611E-3</v>
      </c>
      <c r="AQ26" s="42">
        <f t="shared" ca="1" si="31"/>
        <v>4.0580637284274928E-4</v>
      </c>
      <c r="AR26" s="42">
        <f t="shared" ca="1" si="32"/>
        <v>0.61775984291007457</v>
      </c>
      <c r="AS26" s="42">
        <f t="shared" ca="1" si="33"/>
        <v>7.4867981077080795E-4</v>
      </c>
      <c r="AT26" s="42">
        <f t="shared" ca="1" si="34"/>
        <v>0.97471888007129492</v>
      </c>
      <c r="AU26" s="42">
        <f t="shared" ca="1" si="35"/>
        <v>0.60214218223432692</v>
      </c>
      <c r="AV26" s="42">
        <f t="shared" ca="1" si="36"/>
        <v>36.24027785651829</v>
      </c>
      <c r="AW26" s="42">
        <f t="shared" ca="1" si="37"/>
        <v>11.810597012274437</v>
      </c>
      <c r="AX26" s="42">
        <f t="shared" ca="1" si="38"/>
        <v>25202.63230255575</v>
      </c>
      <c r="AY26" s="42">
        <f ca="1">+'fd q5'!L26:L90</f>
        <v>2.4750360537628406E-2</v>
      </c>
      <c r="AZ26" s="42">
        <f t="shared" ca="1" si="39"/>
        <v>0.25166859622582144</v>
      </c>
      <c r="BA26" s="42">
        <f t="shared" ca="1" si="40"/>
        <v>1.0914592703687604E-4</v>
      </c>
      <c r="BB26" s="42">
        <f t="shared" ca="1" si="41"/>
        <v>0.25177774215285831</v>
      </c>
      <c r="BC26" s="42">
        <f t="shared" ca="1" si="42"/>
        <v>25.177774215285829</v>
      </c>
      <c r="BD26" s="42">
        <f t="shared" ca="1" si="43"/>
        <v>609.16508547005606</v>
      </c>
      <c r="BE26" s="29">
        <f t="shared" ca="1" si="44"/>
        <v>0</v>
      </c>
    </row>
    <row r="27" spans="1:57" x14ac:dyDescent="0.25">
      <c r="E27" s="20">
        <v>25</v>
      </c>
      <c r="F27" s="4">
        <v>2500</v>
      </c>
      <c r="G27" s="29">
        <f t="shared" ca="1" si="45"/>
        <v>609.16508547005606</v>
      </c>
      <c r="H27" s="4">
        <f t="shared" ca="1" si="0"/>
        <v>634.76633855134185</v>
      </c>
      <c r="I27" s="4">
        <f t="shared" ca="1" si="1"/>
        <v>621.96571201069901</v>
      </c>
      <c r="J27" s="4">
        <v>544</v>
      </c>
      <c r="K27" s="42">
        <f t="shared" si="2"/>
        <v>585.38461538461536</v>
      </c>
      <c r="L27" s="42">
        <f t="shared" si="3"/>
        <v>564.69230769230762</v>
      </c>
      <c r="M27" s="42">
        <f ca="1">+'Rs,Den q5'!I27:I91</f>
        <v>100.09903932421648</v>
      </c>
      <c r="N27" s="42">
        <f ca="1">+'Rs,Den q5'!J27:J91</f>
        <v>0.74109392821382225</v>
      </c>
      <c r="O27" s="42">
        <f t="shared" ca="1" si="4"/>
        <v>621.96578982024403</v>
      </c>
      <c r="P27" s="42">
        <f t="shared" ca="1" si="5"/>
        <v>0.65534403162377741</v>
      </c>
      <c r="Q27" s="42">
        <f t="shared" ca="1" si="6"/>
        <v>670.72481798242268</v>
      </c>
      <c r="R27" s="42">
        <f t="shared" ca="1" si="7"/>
        <v>375.61836278041636</v>
      </c>
      <c r="S27" s="42">
        <f t="shared" ca="1" si="8"/>
        <v>0.92730385895307443</v>
      </c>
      <c r="T27" s="42">
        <f t="shared" ca="1" si="9"/>
        <v>1.5033671504031938</v>
      </c>
      <c r="U27" s="42">
        <f t="shared" ca="1" si="10"/>
        <v>0.90472017398609095</v>
      </c>
      <c r="V27" s="42">
        <f t="shared" ca="1" si="11"/>
        <v>2.3220613727248641E-2</v>
      </c>
      <c r="W27" s="23">
        <f t="shared" ca="1" si="12"/>
        <v>2.1561998577713335</v>
      </c>
      <c r="X27" s="42">
        <f ca="1">+'Visco q5'!G27:G91</f>
        <v>1.2352813480219632E-2</v>
      </c>
      <c r="Y27" s="42">
        <f t="shared" ca="1" si="13"/>
        <v>1.0541718963341509</v>
      </c>
      <c r="Z27" s="42">
        <f t="shared" ca="1" si="14"/>
        <v>58.896214859348483</v>
      </c>
      <c r="AA27" s="43">
        <f t="shared" si="15"/>
        <v>24</v>
      </c>
      <c r="AB27" s="42">
        <f t="shared" ca="1" si="16"/>
        <v>4.4530831928768139E-2</v>
      </c>
      <c r="AC27" s="42">
        <f t="shared" ca="1" si="17"/>
        <v>4.3329053641932846E-2</v>
      </c>
      <c r="AD27" s="42">
        <f t="shared" ca="1" si="18"/>
        <v>0.90717465862815228</v>
      </c>
      <c r="AE27" s="42">
        <f t="shared" ca="1" si="19"/>
        <v>0.88269223241050465</v>
      </c>
      <c r="AF27" s="42">
        <f t="shared" ca="1" si="20"/>
        <v>1.789866891038657</v>
      </c>
      <c r="AG27" s="42">
        <f t="shared" ca="1" si="21"/>
        <v>0.50683917511973209</v>
      </c>
      <c r="AH27" s="42">
        <f t="shared" ca="1" si="22"/>
        <v>19.931144054729042</v>
      </c>
      <c r="AI27" s="42">
        <f t="shared" si="23"/>
        <v>0.13</v>
      </c>
      <c r="AJ27" s="42">
        <f t="shared" ca="1" si="24"/>
        <v>0.49316082488026786</v>
      </c>
      <c r="AK27" s="42">
        <f t="shared" ca="1" si="25"/>
        <v>0.36316082488026785</v>
      </c>
      <c r="AL27" s="42">
        <f t="shared" ca="1" si="26"/>
        <v>2.3050665673782857</v>
      </c>
      <c r="AM27" s="42">
        <f t="shared" ca="1" si="27"/>
        <v>2.2428584560450777</v>
      </c>
      <c r="AN27" s="42">
        <f t="shared" ca="1" si="28"/>
        <v>39.619090896913278</v>
      </c>
      <c r="AO27" s="42">
        <f t="shared" ca="1" si="29"/>
        <v>0.14443036070604537</v>
      </c>
      <c r="AP27" s="42">
        <f t="shared" ca="1" si="30"/>
        <v>7.9727795236922885E-3</v>
      </c>
      <c r="AQ27" s="42">
        <f t="shared" ca="1" si="31"/>
        <v>4.2395772965041326E-4</v>
      </c>
      <c r="AR27" s="42">
        <f t="shared" ca="1" si="32"/>
        <v>0.6273209143221965</v>
      </c>
      <c r="AS27" s="42">
        <f t="shared" ca="1" si="33"/>
        <v>7.0348051606825555E-4</v>
      </c>
      <c r="AT27" s="42">
        <f t="shared" ca="1" si="34"/>
        <v>0.97471888005610985</v>
      </c>
      <c r="AU27" s="42">
        <f t="shared" ca="1" si="35"/>
        <v>0.61146153904390621</v>
      </c>
      <c r="AV27" s="42">
        <f t="shared" ca="1" si="36"/>
        <v>36.850536756010023</v>
      </c>
      <c r="AW27" s="42">
        <f t="shared" ca="1" si="37"/>
        <v>12.170232126559068</v>
      </c>
      <c r="AX27" s="42">
        <f t="shared" ca="1" si="38"/>
        <v>24193.008431486986</v>
      </c>
      <c r="AY27" s="42">
        <f ca="1">+'fd q5'!L27:L91</f>
        <v>2.498589516396002E-2</v>
      </c>
      <c r="AZ27" s="42">
        <f t="shared" ca="1" si="39"/>
        <v>0.25590650525006958</v>
      </c>
      <c r="BA27" s="42">
        <f t="shared" ca="1" si="40"/>
        <v>1.0602556278803914E-4</v>
      </c>
      <c r="BB27" s="42">
        <f t="shared" ca="1" si="41"/>
        <v>0.25601253081285763</v>
      </c>
      <c r="BC27" s="42">
        <f t="shared" ca="1" si="42"/>
        <v>25.601253081285762</v>
      </c>
      <c r="BD27" s="42">
        <f t="shared" ca="1" si="43"/>
        <v>634.76633855134185</v>
      </c>
      <c r="BE27" s="29">
        <f t="shared" ca="1" si="44"/>
        <v>0</v>
      </c>
    </row>
    <row r="28" spans="1:57" x14ac:dyDescent="0.25">
      <c r="E28" s="20">
        <v>26</v>
      </c>
      <c r="F28" s="19">
        <v>2600</v>
      </c>
      <c r="G28" s="29">
        <f t="shared" ca="1" si="45"/>
        <v>634.76633855134185</v>
      </c>
      <c r="H28" s="4">
        <f t="shared" ca="1" si="0"/>
        <v>660.78712663177521</v>
      </c>
      <c r="I28" s="4">
        <f t="shared" ca="1" si="1"/>
        <v>647.77673259155858</v>
      </c>
      <c r="J28" s="4">
        <v>545</v>
      </c>
      <c r="K28" s="42">
        <f t="shared" si="2"/>
        <v>588</v>
      </c>
      <c r="L28" s="42">
        <f t="shared" si="3"/>
        <v>566.5</v>
      </c>
      <c r="M28" s="42">
        <f ca="1">+'Rs,Den q5'!I28:I92</f>
        <v>104.39473362823304</v>
      </c>
      <c r="N28" s="42">
        <f ca="1">+'Rs,Den q5'!J28:J92</f>
        <v>0.74071172912278871</v>
      </c>
      <c r="O28" s="42">
        <f t="shared" ca="1" si="4"/>
        <v>647.77682403466304</v>
      </c>
      <c r="P28" s="42">
        <f t="shared" ca="1" si="5"/>
        <v>0.65399643931618967</v>
      </c>
      <c r="Q28" s="42">
        <f t="shared" ca="1" si="6"/>
        <v>670.77077124080824</v>
      </c>
      <c r="R28" s="42">
        <f t="shared" ca="1" si="7"/>
        <v>375.20245099478348</v>
      </c>
      <c r="S28" s="42">
        <f t="shared" ca="1" si="8"/>
        <v>0.96571997523578024</v>
      </c>
      <c r="T28" s="42">
        <f t="shared" ca="1" si="9"/>
        <v>1.509851544141102</v>
      </c>
      <c r="U28" s="42">
        <f t="shared" ca="1" si="10"/>
        <v>0.90284812636197442</v>
      </c>
      <c r="V28" s="42">
        <f t="shared" ca="1" si="11"/>
        <v>2.2320466226446591E-2</v>
      </c>
      <c r="W28" s="23">
        <f t="shared" ca="1" si="12"/>
        <v>2.2385432032129802</v>
      </c>
      <c r="X28" s="42">
        <f ca="1">+'Visco q5'!G28:G92</f>
        <v>1.2436240918537528E-2</v>
      </c>
      <c r="Y28" s="42">
        <f t="shared" ca="1" si="13"/>
        <v>1.056776148189889</v>
      </c>
      <c r="Z28" s="42">
        <f t="shared" ca="1" si="14"/>
        <v>58.978343403408424</v>
      </c>
      <c r="AA28" s="43">
        <f t="shared" si="15"/>
        <v>24</v>
      </c>
      <c r="AB28" s="42">
        <f t="shared" ca="1" si="16"/>
        <v>4.4640841977500546E-2</v>
      </c>
      <c r="AC28" s="42">
        <f t="shared" ca="1" si="17"/>
        <v>4.0928068377421786E-2</v>
      </c>
      <c r="AD28" s="42">
        <f t="shared" ca="1" si="18"/>
        <v>0.90941576493768916</v>
      </c>
      <c r="AE28" s="42">
        <f t="shared" ca="1" si="19"/>
        <v>0.83377976225526096</v>
      </c>
      <c r="AF28" s="42">
        <f t="shared" ca="1" si="20"/>
        <v>1.7431955271929502</v>
      </c>
      <c r="AG28" s="42">
        <f t="shared" ca="1" si="21"/>
        <v>0.52169464110667607</v>
      </c>
      <c r="AH28" s="42">
        <f t="shared" ca="1" si="22"/>
        <v>19.520279885745733</v>
      </c>
      <c r="AI28" s="42">
        <f t="shared" si="23"/>
        <v>0.13</v>
      </c>
      <c r="AJ28" s="42">
        <f t="shared" ca="1" si="24"/>
        <v>0.47830535889332387</v>
      </c>
      <c r="AK28" s="42">
        <f t="shared" ca="1" si="25"/>
        <v>0.34830535889332387</v>
      </c>
      <c r="AL28" s="42">
        <f t="shared" ca="1" si="26"/>
        <v>2.3236348616882165</v>
      </c>
      <c r="AM28" s="42">
        <f t="shared" ca="1" si="27"/>
        <v>2.1303784223260993</v>
      </c>
      <c r="AN28" s="42">
        <f t="shared" ca="1" si="28"/>
        <v>39.83981831683645</v>
      </c>
      <c r="AO28" s="42">
        <f t="shared" ca="1" si="29"/>
        <v>0.14665330012094321</v>
      </c>
      <c r="AP28" s="42">
        <f t="shared" ca="1" si="30"/>
        <v>8.0310764444090285E-3</v>
      </c>
      <c r="AQ28" s="42">
        <f t="shared" ca="1" si="31"/>
        <v>4.4276416204489443E-4</v>
      </c>
      <c r="AR28" s="42">
        <f t="shared" ca="1" si="32"/>
        <v>0.63676543009930164</v>
      </c>
      <c r="AS28" s="42">
        <f t="shared" ca="1" si="33"/>
        <v>6.6131262125606086E-4</v>
      </c>
      <c r="AT28" s="42">
        <f t="shared" ca="1" si="34"/>
        <v>0.97471888004423701</v>
      </c>
      <c r="AU28" s="42">
        <f t="shared" ca="1" si="35"/>
        <v>0.62066728687727823</v>
      </c>
      <c r="AV28" s="42">
        <f t="shared" ca="1" si="36"/>
        <v>37.455081051427136</v>
      </c>
      <c r="AW28" s="42">
        <f t="shared" ca="1" si="37"/>
        <v>12.526619707236051</v>
      </c>
      <c r="AX28" s="42">
        <f t="shared" ca="1" si="38"/>
        <v>23267.361479652147</v>
      </c>
      <c r="AY28" s="42">
        <f ca="1">+'fd q5'!L28:L92</f>
        <v>2.521397343353099E-2</v>
      </c>
      <c r="AZ28" s="42">
        <f t="shared" ca="1" si="39"/>
        <v>0.26010472952379954</v>
      </c>
      <c r="BA28" s="42">
        <f t="shared" ca="1" si="40"/>
        <v>1.031512805342372E-4</v>
      </c>
      <c r="BB28" s="42">
        <f t="shared" ca="1" si="41"/>
        <v>0.26020788080433377</v>
      </c>
      <c r="BC28" s="42">
        <f t="shared" ca="1" si="42"/>
        <v>26.020788080433377</v>
      </c>
      <c r="BD28" s="42">
        <f t="shared" ca="1" si="43"/>
        <v>660.78712663177521</v>
      </c>
      <c r="BE28" s="29">
        <f t="shared" ca="1" si="44"/>
        <v>0</v>
      </c>
    </row>
    <row r="29" spans="1:57" x14ac:dyDescent="0.25">
      <c r="E29" s="20">
        <v>27</v>
      </c>
      <c r="F29" s="4">
        <v>2700</v>
      </c>
      <c r="G29" s="29">
        <f t="shared" ca="1" si="45"/>
        <v>660.78712663177521</v>
      </c>
      <c r="H29" s="4">
        <f t="shared" ca="1" si="0"/>
        <v>687.22353724952211</v>
      </c>
      <c r="I29" s="4">
        <f t="shared" ca="1" si="1"/>
        <v>674.0053319406486</v>
      </c>
      <c r="J29" s="4">
        <v>546</v>
      </c>
      <c r="K29" s="42">
        <f t="shared" si="2"/>
        <v>590.61538461538464</v>
      </c>
      <c r="L29" s="42">
        <f t="shared" si="3"/>
        <v>568.30769230769238</v>
      </c>
      <c r="M29" s="42">
        <f ca="1">+'Rs,Den q5'!I29:I93</f>
        <v>108.75930060335386</v>
      </c>
      <c r="N29" s="42">
        <f ca="1">+'Rs,Den q5'!J29:J93</f>
        <v>0.74032340225113802</v>
      </c>
      <c r="O29" s="42">
        <f t="shared" ca="1" si="4"/>
        <v>674.00543896047293</v>
      </c>
      <c r="P29" s="42">
        <f t="shared" ca="1" si="5"/>
        <v>0.65259175389725899</v>
      </c>
      <c r="Q29" s="42">
        <f t="shared" ca="1" si="6"/>
        <v>670.81852641140756</v>
      </c>
      <c r="R29" s="42">
        <f t="shared" ca="1" si="7"/>
        <v>374.76887005092539</v>
      </c>
      <c r="S29" s="42">
        <f t="shared" ca="1" si="8"/>
        <v>1.0047506224168987</v>
      </c>
      <c r="T29" s="42">
        <f t="shared" ca="1" si="9"/>
        <v>1.5164218208157685</v>
      </c>
      <c r="U29" s="42">
        <f t="shared" ca="1" si="10"/>
        <v>0.90107235932033591</v>
      </c>
      <c r="V29" s="42">
        <f t="shared" ca="1" si="11"/>
        <v>2.1478001143783725E-2</v>
      </c>
      <c r="W29" s="23">
        <f t="shared" ca="1" si="12"/>
        <v>2.321352423066648</v>
      </c>
      <c r="X29" s="42">
        <f ca="1">+'Visco q5'!G29:G93</f>
        <v>1.2520760698074384E-2</v>
      </c>
      <c r="Y29" s="42">
        <f t="shared" ca="1" si="13"/>
        <v>1.0594201315927632</v>
      </c>
      <c r="Z29" s="42">
        <f t="shared" ca="1" si="14"/>
        <v>59.061245392152756</v>
      </c>
      <c r="AA29" s="43">
        <f t="shared" si="15"/>
        <v>24</v>
      </c>
      <c r="AB29" s="42">
        <f t="shared" ca="1" si="16"/>
        <v>4.475253038519314E-2</v>
      </c>
      <c r="AC29" s="42">
        <f t="shared" ca="1" si="17"/>
        <v>3.8678040521170826E-2</v>
      </c>
      <c r="AD29" s="42">
        <f t="shared" ca="1" si="18"/>
        <v>0.91169106249519538</v>
      </c>
      <c r="AE29" s="42">
        <f t="shared" ca="1" si="19"/>
        <v>0.78794257116789557</v>
      </c>
      <c r="AF29" s="42">
        <f t="shared" ca="1" si="20"/>
        <v>1.6996336336630908</v>
      </c>
      <c r="AG29" s="42">
        <f t="shared" ca="1" si="21"/>
        <v>0.53640446060737046</v>
      </c>
      <c r="AH29" s="42">
        <f t="shared" ca="1" si="22"/>
        <v>19.11215171085437</v>
      </c>
      <c r="AI29" s="42">
        <f t="shared" si="23"/>
        <v>0.13</v>
      </c>
      <c r="AJ29" s="42">
        <f t="shared" ca="1" si="24"/>
        <v>0.4635955393926296</v>
      </c>
      <c r="AK29" s="42">
        <f t="shared" ca="1" si="25"/>
        <v>0.33359553939262959</v>
      </c>
      <c r="AL29" s="42">
        <f t="shared" ca="1" si="26"/>
        <v>2.3426085505233938</v>
      </c>
      <c r="AM29" s="42">
        <f t="shared" ca="1" si="27"/>
        <v>2.0246343092225141</v>
      </c>
      <c r="AN29" s="42">
        <f t="shared" ca="1" si="28"/>
        <v>40.064891497713809</v>
      </c>
      <c r="AO29" s="42">
        <f t="shared" ca="1" si="29"/>
        <v>0.14894354107496241</v>
      </c>
      <c r="AP29" s="42">
        <f t="shared" ca="1" si="30"/>
        <v>8.0902762626452202E-3</v>
      </c>
      <c r="AQ29" s="42">
        <f t="shared" ca="1" si="31"/>
        <v>4.6225797708401324E-4</v>
      </c>
      <c r="AR29" s="42">
        <f t="shared" ca="1" si="32"/>
        <v>0.64609563974846174</v>
      </c>
      <c r="AS29" s="42">
        <f t="shared" ca="1" si="33"/>
        <v>6.2191905266881101E-4</v>
      </c>
      <c r="AT29" s="42">
        <f t="shared" ca="1" si="34"/>
        <v>0.97471888003492968</v>
      </c>
      <c r="AU29" s="42">
        <f t="shared" ca="1" si="35"/>
        <v>0.62976161837107203</v>
      </c>
      <c r="AV29" s="42">
        <f t="shared" ca="1" si="36"/>
        <v>38.053959245479724</v>
      </c>
      <c r="AW29" s="42">
        <f t="shared" ca="1" si="37"/>
        <v>12.879511623386319</v>
      </c>
      <c r="AX29" s="42">
        <f t="shared" ca="1" si="38"/>
        <v>22417.127191005326</v>
      </c>
      <c r="AY29" s="42">
        <f ca="1">+'fd q5'!L29:L93</f>
        <v>2.5434693970054198E-2</v>
      </c>
      <c r="AZ29" s="42">
        <f t="shared" ca="1" si="39"/>
        <v>0.26426360587138698</v>
      </c>
      <c r="BA29" s="42">
        <f t="shared" ca="1" si="40"/>
        <v>1.005003060825347E-4</v>
      </c>
      <c r="BB29" s="42">
        <f t="shared" ca="1" si="41"/>
        <v>0.26436410617746953</v>
      </c>
      <c r="BC29" s="42">
        <f t="shared" ca="1" si="42"/>
        <v>26.436410617746951</v>
      </c>
      <c r="BD29" s="42">
        <f t="shared" ca="1" si="43"/>
        <v>687.22353724952211</v>
      </c>
      <c r="BE29" s="29">
        <f t="shared" ca="1" si="44"/>
        <v>0</v>
      </c>
    </row>
    <row r="30" spans="1:57" x14ac:dyDescent="0.25">
      <c r="E30" s="20">
        <v>28</v>
      </c>
      <c r="F30" s="19">
        <v>2800</v>
      </c>
      <c r="G30" s="29">
        <f t="shared" ca="1" si="45"/>
        <v>687.22353724952211</v>
      </c>
      <c r="H30" s="4">
        <f t="shared" ca="1" si="0"/>
        <v>714.07168638256348</v>
      </c>
      <c r="I30" s="4">
        <f t="shared" ca="1" si="1"/>
        <v>700.64761181604285</v>
      </c>
      <c r="J30" s="4">
        <v>547</v>
      </c>
      <c r="K30" s="42">
        <f t="shared" si="2"/>
        <v>593.23076923076928</v>
      </c>
      <c r="L30" s="42">
        <f t="shared" si="3"/>
        <v>570.11538461538464</v>
      </c>
      <c r="M30" s="42">
        <f ca="1">+'Rs,Den q5'!I30:I94</f>
        <v>113.19117176349901</v>
      </c>
      <c r="N30" s="42">
        <f ca="1">+'Rs,Den q5'!J30:J94</f>
        <v>0.73992908715115491</v>
      </c>
      <c r="O30" s="42">
        <f t="shared" ca="1" si="4"/>
        <v>700.64773656752595</v>
      </c>
      <c r="P30" s="42">
        <f t="shared" ca="1" si="5"/>
        <v>0.65112676670657654</v>
      </c>
      <c r="Q30" s="42">
        <f t="shared" ca="1" si="6"/>
        <v>670.86817401353267</v>
      </c>
      <c r="R30" s="42">
        <f t="shared" ca="1" si="7"/>
        <v>374.31662335061537</v>
      </c>
      <c r="S30" s="42">
        <f t="shared" ca="1" si="8"/>
        <v>1.0443894030989007</v>
      </c>
      <c r="T30" s="42">
        <f t="shared" ca="1" si="9"/>
        <v>1.5230832644089338</v>
      </c>
      <c r="U30" s="42">
        <f t="shared" ca="1" si="10"/>
        <v>0.89939662040442758</v>
      </c>
      <c r="V30" s="42">
        <f t="shared" ca="1" si="11"/>
        <v>2.0688469194808486E-2</v>
      </c>
      <c r="W30" s="23">
        <f t="shared" ca="1" si="12"/>
        <v>2.4045319403750569</v>
      </c>
      <c r="X30" s="42">
        <f ca="1">+'Visco q5'!G30:G94</f>
        <v>1.2606350657023114E-2</v>
      </c>
      <c r="Y30" s="42">
        <f t="shared" ca="1" si="13"/>
        <v>1.0621033043965269</v>
      </c>
      <c r="Z30" s="42">
        <f t="shared" ca="1" si="14"/>
        <v>59.144842046283912</v>
      </c>
      <c r="AA30" s="43">
        <f t="shared" si="15"/>
        <v>24</v>
      </c>
      <c r="AB30" s="42">
        <f t="shared" ca="1" si="16"/>
        <v>4.4865874250245644E-2</v>
      </c>
      <c r="AC30" s="42">
        <f t="shared" ca="1" si="17"/>
        <v>3.6566447475843915E-2</v>
      </c>
      <c r="AD30" s="42">
        <f t="shared" ca="1" si="18"/>
        <v>0.91400008475310146</v>
      </c>
      <c r="AE30" s="42">
        <f t="shared" ca="1" si="19"/>
        <v>0.74492555089034485</v>
      </c>
      <c r="AF30" s="42">
        <f t="shared" ca="1" si="20"/>
        <v>1.6589256356434463</v>
      </c>
      <c r="AG30" s="42">
        <f t="shared" ca="1" si="21"/>
        <v>0.55095904549005836</v>
      </c>
      <c r="AH30" s="42">
        <f t="shared" ca="1" si="22"/>
        <v>18.706994822126227</v>
      </c>
      <c r="AI30" s="42">
        <f t="shared" si="23"/>
        <v>0.13</v>
      </c>
      <c r="AJ30" s="42">
        <f t="shared" ca="1" si="24"/>
        <v>0.44904095450994169</v>
      </c>
      <c r="AK30" s="42">
        <f t="shared" ca="1" si="25"/>
        <v>0.31904095450994169</v>
      </c>
      <c r="AL30" s="42">
        <f t="shared" ca="1" si="26"/>
        <v>2.3619909065357381</v>
      </c>
      <c r="AM30" s="42">
        <f t="shared" ca="1" si="27"/>
        <v>1.9250625974771269</v>
      </c>
      <c r="AN30" s="42">
        <f t="shared" ca="1" si="28"/>
        <v>40.294329123672192</v>
      </c>
      <c r="AO30" s="42">
        <f t="shared" ca="1" si="29"/>
        <v>0.15130290776263369</v>
      </c>
      <c r="AP30" s="42">
        <f t="shared" ca="1" si="30"/>
        <v>8.1503612611465506E-3</v>
      </c>
      <c r="AQ30" s="42">
        <f t="shared" ca="1" si="31"/>
        <v>4.824736391304676E-4</v>
      </c>
      <c r="AR30" s="42">
        <f t="shared" ca="1" si="32"/>
        <v>0.65531371918960057</v>
      </c>
      <c r="AS30" s="42">
        <f t="shared" ca="1" si="33"/>
        <v>5.8506965608486777E-4</v>
      </c>
      <c r="AT30" s="42">
        <f t="shared" ca="1" si="34"/>
        <v>0.9747188800276162</v>
      </c>
      <c r="AU30" s="42">
        <f t="shared" ca="1" si="35"/>
        <v>0.63874665443521927</v>
      </c>
      <c r="AV30" s="42">
        <f t="shared" ca="1" si="36"/>
        <v>38.647215192141203</v>
      </c>
      <c r="AW30" s="42">
        <f t="shared" ca="1" si="37"/>
        <v>13.228677859493317</v>
      </c>
      <c r="AX30" s="42">
        <f t="shared" ca="1" si="38"/>
        <v>21634.79921054337</v>
      </c>
      <c r="AY30" s="42">
        <f ca="1">+'fd q5'!L30:L94</f>
        <v>2.5648160684124274E-2</v>
      </c>
      <c r="AZ30" s="42">
        <f t="shared" ca="1" si="39"/>
        <v>0.26838343883431393</v>
      </c>
      <c r="BA30" s="42">
        <f t="shared" ca="1" si="40"/>
        <v>9.8052496099317756E-5</v>
      </c>
      <c r="BB30" s="42">
        <f t="shared" ca="1" si="41"/>
        <v>0.26848149133041327</v>
      </c>
      <c r="BC30" s="42">
        <f t="shared" ca="1" si="42"/>
        <v>26.848149133041328</v>
      </c>
      <c r="BD30" s="42">
        <f t="shared" ca="1" si="43"/>
        <v>714.07168638256348</v>
      </c>
      <c r="BE30" s="29">
        <f t="shared" ca="1" si="44"/>
        <v>0</v>
      </c>
    </row>
    <row r="31" spans="1:57" x14ac:dyDescent="0.25">
      <c r="E31" s="20">
        <v>29</v>
      </c>
      <c r="F31" s="4">
        <v>2900</v>
      </c>
      <c r="G31" s="29">
        <f t="shared" ca="1" si="45"/>
        <v>714.07168638256348</v>
      </c>
      <c r="H31" s="4">
        <f t="shared" ca="1" si="0"/>
        <v>741.32771644727325</v>
      </c>
      <c r="I31" s="4">
        <f t="shared" ca="1" si="1"/>
        <v>727.69970141491831</v>
      </c>
      <c r="J31" s="4">
        <v>548</v>
      </c>
      <c r="K31" s="42">
        <f t="shared" si="2"/>
        <v>595.84615384615381</v>
      </c>
      <c r="L31" s="42">
        <f t="shared" si="3"/>
        <v>571.92307692307691</v>
      </c>
      <c r="M31" s="42">
        <f ca="1">+'Rs,Den q5'!I31:I95</f>
        <v>117.68877622793828</v>
      </c>
      <c r="N31" s="42">
        <f ca="1">+'Rs,Den q5'!J31:J95</f>
        <v>0.73952892358818212</v>
      </c>
      <c r="O31" s="42">
        <f t="shared" ca="1" si="4"/>
        <v>727.69984628004886</v>
      </c>
      <c r="P31" s="42">
        <f t="shared" ca="1" si="5"/>
        <v>0.64959794756953138</v>
      </c>
      <c r="Q31" s="42">
        <f t="shared" ca="1" si="6"/>
        <v>670.91981320779746</v>
      </c>
      <c r="R31" s="42">
        <f t="shared" ca="1" si="7"/>
        <v>373.84461429151588</v>
      </c>
      <c r="S31" s="42">
        <f t="shared" ca="1" si="8"/>
        <v>1.0846299171515672</v>
      </c>
      <c r="T31" s="42">
        <f t="shared" ca="1" si="9"/>
        <v>1.5298416910644692</v>
      </c>
      <c r="U31" s="42">
        <f t="shared" ca="1" si="10"/>
        <v>0.89782464388532834</v>
      </c>
      <c r="V31" s="42">
        <f t="shared" ca="1" si="11"/>
        <v>1.9947613133884694E-2</v>
      </c>
      <c r="W31" s="23">
        <f t="shared" ca="1" si="12"/>
        <v>2.4879810361876187</v>
      </c>
      <c r="X31" s="42">
        <f ca="1">+'Visco q5'!G31:G95</f>
        <v>1.2692985725776765E-2</v>
      </c>
      <c r="Y31" s="42">
        <f t="shared" ca="1" si="13"/>
        <v>1.0648251115796641</v>
      </c>
      <c r="Z31" s="42">
        <f t="shared" ca="1" si="14"/>
        <v>59.229056160484369</v>
      </c>
      <c r="AA31" s="43">
        <f t="shared" si="15"/>
        <v>24</v>
      </c>
      <c r="AB31" s="42">
        <f t="shared" ca="1" si="16"/>
        <v>4.4980850127174524E-2</v>
      </c>
      <c r="AC31" s="42">
        <f t="shared" ca="1" si="17"/>
        <v>3.458204916941697E-2</v>
      </c>
      <c r="AD31" s="42">
        <f t="shared" ca="1" si="18"/>
        <v>0.91634235408393894</v>
      </c>
      <c r="AE31" s="42">
        <f t="shared" ca="1" si="19"/>
        <v>0.70449972055565102</v>
      </c>
      <c r="AF31" s="42">
        <f t="shared" ca="1" si="20"/>
        <v>1.62084207463959</v>
      </c>
      <c r="AG31" s="42">
        <f t="shared" ca="1" si="21"/>
        <v>0.56534956022023097</v>
      </c>
      <c r="AH31" s="42">
        <f t="shared" ca="1" si="22"/>
        <v>18.305033337647973</v>
      </c>
      <c r="AI31" s="42">
        <f t="shared" si="23"/>
        <v>0.13</v>
      </c>
      <c r="AJ31" s="42">
        <f t="shared" ca="1" si="24"/>
        <v>0.43465043977976903</v>
      </c>
      <c r="AK31" s="42">
        <f t="shared" ca="1" si="25"/>
        <v>0.30465043977976902</v>
      </c>
      <c r="AL31" s="42">
        <f t="shared" ca="1" si="26"/>
        <v>2.3817852704749307</v>
      </c>
      <c r="AM31" s="42">
        <f t="shared" ca="1" si="27"/>
        <v>1.8311573725636707</v>
      </c>
      <c r="AN31" s="42">
        <f t="shared" ca="1" si="28"/>
        <v>40.528150839752676</v>
      </c>
      <c r="AO31" s="42">
        <f t="shared" ca="1" si="29"/>
        <v>0.15373328837898395</v>
      </c>
      <c r="AP31" s="42">
        <f t="shared" ca="1" si="30"/>
        <v>8.2113123350196649E-3</v>
      </c>
      <c r="AQ31" s="42">
        <f t="shared" ca="1" si="31"/>
        <v>5.0344799328623177E-4</v>
      </c>
      <c r="AR31" s="42">
        <f t="shared" ca="1" si="32"/>
        <v>0.66442179347405017</v>
      </c>
      <c r="AS31" s="42">
        <f t="shared" ca="1" si="33"/>
        <v>5.5055781723482996E-4</v>
      </c>
      <c r="AT31" s="42">
        <f t="shared" ca="1" si="34"/>
        <v>0.9747188800218578</v>
      </c>
      <c r="AU31" s="42">
        <f t="shared" ca="1" si="35"/>
        <v>0.64762446639714033</v>
      </c>
      <c r="AV31" s="42">
        <f t="shared" ca="1" si="36"/>
        <v>39.234889536360356</v>
      </c>
      <c r="AW31" s="42">
        <f t="shared" ca="1" si="37"/>
        <v>13.57390645711337</v>
      </c>
      <c r="AX31" s="42">
        <f t="shared" ca="1" si="38"/>
        <v>20913.776858594589</v>
      </c>
      <c r="AY31" s="42">
        <f ca="1">+'fd q5'!L31:L95</f>
        <v>2.5854482508495286E-2</v>
      </c>
      <c r="AZ31" s="42">
        <f t="shared" ca="1" si="39"/>
        <v>0.27246451066916916</v>
      </c>
      <c r="BA31" s="42">
        <f t="shared" ca="1" si="40"/>
        <v>9.5789977928955304E-5</v>
      </c>
      <c r="BB31" s="42">
        <f t="shared" ca="1" si="41"/>
        <v>0.27256030064709813</v>
      </c>
      <c r="BC31" s="42">
        <f t="shared" ca="1" si="42"/>
        <v>27.256030064709812</v>
      </c>
      <c r="BD31" s="42">
        <f t="shared" ca="1" si="43"/>
        <v>741.32771644727325</v>
      </c>
      <c r="BE31" s="29">
        <f t="shared" ca="1" si="44"/>
        <v>0</v>
      </c>
    </row>
    <row r="32" spans="1:57" x14ac:dyDescent="0.25">
      <c r="E32" s="20">
        <v>30</v>
      </c>
      <c r="F32" s="19">
        <v>3000</v>
      </c>
      <c r="G32" s="29">
        <f t="shared" ca="1" si="45"/>
        <v>741.32771644727325</v>
      </c>
      <c r="H32" s="4">
        <f t="shared" ca="1" si="0"/>
        <v>768.98779523178985</v>
      </c>
      <c r="I32" s="4">
        <f t="shared" ca="1" si="1"/>
        <v>755.15775583953155</v>
      </c>
      <c r="J32" s="4">
        <v>549</v>
      </c>
      <c r="K32" s="42">
        <f t="shared" si="2"/>
        <v>598.46153846153845</v>
      </c>
      <c r="L32" s="42">
        <f t="shared" si="3"/>
        <v>573.73076923076928</v>
      </c>
      <c r="M32" s="42">
        <f ca="1">+'Rs,Den q5'!I32:I96</f>
        <v>122.25054172993359</v>
      </c>
      <c r="N32" s="42">
        <f ca="1">+'Rs,Den q5'!J32:J96</f>
        <v>0.73912305145087931</v>
      </c>
      <c r="O32" s="42">
        <f t="shared" ca="1" si="4"/>
        <v>755.15792344296347</v>
      </c>
      <c r="P32" s="42">
        <f t="shared" ca="1" si="5"/>
        <v>0.64800140604217782</v>
      </c>
      <c r="Q32" s="42">
        <f t="shared" ca="1" si="6"/>
        <v>670.9735527569087</v>
      </c>
      <c r="R32" s="42">
        <f t="shared" ca="1" si="7"/>
        <v>373.35163418579975</v>
      </c>
      <c r="S32" s="42">
        <f t="shared" ca="1" si="8"/>
        <v>1.1254657545542968</v>
      </c>
      <c r="T32" s="42">
        <f t="shared" ca="1" si="9"/>
        <v>1.5367035167314953</v>
      </c>
      <c r="U32" s="42">
        <f t="shared" ca="1" si="10"/>
        <v>0.89636016583843514</v>
      </c>
      <c r="V32" s="42">
        <f t="shared" ca="1" si="11"/>
        <v>1.9251607289286186E-2</v>
      </c>
      <c r="W32" s="23">
        <f t="shared" ca="1" si="12"/>
        <v>2.571593461143058</v>
      </c>
      <c r="X32" s="42">
        <f ca="1">+'Visco q5'!G32:G96</f>
        <v>1.2780637775182385E-2</v>
      </c>
      <c r="Y32" s="42">
        <f t="shared" ca="1" si="13"/>
        <v>1.0675849859699376</v>
      </c>
      <c r="Z32" s="42">
        <f t="shared" ca="1" si="14"/>
        <v>59.313812146521599</v>
      </c>
      <c r="AA32" s="43">
        <f t="shared" si="15"/>
        <v>24</v>
      </c>
      <c r="AB32" s="42">
        <f t="shared" ca="1" si="16"/>
        <v>4.5097434057219672E-2</v>
      </c>
      <c r="AC32" s="42">
        <f t="shared" ca="1" si="17"/>
        <v>3.2714730398909909E-2</v>
      </c>
      <c r="AD32" s="42">
        <f t="shared" ca="1" si="18"/>
        <v>0.9187173824038547</v>
      </c>
      <c r="AE32" s="42">
        <f t="shared" ca="1" si="19"/>
        <v>0.66645901494084481</v>
      </c>
      <c r="AF32" s="42">
        <f t="shared" ca="1" si="20"/>
        <v>1.5851763973446995</v>
      </c>
      <c r="AG32" s="42">
        <f t="shared" ca="1" si="21"/>
        <v>0.57956791682161157</v>
      </c>
      <c r="AH32" s="42">
        <f t="shared" ca="1" si="22"/>
        <v>17.906480275214793</v>
      </c>
      <c r="AI32" s="42">
        <f t="shared" si="23"/>
        <v>0.13</v>
      </c>
      <c r="AJ32" s="42">
        <f t="shared" ca="1" si="24"/>
        <v>0.42043208317838843</v>
      </c>
      <c r="AK32" s="42">
        <f t="shared" ca="1" si="25"/>
        <v>0.29043208317838842</v>
      </c>
      <c r="AL32" s="42">
        <f t="shared" ca="1" si="26"/>
        <v>2.4019950513825097</v>
      </c>
      <c r="AM32" s="42">
        <f t="shared" ca="1" si="27"/>
        <v>1.742463228080591</v>
      </c>
      <c r="AN32" s="42">
        <f t="shared" ca="1" si="28"/>
        <v>40.766377244881966</v>
      </c>
      <c r="AO32" s="42">
        <f t="shared" ca="1" si="29"/>
        <v>0.15623663700970986</v>
      </c>
      <c r="AP32" s="42">
        <f t="shared" ca="1" si="30"/>
        <v>8.2731089320903593E-3</v>
      </c>
      <c r="AQ32" s="42">
        <f t="shared" ca="1" si="31"/>
        <v>5.2522051927516374E-4</v>
      </c>
      <c r="AR32" s="42">
        <f t="shared" ca="1" si="32"/>
        <v>0.67342195869463595</v>
      </c>
      <c r="AS32" s="42">
        <f t="shared" ca="1" si="33"/>
        <v>5.1819757373763409E-4</v>
      </c>
      <c r="AT32" s="42">
        <f t="shared" ca="1" si="34"/>
        <v>0.97471888001731499</v>
      </c>
      <c r="AU32" s="42">
        <f t="shared" ca="1" si="35"/>
        <v>0.65639709735790208</v>
      </c>
      <c r="AV32" s="42">
        <f t="shared" ca="1" si="36"/>
        <v>39.817021103872847</v>
      </c>
      <c r="AW32" s="42">
        <f t="shared" ca="1" si="37"/>
        <v>13.915003393882847</v>
      </c>
      <c r="AX32" s="42">
        <f t="shared" ca="1" si="38"/>
        <v>20248.23776531938</v>
      </c>
      <c r="AY32" s="42">
        <f ca="1">+'fd q5'!L32:L96</f>
        <v>2.6053773102158468E-2</v>
      </c>
      <c r="AZ32" s="42">
        <f t="shared" ca="1" si="39"/>
        <v>0.27650709099911697</v>
      </c>
      <c r="BA32" s="42">
        <f t="shared" ca="1" si="40"/>
        <v>9.3696846048846547E-5</v>
      </c>
      <c r="BB32" s="42">
        <f t="shared" ca="1" si="41"/>
        <v>0.27660078784516584</v>
      </c>
      <c r="BC32" s="42">
        <f t="shared" ca="1" si="42"/>
        <v>27.660078784516585</v>
      </c>
      <c r="BD32" s="42">
        <f t="shared" ca="1" si="43"/>
        <v>768.98779523178985</v>
      </c>
      <c r="BE32" s="29">
        <f t="shared" ca="1" si="44"/>
        <v>0</v>
      </c>
    </row>
    <row r="33" spans="5:57" x14ac:dyDescent="0.25">
      <c r="E33" s="20">
        <v>31</v>
      </c>
      <c r="F33" s="4">
        <v>3100</v>
      </c>
      <c r="G33" s="29">
        <f t="shared" ca="1" si="45"/>
        <v>768.98779523178985</v>
      </c>
      <c r="H33" s="4">
        <f t="shared" ca="1" si="0"/>
        <v>797.04811574014059</v>
      </c>
      <c r="I33" s="4">
        <f t="shared" ca="1" si="1"/>
        <v>783.01795548596522</v>
      </c>
      <c r="J33" s="4">
        <v>550</v>
      </c>
      <c r="K33" s="42">
        <f t="shared" si="2"/>
        <v>601.07692307692309</v>
      </c>
      <c r="L33" s="42">
        <f t="shared" si="3"/>
        <v>575.53846153846155</v>
      </c>
      <c r="M33" s="42">
        <f ca="1">+'Rs,Den q5'!I33:I97</f>
        <v>126.87489573088395</v>
      </c>
      <c r="N33" s="42">
        <f ca="1">+'Rs,Den q5'!J33:J97</f>
        <v>0.73871161065209434</v>
      </c>
      <c r="O33" s="42">
        <f t="shared" ca="1" si="4"/>
        <v>783.0181487109262</v>
      </c>
      <c r="P33" s="42">
        <f t="shared" ca="1" si="5"/>
        <v>0.64633284685438785</v>
      </c>
      <c r="Q33" s="42">
        <f t="shared" ca="1" si="6"/>
        <v>671.02951211820721</v>
      </c>
      <c r="R33" s="42">
        <f t="shared" ca="1" si="7"/>
        <v>372.83634836613987</v>
      </c>
      <c r="S33" s="42">
        <f t="shared" ca="1" si="8"/>
        <v>1.1668904889357987</v>
      </c>
      <c r="T33" s="42">
        <f t="shared" ca="1" si="9"/>
        <v>1.5436758354184401</v>
      </c>
      <c r="U33" s="42">
        <f t="shared" ca="1" si="10"/>
        <v>0.89500694098760447</v>
      </c>
      <c r="V33" s="42">
        <f t="shared" ca="1" si="11"/>
        <v>1.8597005735744746E-2</v>
      </c>
      <c r="W33" s="23">
        <f t="shared" ca="1" si="12"/>
        <v>2.65525699143942</v>
      </c>
      <c r="X33" s="42">
        <f ca="1">+'Visco q5'!G33:G97</f>
        <v>1.2869275459563774E-2</v>
      </c>
      <c r="Y33" s="42">
        <f t="shared" ca="1" si="13"/>
        <v>1.0703823490125322</v>
      </c>
      <c r="Z33" s="42">
        <f t="shared" ca="1" si="14"/>
        <v>59.399036076207999</v>
      </c>
      <c r="AA33" s="43">
        <f t="shared" si="15"/>
        <v>24</v>
      </c>
      <c r="AB33" s="42">
        <f t="shared" ca="1" si="16"/>
        <v>4.5215601600792694E-2</v>
      </c>
      <c r="AC33" s="42">
        <f t="shared" ca="1" si="17"/>
        <v>3.0955365602443389E-2</v>
      </c>
      <c r="AD33" s="42">
        <f t="shared" ca="1" si="18"/>
        <v>0.92112467183364266</v>
      </c>
      <c r="AE33" s="42">
        <f t="shared" ca="1" si="19"/>
        <v>0.630617529625907</v>
      </c>
      <c r="AF33" s="42">
        <f t="shared" ca="1" si="20"/>
        <v>1.5517422014595497</v>
      </c>
      <c r="AG33" s="42">
        <f t="shared" ca="1" si="21"/>
        <v>0.59360676726278638</v>
      </c>
      <c r="AH33" s="42">
        <f t="shared" ca="1" si="22"/>
        <v>17.511537632337507</v>
      </c>
      <c r="AI33" s="42">
        <f t="shared" si="23"/>
        <v>0.13</v>
      </c>
      <c r="AJ33" s="42">
        <f t="shared" ca="1" si="24"/>
        <v>0.40639323273721362</v>
      </c>
      <c r="AK33" s="42">
        <f t="shared" ca="1" si="25"/>
        <v>0.27639323273721361</v>
      </c>
      <c r="AL33" s="42">
        <f t="shared" ca="1" si="26"/>
        <v>2.4226237273151794</v>
      </c>
      <c r="AM33" s="42">
        <f t="shared" ca="1" si="27"/>
        <v>1.658569178362558</v>
      </c>
      <c r="AN33" s="42">
        <f t="shared" ca="1" si="28"/>
        <v>41.009029891738429</v>
      </c>
      <c r="AO33" s="42">
        <f t="shared" ca="1" si="29"/>
        <v>0.15881497566228969</v>
      </c>
      <c r="AP33" s="42">
        <f t="shared" ca="1" si="30"/>
        <v>8.3357289959977744E-3</v>
      </c>
      <c r="AQ33" s="42">
        <f t="shared" ca="1" si="31"/>
        <v>5.4783362071891839E-4</v>
      </c>
      <c r="AR33" s="42">
        <f t="shared" ca="1" si="32"/>
        <v>0.68231630325764259</v>
      </c>
      <c r="AS33" s="42">
        <f t="shared" ca="1" si="33"/>
        <v>4.8782113781903943E-4</v>
      </c>
      <c r="AT33" s="42">
        <f t="shared" ca="1" si="34"/>
        <v>0.97471888001372509</v>
      </c>
      <c r="AU33" s="42">
        <f t="shared" ca="1" si="35"/>
        <v>0.66506658292639453</v>
      </c>
      <c r="AV33" s="42">
        <f t="shared" ca="1" si="36"/>
        <v>40.39364824967668</v>
      </c>
      <c r="AW33" s="42">
        <f t="shared" ca="1" si="37"/>
        <v>14.25179240076387</v>
      </c>
      <c r="AX33" s="42">
        <f t="shared" ca="1" si="38"/>
        <v>19633.030854628298</v>
      </c>
      <c r="AY33" s="42">
        <f ca="1">+'fd q5'!L33:L97</f>
        <v>2.6246150524278398E-2</v>
      </c>
      <c r="AZ33" s="42">
        <f t="shared" ca="1" si="39"/>
        <v>0.28051144617831025</v>
      </c>
      <c r="BA33" s="42">
        <f t="shared" ca="1" si="40"/>
        <v>9.1758905197199123E-5</v>
      </c>
      <c r="BB33" s="42">
        <f t="shared" ca="1" si="41"/>
        <v>0.28060320508350745</v>
      </c>
      <c r="BC33" s="42">
        <f t="shared" ca="1" si="42"/>
        <v>28.060320508350745</v>
      </c>
      <c r="BD33" s="42">
        <f t="shared" ca="1" si="43"/>
        <v>797.04811574014059</v>
      </c>
      <c r="BE33" s="29">
        <f t="shared" ca="1" si="44"/>
        <v>0</v>
      </c>
    </row>
    <row r="34" spans="5:57" x14ac:dyDescent="0.25">
      <c r="E34" s="20">
        <v>32</v>
      </c>
      <c r="F34" s="19">
        <v>3200</v>
      </c>
      <c r="G34" s="29">
        <f t="shared" ca="1" si="45"/>
        <v>797.04811574014059</v>
      </c>
      <c r="H34" s="4">
        <f t="shared" ca="1" si="0"/>
        <v>825.50489692821566</v>
      </c>
      <c r="I34" s="4">
        <f t="shared" ca="1" si="1"/>
        <v>811.27650633417807</v>
      </c>
      <c r="J34" s="4">
        <v>551</v>
      </c>
      <c r="K34" s="42">
        <f t="shared" si="2"/>
        <v>603.69230769230762</v>
      </c>
      <c r="L34" s="42">
        <f t="shared" si="3"/>
        <v>577.34615384615381</v>
      </c>
      <c r="M34" s="42">
        <f ca="1">+'Rs,Den q5'!I34:I98</f>
        <v>131.56026664128873</v>
      </c>
      <c r="N34" s="42">
        <f ca="1">+'Rs,Den q5'!J34:J98</f>
        <v>0.73829474102023129</v>
      </c>
      <c r="O34" s="42">
        <f t="shared" ca="1" si="4"/>
        <v>811.27672833860504</v>
      </c>
      <c r="P34" s="42">
        <f t="shared" ca="1" si="5"/>
        <v>0.64458751851670981</v>
      </c>
      <c r="Q34" s="42">
        <f t="shared" ca="1" si="6"/>
        <v>671.08782268921823</v>
      </c>
      <c r="R34" s="42">
        <f t="shared" ca="1" si="7"/>
        <v>372.29728015508658</v>
      </c>
      <c r="S34" s="42">
        <f t="shared" ca="1" si="8"/>
        <v>1.2088976716686475</v>
      </c>
      <c r="T34" s="42">
        <f t="shared" ca="1" si="9"/>
        <v>1.550766510047161</v>
      </c>
      <c r="U34" s="42">
        <f t="shared" ca="1" si="10"/>
        <v>0.89376876164097996</v>
      </c>
      <c r="V34" s="42">
        <f t="shared" ca="1" si="11"/>
        <v>1.7980697722156158E-2</v>
      </c>
      <c r="W34" s="23">
        <f t="shared" ca="1" si="12"/>
        <v>2.7388529174812928</v>
      </c>
      <c r="X34" s="42">
        <f ca="1">+'Visco q5'!G34:G98</f>
        <v>1.295886405355302E-2</v>
      </c>
      <c r="Y34" s="42">
        <f t="shared" ca="1" si="13"/>
        <v>1.0732166115833408</v>
      </c>
      <c r="Z34" s="42">
        <f t="shared" ca="1" si="14"/>
        <v>59.484655724075196</v>
      </c>
      <c r="AA34" s="43">
        <f t="shared" si="15"/>
        <v>24</v>
      </c>
      <c r="AB34" s="42">
        <f t="shared" ca="1" si="16"/>
        <v>4.533532787183215E-2</v>
      </c>
      <c r="AC34" s="42">
        <f t="shared" ca="1" si="17"/>
        <v>2.9295702457628647E-2</v>
      </c>
      <c r="AD34" s="42">
        <f t="shared" ca="1" si="18"/>
        <v>0.92356371539862203</v>
      </c>
      <c r="AE34" s="42">
        <f t="shared" ca="1" si="19"/>
        <v>0.59680714967963933</v>
      </c>
      <c r="AF34" s="42">
        <f t="shared" ca="1" si="20"/>
        <v>1.5203708650782612</v>
      </c>
      <c r="AG34" s="42">
        <f t="shared" ca="1" si="21"/>
        <v>0.60745949334610638</v>
      </c>
      <c r="AH34" s="42">
        <f t="shared" ca="1" si="22"/>
        <v>17.120396473594536</v>
      </c>
      <c r="AI34" s="42">
        <f t="shared" si="23"/>
        <v>0.13</v>
      </c>
      <c r="AJ34" s="42">
        <f t="shared" ca="1" si="24"/>
        <v>0.39254050665389367</v>
      </c>
      <c r="AK34" s="42">
        <f t="shared" ca="1" si="25"/>
        <v>0.26254050665389367</v>
      </c>
      <c r="AL34" s="42">
        <f t="shared" ca="1" si="26"/>
        <v>2.4436748466196425</v>
      </c>
      <c r="AM34" s="42">
        <f t="shared" ca="1" si="27"/>
        <v>1.5791034182470378</v>
      </c>
      <c r="AN34" s="42">
        <f t="shared" ca="1" si="28"/>
        <v>41.256131293600909</v>
      </c>
      <c r="AO34" s="42">
        <f t="shared" ca="1" si="29"/>
        <v>0.1614703964464374</v>
      </c>
      <c r="AP34" s="42">
        <f t="shared" ca="1" si="30"/>
        <v>8.3991489122946777E-3</v>
      </c>
      <c r="AQ34" s="42">
        <f t="shared" ca="1" si="31"/>
        <v>5.7133295568655303E-4</v>
      </c>
      <c r="AR34" s="42">
        <f t="shared" ca="1" si="32"/>
        <v>0.69110692868721701</v>
      </c>
      <c r="AS34" s="42">
        <f t="shared" ca="1" si="33"/>
        <v>4.5927676382995556E-4</v>
      </c>
      <c r="AT34" s="42">
        <f t="shared" ca="1" si="34"/>
        <v>0.97471888001088425</v>
      </c>
      <c r="AU34" s="42">
        <f t="shared" ca="1" si="35"/>
        <v>0.67363497149776619</v>
      </c>
      <c r="AV34" s="42">
        <f t="shared" ca="1" si="36"/>
        <v>40.964810173719037</v>
      </c>
      <c r="AW34" s="42">
        <f t="shared" ca="1" si="37"/>
        <v>14.584114719367793</v>
      </c>
      <c r="AX34" s="42">
        <f t="shared" ca="1" si="38"/>
        <v>19063.586064512456</v>
      </c>
      <c r="AY34" s="42">
        <f ca="1">+'fd q5'!L34:L98</f>
        <v>2.6431736879774972E-2</v>
      </c>
      <c r="AZ34" s="42">
        <f t="shared" ca="1" si="39"/>
        <v>0.28447784842860441</v>
      </c>
      <c r="BA34" s="42">
        <f t="shared" ca="1" si="40"/>
        <v>8.9963452145900357E-5</v>
      </c>
      <c r="BB34" s="42">
        <f t="shared" ca="1" si="41"/>
        <v>0.28456781188075031</v>
      </c>
      <c r="BC34" s="42">
        <f t="shared" ca="1" si="42"/>
        <v>28.456781188075031</v>
      </c>
      <c r="BD34" s="42">
        <f t="shared" ca="1" si="43"/>
        <v>825.50489692821566</v>
      </c>
      <c r="BE34" s="29">
        <f t="shared" ca="1" si="44"/>
        <v>0</v>
      </c>
    </row>
    <row r="35" spans="5:57" x14ac:dyDescent="0.25">
      <c r="E35" s="20">
        <v>33</v>
      </c>
      <c r="F35" s="4">
        <v>3300</v>
      </c>
      <c r="G35" s="29">
        <f t="shared" ca="1" si="45"/>
        <v>825.50489692821566</v>
      </c>
      <c r="H35" s="4">
        <f t="shared" ca="1" si="0"/>
        <v>854.35438531814941</v>
      </c>
      <c r="I35" s="4">
        <f t="shared" ca="1" si="1"/>
        <v>839.92964112318259</v>
      </c>
      <c r="J35" s="4">
        <v>552</v>
      </c>
      <c r="K35" s="42">
        <f t="shared" si="2"/>
        <v>606.30769230769238</v>
      </c>
      <c r="L35" s="42">
        <f t="shared" si="3"/>
        <v>579.15384615384619</v>
      </c>
      <c r="M35" s="42">
        <f ca="1">+'Rs,Den q5'!I35:I99</f>
        <v>136.30508514982662</v>
      </c>
      <c r="N35" s="42">
        <f ca="1">+'Rs,Den q5'!J35:J99</f>
        <v>0.73787258218099849</v>
      </c>
      <c r="O35" s="42">
        <f t="shared" ca="1" si="4"/>
        <v>839.9298953560268</v>
      </c>
      <c r="P35" s="42">
        <f t="shared" ca="1" si="5"/>
        <v>0.64276015383931195</v>
      </c>
      <c r="Q35" s="42">
        <f t="shared" ca="1" si="6"/>
        <v>671.14862923145711</v>
      </c>
      <c r="R35" s="42">
        <f t="shared" ca="1" si="7"/>
        <v>371.73279230573218</v>
      </c>
      <c r="S35" s="42">
        <f t="shared" ca="1" si="8"/>
        <v>1.2514808263633039</v>
      </c>
      <c r="T35" s="42">
        <f t="shared" ca="1" si="9"/>
        <v>1.5579842783348536</v>
      </c>
      <c r="U35" s="42">
        <f t="shared" ca="1" si="10"/>
        <v>0.89264947909818426</v>
      </c>
      <c r="V35" s="42">
        <f t="shared" ca="1" si="11"/>
        <v>1.7399869219117771E-2</v>
      </c>
      <c r="W35" s="23">
        <f t="shared" ca="1" si="12"/>
        <v>2.8222554511713343</v>
      </c>
      <c r="X35" s="42">
        <f ca="1">+'Visco q5'!G35:G99</f>
        <v>1.3049365281603498E-2</v>
      </c>
      <c r="Y35" s="42">
        <f t="shared" ca="1" si="13"/>
        <v>1.0760871748488614</v>
      </c>
      <c r="Z35" s="42">
        <f t="shared" ca="1" si="14"/>
        <v>59.570600609631015</v>
      </c>
      <c r="AA35" s="43">
        <f t="shared" si="15"/>
        <v>24</v>
      </c>
      <c r="AB35" s="42">
        <f t="shared" ca="1" si="16"/>
        <v>4.5456587574127683E-2</v>
      </c>
      <c r="AC35" s="42">
        <f t="shared" ca="1" si="17"/>
        <v>2.7728261345294599E-2</v>
      </c>
      <c r="AD35" s="42">
        <f t="shared" ca="1" si="18"/>
        <v>0.92603399776862716</v>
      </c>
      <c r="AE35" s="42">
        <f t="shared" ca="1" si="19"/>
        <v>0.56487550155153066</v>
      </c>
      <c r="AF35" s="42">
        <f t="shared" ca="1" si="20"/>
        <v>1.4909094993201579</v>
      </c>
      <c r="AG35" s="42">
        <f t="shared" ca="1" si="21"/>
        <v>0.62112019421091014</v>
      </c>
      <c r="AH35" s="42">
        <f t="shared" ca="1" si="22"/>
        <v>16.733237026186785</v>
      </c>
      <c r="AI35" s="42">
        <f t="shared" si="23"/>
        <v>0.13</v>
      </c>
      <c r="AJ35" s="42">
        <f t="shared" ca="1" si="24"/>
        <v>0.37887980578908986</v>
      </c>
      <c r="AK35" s="42">
        <f t="shared" ca="1" si="25"/>
        <v>0.24887980578908986</v>
      </c>
      <c r="AL35" s="42">
        <f t="shared" ca="1" si="26"/>
        <v>2.4651520297851546</v>
      </c>
      <c r="AM35" s="42">
        <f t="shared" ca="1" si="27"/>
        <v>1.503728796762368</v>
      </c>
      <c r="AN35" s="42">
        <f t="shared" ca="1" si="28"/>
        <v>41.507704938320082</v>
      </c>
      <c r="AO35" s="42">
        <f t="shared" ca="1" si="29"/>
        <v>0.16420506391358974</v>
      </c>
      <c r="AP35" s="42">
        <f t="shared" ca="1" si="30"/>
        <v>8.46334345784743E-3</v>
      </c>
      <c r="AQ35" s="42">
        <f t="shared" ca="1" si="31"/>
        <v>5.9576781553973522E-4</v>
      </c>
      <c r="AR35" s="42">
        <f t="shared" ca="1" si="32"/>
        <v>0.69979597013779005</v>
      </c>
      <c r="AS35" s="42">
        <f t="shared" ca="1" si="33"/>
        <v>4.3242690632735049E-4</v>
      </c>
      <c r="AT35" s="42">
        <f t="shared" ca="1" si="34"/>
        <v>0.97471888000863316</v>
      </c>
      <c r="AU35" s="42">
        <f t="shared" ca="1" si="35"/>
        <v>0.68210434424726163</v>
      </c>
      <c r="AV35" s="42">
        <f t="shared" ca="1" si="36"/>
        <v>41.530548212599733</v>
      </c>
      <c r="AW35" s="42">
        <f t="shared" ca="1" si="37"/>
        <v>14.911828802045408</v>
      </c>
      <c r="AX35" s="42">
        <f t="shared" ca="1" si="38"/>
        <v>18535.837894906221</v>
      </c>
      <c r="AY35" s="42">
        <f ca="1">+'fd q5'!L35:L99</f>
        <v>2.6610657938845931E-2</v>
      </c>
      <c r="AZ35" s="42">
        <f t="shared" ca="1" si="39"/>
        <v>0.28840658480972037</v>
      </c>
      <c r="BA35" s="42">
        <f t="shared" ca="1" si="40"/>
        <v>8.829908961728682E-5</v>
      </c>
      <c r="BB35" s="42">
        <f t="shared" ca="1" si="41"/>
        <v>0.28849488389933764</v>
      </c>
      <c r="BC35" s="42">
        <f t="shared" ca="1" si="42"/>
        <v>28.849488389933764</v>
      </c>
      <c r="BD35" s="42">
        <f t="shared" ca="1" si="43"/>
        <v>854.35438531814941</v>
      </c>
      <c r="BE35" s="29">
        <f t="shared" ca="1" si="44"/>
        <v>0</v>
      </c>
    </row>
    <row r="36" spans="5:57" x14ac:dyDescent="0.25">
      <c r="E36" s="20">
        <v>34</v>
      </c>
      <c r="F36" s="19">
        <v>3400</v>
      </c>
      <c r="G36" s="29">
        <f t="shared" ca="1" si="45"/>
        <v>854.35438531814941</v>
      </c>
      <c r="H36" s="4">
        <f t="shared" ca="1" si="0"/>
        <v>883.59285748362743</v>
      </c>
      <c r="I36" s="4">
        <f t="shared" ca="1" si="1"/>
        <v>868.97362140088842</v>
      </c>
      <c r="J36" s="4">
        <v>553</v>
      </c>
      <c r="K36" s="42">
        <f t="shared" si="2"/>
        <v>608.92307692307691</v>
      </c>
      <c r="L36" s="42">
        <f t="shared" si="3"/>
        <v>580.96153846153845</v>
      </c>
      <c r="M36" s="42">
        <f ca="1">+'Rs,Den q5'!I36:I100</f>
        <v>141.10778566201571</v>
      </c>
      <c r="N36" s="42">
        <f ca="1">+'Rs,Den q5'!J36:J100</f>
        <v>0.73744527342940769</v>
      </c>
      <c r="O36" s="42">
        <f t="shared" ca="1" si="4"/>
        <v>868.97391161851624</v>
      </c>
      <c r="P36" s="42">
        <f t="shared" ca="1" si="5"/>
        <v>0.6408449008417092</v>
      </c>
      <c r="Q36" s="42">
        <f t="shared" ca="1" si="6"/>
        <v>671.21209150256993</v>
      </c>
      <c r="R36" s="42">
        <f t="shared" ca="1" si="7"/>
        <v>371.14106543687024</v>
      </c>
      <c r="S36" s="42">
        <f t="shared" ca="1" si="8"/>
        <v>1.2946334435895086</v>
      </c>
      <c r="T36" s="42">
        <f t="shared" ca="1" si="9"/>
        <v>1.5653388766820737</v>
      </c>
      <c r="U36" s="42">
        <f t="shared" ca="1" si="10"/>
        <v>0.89165302797682322</v>
      </c>
      <c r="V36" s="42">
        <f t="shared" ca="1" si="11"/>
        <v>1.6851969649996076E-2</v>
      </c>
      <c r="W36" s="23">
        <f t="shared" ca="1" si="12"/>
        <v>2.9053310349581589</v>
      </c>
      <c r="X36" s="42">
        <f ca="1">+'Visco q5'!G36:G100</f>
        <v>1.3140737138888969E-2</v>
      </c>
      <c r="Y36" s="42">
        <f t="shared" ca="1" si="13"/>
        <v>1.0789934311741853</v>
      </c>
      <c r="Z36" s="42">
        <f t="shared" ca="1" si="14"/>
        <v>59.656802039080858</v>
      </c>
      <c r="AA36" s="43">
        <f t="shared" si="15"/>
        <v>24</v>
      </c>
      <c r="AB36" s="42">
        <f t="shared" ca="1" si="16"/>
        <v>4.557935503967573E-2</v>
      </c>
      <c r="AC36" s="42">
        <f t="shared" ca="1" si="17"/>
        <v>2.6246248233612858E-2</v>
      </c>
      <c r="AD36" s="42">
        <f t="shared" ca="1" si="18"/>
        <v>0.92853499603938361</v>
      </c>
      <c r="AE36" s="42">
        <f t="shared" ca="1" si="19"/>
        <v>0.53468417836172555</v>
      </c>
      <c r="AF36" s="42">
        <f t="shared" ca="1" si="20"/>
        <v>1.4632191744011092</v>
      </c>
      <c r="AG36" s="42">
        <f t="shared" ca="1" si="21"/>
        <v>0.63458367159481077</v>
      </c>
      <c r="AH36" s="42">
        <f t="shared" ca="1" si="22"/>
        <v>16.350228784383859</v>
      </c>
      <c r="AI36" s="42">
        <f t="shared" si="23"/>
        <v>0.13</v>
      </c>
      <c r="AJ36" s="42">
        <f t="shared" ca="1" si="24"/>
        <v>0.36541632840518923</v>
      </c>
      <c r="AK36" s="42">
        <f t="shared" ca="1" si="25"/>
        <v>0.23541632840518922</v>
      </c>
      <c r="AL36" s="42">
        <f t="shared" ca="1" si="26"/>
        <v>2.487058971904577</v>
      </c>
      <c r="AM36" s="42">
        <f t="shared" ca="1" si="27"/>
        <v>1.4321388947127567</v>
      </c>
      <c r="AN36" s="42">
        <f t="shared" ca="1" si="28"/>
        <v>41.763775309610537</v>
      </c>
      <c r="AO36" s="42">
        <f t="shared" ca="1" si="29"/>
        <v>0.16702121756656144</v>
      </c>
      <c r="AP36" s="42">
        <f t="shared" ca="1" si="30"/>
        <v>8.5282857538524891E-3</v>
      </c>
      <c r="AQ36" s="42">
        <f t="shared" ca="1" si="31"/>
        <v>6.211915604954659E-4</v>
      </c>
      <c r="AR36" s="42">
        <f t="shared" ca="1" si="32"/>
        <v>0.7083856168000725</v>
      </c>
      <c r="AS36" s="42">
        <f t="shared" ca="1" si="33"/>
        <v>4.0714662393658875E-4</v>
      </c>
      <c r="AT36" s="42">
        <f t="shared" ca="1" si="34"/>
        <v>0.9747188800068477</v>
      </c>
      <c r="AU36" s="42">
        <f t="shared" ca="1" si="35"/>
        <v>0.69047683502032664</v>
      </c>
      <c r="AV36" s="42">
        <f t="shared" ca="1" si="36"/>
        <v>42.090907116632636</v>
      </c>
      <c r="AW36" s="42">
        <f t="shared" ca="1" si="37"/>
        <v>15.234809958193289</v>
      </c>
      <c r="AX36" s="42">
        <f t="shared" ca="1" si="38"/>
        <v>18046.160429563824</v>
      </c>
      <c r="AY36" s="42">
        <f ca="1">+'fd q5'!L36:L100</f>
        <v>2.6783042733043584E-2</v>
      </c>
      <c r="AZ36" s="42">
        <f t="shared" ca="1" si="39"/>
        <v>0.29229796608772662</v>
      </c>
      <c r="BA36" s="42">
        <f t="shared" ca="1" si="40"/>
        <v>8.6755567054016839E-5</v>
      </c>
      <c r="BB36" s="42">
        <f t="shared" ca="1" si="41"/>
        <v>0.29238472165478063</v>
      </c>
      <c r="BC36" s="42">
        <f t="shared" ca="1" si="42"/>
        <v>29.238472165478065</v>
      </c>
      <c r="BD36" s="42">
        <f t="shared" ca="1" si="43"/>
        <v>883.59285748362743</v>
      </c>
      <c r="BE36" s="29">
        <f t="shared" ca="1" si="44"/>
        <v>0</v>
      </c>
    </row>
    <row r="37" spans="5:57" x14ac:dyDescent="0.25">
      <c r="E37" s="20">
        <v>35</v>
      </c>
      <c r="F37" s="4">
        <v>3500</v>
      </c>
      <c r="G37" s="29">
        <f t="shared" ca="1" si="45"/>
        <v>883.59285748362743</v>
      </c>
      <c r="H37" s="4">
        <f t="shared" ca="1" si="0"/>
        <v>913.21662340527496</v>
      </c>
      <c r="I37" s="4">
        <f t="shared" ca="1" si="1"/>
        <v>898.40474044445114</v>
      </c>
      <c r="J37" s="4">
        <v>554</v>
      </c>
      <c r="K37" s="42">
        <f t="shared" si="2"/>
        <v>611.53846153846155</v>
      </c>
      <c r="L37" s="42">
        <f t="shared" si="3"/>
        <v>582.76923076923072</v>
      </c>
      <c r="M37" s="42">
        <f ca="1">+'Rs,Den q5'!I37:I101</f>
        <v>145.96680785031774</v>
      </c>
      <c r="N37" s="42">
        <f ca="1">+'Rs,Den q5'!J37:J101</f>
        <v>0.73701295359185681</v>
      </c>
      <c r="O37" s="42">
        <f t="shared" ca="1" si="4"/>
        <v>898.40507072707271</v>
      </c>
      <c r="P37" s="42">
        <f t="shared" ca="1" si="5"/>
        <v>0.6388352421950283</v>
      </c>
      <c r="Q37" s="42">
        <f t="shared" ca="1" si="6"/>
        <v>671.27838613278618</v>
      </c>
      <c r="R37" s="42">
        <f t="shared" ca="1" si="7"/>
        <v>370.52007288000442</v>
      </c>
      <c r="S37" s="42">
        <f t="shared" ca="1" si="8"/>
        <v>1.3383489756316047</v>
      </c>
      <c r="T37" s="42">
        <f t="shared" ca="1" si="9"/>
        <v>1.5728411857404678</v>
      </c>
      <c r="U37" s="42">
        <f t="shared" ca="1" si="10"/>
        <v>0.89078345399015546</v>
      </c>
      <c r="V37" s="42">
        <f t="shared" ca="1" si="11"/>
        <v>1.6334683030464332E-2</v>
      </c>
      <c r="W37" s="23">
        <f t="shared" ca="1" si="12"/>
        <v>2.987937532223591</v>
      </c>
      <c r="X37" s="42">
        <f ca="1">+'Visco q5'!G37:G101</f>
        <v>1.3232933702132804E-2</v>
      </c>
      <c r="Y37" s="42">
        <f t="shared" ca="1" si="13"/>
        <v>1.0819347650806592</v>
      </c>
      <c r="Z37" s="42">
        <f t="shared" ca="1" si="14"/>
        <v>59.743193146415948</v>
      </c>
      <c r="AA37" s="43">
        <f t="shared" si="15"/>
        <v>24</v>
      </c>
      <c r="AB37" s="42">
        <f t="shared" ca="1" si="16"/>
        <v>4.5703604269133516E-2</v>
      </c>
      <c r="AC37" s="42">
        <f t="shared" ca="1" si="17"/>
        <v>2.4843478955147505E-2</v>
      </c>
      <c r="AD37" s="42">
        <f t="shared" ca="1" si="18"/>
        <v>0.93106618055662949</v>
      </c>
      <c r="AE37" s="42">
        <f t="shared" ca="1" si="19"/>
        <v>0.50610719728574982</v>
      </c>
      <c r="AF37" s="42">
        <f t="shared" ca="1" si="20"/>
        <v>1.4371733778423792</v>
      </c>
      <c r="AG37" s="42">
        <f t="shared" ca="1" si="21"/>
        <v>0.6478454130248601</v>
      </c>
      <c r="AH37" s="42">
        <f t="shared" ca="1" si="22"/>
        <v>15.971530623384055</v>
      </c>
      <c r="AI37" s="42">
        <f t="shared" si="23"/>
        <v>0.13</v>
      </c>
      <c r="AJ37" s="42">
        <f t="shared" ca="1" si="24"/>
        <v>0.35215458697513996</v>
      </c>
      <c r="AK37" s="42">
        <f t="shared" ca="1" si="25"/>
        <v>0.22215458697513996</v>
      </c>
      <c r="AL37" s="42">
        <f t="shared" ca="1" si="26"/>
        <v>2.5093994457799731</v>
      </c>
      <c r="AM37" s="42">
        <f t="shared" ca="1" si="27"/>
        <v>1.3640546149091604</v>
      </c>
      <c r="AN37" s="42">
        <f t="shared" ca="1" si="28"/>
        <v>42.024367915927392</v>
      </c>
      <c r="AO37" s="42">
        <f t="shared" ca="1" si="29"/>
        <v>0.16992117455213979</v>
      </c>
      <c r="AP37" s="42">
        <f t="shared" ca="1" si="30"/>
        <v>8.5939472228088471E-3</v>
      </c>
      <c r="AQ37" s="42">
        <f t="shared" ca="1" si="31"/>
        <v>6.4766212205416378E-4</v>
      </c>
      <c r="AR37" s="42">
        <f t="shared" ca="1" si="32"/>
        <v>0.71687813240157605</v>
      </c>
      <c r="AS37" s="42">
        <f t="shared" ca="1" si="33"/>
        <v>3.8332219186391323E-4</v>
      </c>
      <c r="AT37" s="42">
        <f t="shared" ca="1" si="34"/>
        <v>0.97471888000543017</v>
      </c>
      <c r="AU37" s="42">
        <f t="shared" ca="1" si="35"/>
        <v>0.69875465031484874</v>
      </c>
      <c r="AV37" s="42">
        <f t="shared" ca="1" si="36"/>
        <v>42.645936322448428</v>
      </c>
      <c r="AW37" s="42">
        <f t="shared" ca="1" si="37"/>
        <v>15.552949950898986</v>
      </c>
      <c r="AX37" s="42">
        <f t="shared" ca="1" si="38"/>
        <v>17591.311918830317</v>
      </c>
      <c r="AY37" s="42">
        <f ca="1">+'fd q5'!L37:L101</f>
        <v>2.694902313067904E-2</v>
      </c>
      <c r="AZ37" s="42">
        <f t="shared" ca="1" si="39"/>
        <v>0.29615233557255854</v>
      </c>
      <c r="BA37" s="42">
        <f t="shared" ca="1" si="40"/>
        <v>8.5323643916316476E-5</v>
      </c>
      <c r="BB37" s="42">
        <f t="shared" ca="1" si="41"/>
        <v>0.29623765921647488</v>
      </c>
      <c r="BC37" s="42">
        <f t="shared" ca="1" si="42"/>
        <v>29.62376592164749</v>
      </c>
      <c r="BD37" s="42">
        <f t="shared" ca="1" si="43"/>
        <v>913.21662340527496</v>
      </c>
      <c r="BE37" s="29">
        <f t="shared" ca="1" si="44"/>
        <v>0</v>
      </c>
    </row>
    <row r="38" spans="5:57" x14ac:dyDescent="0.25">
      <c r="E38" s="20">
        <v>36</v>
      </c>
      <c r="F38" s="19">
        <v>3600</v>
      </c>
      <c r="G38" s="29">
        <f t="shared" ca="1" si="45"/>
        <v>913.21662340527496</v>
      </c>
      <c r="H38" s="4">
        <f t="shared" ca="1" si="0"/>
        <v>943.22203070282012</v>
      </c>
      <c r="I38" s="4">
        <f t="shared" ca="1" si="1"/>
        <v>928.21932705404754</v>
      </c>
      <c r="J38" s="4">
        <v>555</v>
      </c>
      <c r="K38" s="42">
        <f t="shared" si="2"/>
        <v>614.15384615384619</v>
      </c>
      <c r="L38" s="42">
        <f t="shared" si="3"/>
        <v>584.57692307692309</v>
      </c>
      <c r="M38" s="42">
        <f ca="1">+'Rs,Den q5'!I38:I102</f>
        <v>150.88059831817299</v>
      </c>
      <c r="N38" s="42">
        <f ca="1">+'Rs,Den q5'!J38:J102</f>
        <v>0.73657576087807652</v>
      </c>
      <c r="O38" s="42">
        <f t="shared" ca="1" si="4"/>
        <v>928.21970182210566</v>
      </c>
      <c r="P38" s="42">
        <f t="shared" ca="1" si="5"/>
        <v>0.63672390091525177</v>
      </c>
      <c r="Q38" s="42">
        <f t="shared" ca="1" si="6"/>
        <v>671.34770878885126</v>
      </c>
      <c r="R38" s="42">
        <f t="shared" ca="1" si="7"/>
        <v>369.86755122249764</v>
      </c>
      <c r="S38" s="42">
        <f t="shared" ca="1" si="8"/>
        <v>1.3826208310572878</v>
      </c>
      <c r="T38" s="42">
        <f t="shared" ca="1" si="9"/>
        <v>1.580503402217257</v>
      </c>
      <c r="U38" s="42">
        <f t="shared" ca="1" si="10"/>
        <v>0.89004494581125404</v>
      </c>
      <c r="V38" s="42">
        <f t="shared" ca="1" si="11"/>
        <v>1.5845902872780732E-2</v>
      </c>
      <c r="W38" s="23">
        <f t="shared" ca="1" si="12"/>
        <v>3.069923274203977</v>
      </c>
      <c r="X38" s="42">
        <f ca="1">+'Visco q5'!G38:G102</f>
        <v>1.3325904928779751E-2</v>
      </c>
      <c r="Y38" s="42">
        <f t="shared" ca="1" si="13"/>
        <v>1.0849105542549951</v>
      </c>
      <c r="Z38" s="42">
        <f t="shared" ca="1" si="14"/>
        <v>59.829708933796944</v>
      </c>
      <c r="AA38" s="43">
        <f t="shared" si="15"/>
        <v>24</v>
      </c>
      <c r="AB38" s="42">
        <f t="shared" ca="1" si="16"/>
        <v>4.5829308974446391E-2</v>
      </c>
      <c r="AC38" s="42">
        <f t="shared" ca="1" si="17"/>
        <v>2.3514313188620635E-2</v>
      </c>
      <c r="AD38" s="42">
        <f t="shared" ca="1" si="18"/>
        <v>0.93362701578451324</v>
      </c>
      <c r="AE38" s="42">
        <f t="shared" ca="1" si="19"/>
        <v>0.47902965464208164</v>
      </c>
      <c r="AF38" s="42">
        <f t="shared" ca="1" si="20"/>
        <v>1.4126566704265948</v>
      </c>
      <c r="AG38" s="42">
        <f t="shared" ca="1" si="21"/>
        <v>0.66090157313494724</v>
      </c>
      <c r="AH38" s="42">
        <f t="shared" ca="1" si="22"/>
        <v>15.597290922948012</v>
      </c>
      <c r="AI38" s="42">
        <f t="shared" si="23"/>
        <v>0.13</v>
      </c>
      <c r="AJ38" s="42">
        <f t="shared" ca="1" si="24"/>
        <v>0.33909842686505276</v>
      </c>
      <c r="AK38" s="42">
        <f t="shared" ca="1" si="25"/>
        <v>0.20909842686505276</v>
      </c>
      <c r="AL38" s="42">
        <f t="shared" ca="1" si="26"/>
        <v>2.5321773057150589</v>
      </c>
      <c r="AM38" s="42">
        <f t="shared" ca="1" si="27"/>
        <v>1.2992212090498958</v>
      </c>
      <c r="AN38" s="42">
        <f t="shared" ca="1" si="28"/>
        <v>42.289509327266593</v>
      </c>
      <c r="AO38" s="42">
        <f t="shared" ca="1" si="29"/>
        <v>0.17290733255125762</v>
      </c>
      <c r="AP38" s="42">
        <f t="shared" ca="1" si="30"/>
        <v>8.6602975498080645E-3</v>
      </c>
      <c r="AQ38" s="42">
        <f t="shared" ca="1" si="31"/>
        <v>6.7524258458030598E-4</v>
      </c>
      <c r="AR38" s="42">
        <f t="shared" ca="1" si="32"/>
        <v>0.72527587602409238</v>
      </c>
      <c r="AS38" s="42">
        <f t="shared" ca="1" si="33"/>
        <v>3.6084989214503471E-4</v>
      </c>
      <c r="AT38" s="42">
        <f t="shared" ca="1" si="34"/>
        <v>0.97471888000430429</v>
      </c>
      <c r="AU38" s="42">
        <f t="shared" ca="1" si="35"/>
        <v>0.706940089572344</v>
      </c>
      <c r="AV38" s="42">
        <f t="shared" ca="1" si="36"/>
        <v>43.195691232503677</v>
      </c>
      <c r="AW38" s="42">
        <f t="shared" ca="1" si="37"/>
        <v>15.866156548636637</v>
      </c>
      <c r="AX38" s="42">
        <f t="shared" ca="1" si="38"/>
        <v>17168.387361239424</v>
      </c>
      <c r="AY38" s="42">
        <f ca="1">+'fd q5'!L38:L102</f>
        <v>2.7108733394347495E-2</v>
      </c>
      <c r="AZ38" s="42">
        <f t="shared" ca="1" si="39"/>
        <v>0.29997007800349773</v>
      </c>
      <c r="BA38" s="42">
        <f t="shared" ca="1" si="40"/>
        <v>8.3994971954396506E-5</v>
      </c>
      <c r="BB38" s="42">
        <f t="shared" ca="1" si="41"/>
        <v>0.30005407297545211</v>
      </c>
      <c r="BC38" s="42">
        <f t="shared" ca="1" si="42"/>
        <v>30.005407297545212</v>
      </c>
      <c r="BD38" s="42">
        <f t="shared" ca="1" si="43"/>
        <v>943.22203070282012</v>
      </c>
      <c r="BE38" s="29">
        <f t="shared" ca="1" si="44"/>
        <v>0</v>
      </c>
    </row>
    <row r="39" spans="5:57" x14ac:dyDescent="0.25">
      <c r="E39" s="20">
        <v>37</v>
      </c>
      <c r="F39" s="4">
        <v>3700</v>
      </c>
      <c r="G39" s="29">
        <f t="shared" ca="1" si="45"/>
        <v>943.22203070282012</v>
      </c>
      <c r="H39" s="4">
        <f t="shared" ca="1" si="0"/>
        <v>973.60546975942043</v>
      </c>
      <c r="I39" s="4">
        <f t="shared" ca="1" si="1"/>
        <v>958.41375023112028</v>
      </c>
      <c r="J39" s="4">
        <v>556</v>
      </c>
      <c r="K39" s="42">
        <f t="shared" si="2"/>
        <v>616.76923076923072</v>
      </c>
      <c r="L39" s="42">
        <f t="shared" si="3"/>
        <v>586.38461538461536</v>
      </c>
      <c r="M39" s="42">
        <f ca="1">+'Rs,Den q5'!I39:I103</f>
        <v>155.84761238134837</v>
      </c>
      <c r="N39" s="42">
        <f ca="1">+'Rs,Den q5'!J39:J103</f>
        <v>0.73613383272263921</v>
      </c>
      <c r="O39" s="42">
        <f t="shared" ca="1" si="4"/>
        <v>958.41417426154817</v>
      </c>
      <c r="P39" s="42">
        <f t="shared" ca="1" si="5"/>
        <v>0.63450272949081743</v>
      </c>
      <c r="Q39" s="42">
        <f t="shared" ca="1" si="6"/>
        <v>671.42027667743866</v>
      </c>
      <c r="R39" s="42">
        <f t="shared" ca="1" si="7"/>
        <v>369.18096566287443</v>
      </c>
      <c r="S39" s="42">
        <f t="shared" ca="1" si="8"/>
        <v>1.4274423688451667</v>
      </c>
      <c r="T39" s="42">
        <f t="shared" ca="1" si="9"/>
        <v>1.5883392426035452</v>
      </c>
      <c r="U39" s="42">
        <f t="shared" ca="1" si="10"/>
        <v>0.88944187178695855</v>
      </c>
      <c r="V39" s="42">
        <f t="shared" ca="1" si="11"/>
        <v>1.5383710318630927E-2</v>
      </c>
      <c r="W39" s="23">
        <f t="shared" ca="1" si="12"/>
        <v>3.1511259331495634</v>
      </c>
      <c r="X39" s="42">
        <f ca="1">+'Visco q5'!G39:G103</f>
        <v>1.3419596442840832E-2</v>
      </c>
      <c r="Y39" s="42">
        <f t="shared" ca="1" si="13"/>
        <v>1.0879201706119366</v>
      </c>
      <c r="Z39" s="42">
        <f t="shared" ca="1" si="14"/>
        <v>59.91628631119341</v>
      </c>
      <c r="AA39" s="43">
        <f t="shared" si="15"/>
        <v>24</v>
      </c>
      <c r="AB39" s="42">
        <f t="shared" ca="1" si="16"/>
        <v>4.5956442623737451E-2</v>
      </c>
      <c r="AC39" s="42">
        <f t="shared" ca="1" si="17"/>
        <v>2.2253596734085966E-2</v>
      </c>
      <c r="AD39" s="42">
        <f t="shared" ca="1" si="18"/>
        <v>0.93621696122007703</v>
      </c>
      <c r="AE39" s="42">
        <f t="shared" ca="1" si="19"/>
        <v>0.45334654993164553</v>
      </c>
      <c r="AF39" s="42">
        <f t="shared" ca="1" si="20"/>
        <v>1.3895635111517226</v>
      </c>
      <c r="AG39" s="42">
        <f t="shared" ca="1" si="21"/>
        <v>0.67374895332715323</v>
      </c>
      <c r="AH39" s="42">
        <f t="shared" ca="1" si="22"/>
        <v>15.22764770100606</v>
      </c>
      <c r="AI39" s="42">
        <f t="shared" si="23"/>
        <v>0.13</v>
      </c>
      <c r="AJ39" s="42">
        <f t="shared" ca="1" si="24"/>
        <v>0.32625104667284682</v>
      </c>
      <c r="AK39" s="42">
        <f t="shared" ca="1" si="25"/>
        <v>0.19625104667284682</v>
      </c>
      <c r="AL39" s="42">
        <f t="shared" ca="1" si="26"/>
        <v>2.5553964920442294</v>
      </c>
      <c r="AM39" s="42">
        <f t="shared" ca="1" si="27"/>
        <v>1.2374056777031157</v>
      </c>
      <c r="AN39" s="42">
        <f t="shared" ca="1" si="28"/>
        <v>42.559227220315648</v>
      </c>
      <c r="AO39" s="42">
        <f t="shared" ca="1" si="29"/>
        <v>0.17598217288355206</v>
      </c>
      <c r="AP39" s="42">
        <f t="shared" ca="1" si="30"/>
        <v>8.7273046485255353E-3</v>
      </c>
      <c r="AQ39" s="42">
        <f t="shared" ca="1" si="31"/>
        <v>7.0400186098984127E-4</v>
      </c>
      <c r="AR39" s="42">
        <f t="shared" ca="1" si="32"/>
        <v>0.73358132348914207</v>
      </c>
      <c r="AS39" s="42">
        <f t="shared" ca="1" si="33"/>
        <v>3.3963495579069448E-4</v>
      </c>
      <c r="AT39" s="42">
        <f t="shared" ca="1" si="34"/>
        <v>0.97471888000340945</v>
      </c>
      <c r="AU39" s="42">
        <f t="shared" ca="1" si="35"/>
        <v>0.71503556602275531</v>
      </c>
      <c r="AV39" s="42">
        <f t="shared" ca="1" si="36"/>
        <v>43.740234514436629</v>
      </c>
      <c r="AW39" s="42">
        <f t="shared" ca="1" si="37"/>
        <v>16.174353037237083</v>
      </c>
      <c r="AX39" s="42">
        <f t="shared" ca="1" si="38"/>
        <v>16774.777803099783</v>
      </c>
      <c r="AY39" s="42">
        <f ca="1">+'fd q5'!L39:L103</f>
        <v>2.7262309723265193E-2</v>
      </c>
      <c r="AZ39" s="42">
        <f t="shared" ca="1" si="39"/>
        <v>0.30375162857247662</v>
      </c>
      <c r="BA39" s="42">
        <f t="shared" ca="1" si="40"/>
        <v>8.2761993527011098E-5</v>
      </c>
      <c r="BB39" s="42">
        <f t="shared" ca="1" si="41"/>
        <v>0.30383439056600364</v>
      </c>
      <c r="BC39" s="42">
        <f t="shared" ca="1" si="42"/>
        <v>30.383439056600363</v>
      </c>
      <c r="BD39" s="42">
        <f t="shared" ca="1" si="43"/>
        <v>973.60546975942043</v>
      </c>
      <c r="BE39" s="29">
        <f t="shared" ca="1" si="44"/>
        <v>0</v>
      </c>
    </row>
    <row r="40" spans="5:57" x14ac:dyDescent="0.25">
      <c r="E40" s="20">
        <v>38</v>
      </c>
      <c r="F40" s="19">
        <v>3800</v>
      </c>
      <c r="G40" s="29">
        <f t="shared" ca="1" si="45"/>
        <v>973.60546975942043</v>
      </c>
      <c r="H40" s="4">
        <f t="shared" ca="1" si="0"/>
        <v>1004.3633797637026</v>
      </c>
      <c r="I40" s="4">
        <f t="shared" ca="1" si="1"/>
        <v>988.98442476156151</v>
      </c>
      <c r="J40" s="4">
        <v>557</v>
      </c>
      <c r="K40" s="42">
        <f t="shared" si="2"/>
        <v>619.38461538461536</v>
      </c>
      <c r="L40" s="42">
        <f t="shared" si="3"/>
        <v>588.19230769230762</v>
      </c>
      <c r="M40" s="42">
        <f ca="1">+'Rs,Den q5'!I40:I104</f>
        <v>160.86631597118654</v>
      </c>
      <c r="N40" s="42">
        <f ca="1">+'Rs,Den q5'!J40:J104</f>
        <v>0.73568730561562201</v>
      </c>
      <c r="O40" s="42">
        <f t="shared" ca="1" si="4"/>
        <v>988.9849032038527</v>
      </c>
      <c r="P40" s="42">
        <f t="shared" ca="1" si="5"/>
        <v>0.63216257894740391</v>
      </c>
      <c r="Q40" s="42">
        <f t="shared" ca="1" si="6"/>
        <v>671.49633145090729</v>
      </c>
      <c r="R40" s="42">
        <f t="shared" ca="1" si="7"/>
        <v>368.45746908013837</v>
      </c>
      <c r="S40" s="42">
        <f t="shared" ca="1" si="8"/>
        <v>1.4728068917735637</v>
      </c>
      <c r="T40" s="42">
        <f t="shared" ca="1" si="9"/>
        <v>1.5963641859689852</v>
      </c>
      <c r="U40" s="42">
        <f t="shared" ca="1" si="10"/>
        <v>0.88897882242376747</v>
      </c>
      <c r="V40" s="42">
        <f t="shared" ca="1" si="11"/>
        <v>1.4946355052953301E-2</v>
      </c>
      <c r="W40" s="23">
        <f t="shared" ca="1" si="12"/>
        <v>3.2313711845108646</v>
      </c>
      <c r="X40" s="42">
        <f ca="1">+'Visco q5'!G40:G104</f>
        <v>1.3513949305758458E-2</v>
      </c>
      <c r="Y40" s="42">
        <f t="shared" ca="1" si="13"/>
        <v>1.0909629814130379</v>
      </c>
      <c r="Z40" s="42">
        <f t="shared" ca="1" si="14"/>
        <v>60.002864135279168</v>
      </c>
      <c r="AA40" s="43">
        <f t="shared" si="15"/>
        <v>24</v>
      </c>
      <c r="AB40" s="42">
        <f t="shared" ca="1" si="16"/>
        <v>4.6084978488567532E-2</v>
      </c>
      <c r="AC40" s="42">
        <f t="shared" ca="1" si="17"/>
        <v>2.1056610897131473E-2</v>
      </c>
      <c r="AD40" s="42">
        <f t="shared" ca="1" si="18"/>
        <v>0.93883547235602938</v>
      </c>
      <c r="AE40" s="42">
        <f t="shared" ca="1" si="19"/>
        <v>0.42896175470125553</v>
      </c>
      <c r="AF40" s="42">
        <f t="shared" ca="1" si="20"/>
        <v>1.3677972270572849</v>
      </c>
      <c r="AG40" s="42">
        <f t="shared" ca="1" si="21"/>
        <v>0.68638498001334958</v>
      </c>
      <c r="AH40" s="42">
        <f t="shared" ca="1" si="22"/>
        <v>14.862728757283083</v>
      </c>
      <c r="AI40" s="42">
        <f t="shared" si="23"/>
        <v>0.13</v>
      </c>
      <c r="AJ40" s="42">
        <f t="shared" ca="1" si="24"/>
        <v>0.31361501998665048</v>
      </c>
      <c r="AK40" s="42">
        <f t="shared" ca="1" si="25"/>
        <v>0.18361501998665047</v>
      </c>
      <c r="AL40" s="42">
        <f t="shared" ca="1" si="26"/>
        <v>2.5790610364567592</v>
      </c>
      <c r="AM40" s="42">
        <f t="shared" ca="1" si="27"/>
        <v>1.178394490041794</v>
      </c>
      <c r="AN40" s="42">
        <f t="shared" ca="1" si="28"/>
        <v>42.833550432484245</v>
      </c>
      <c r="AO40" s="42">
        <f t="shared" ca="1" si="29"/>
        <v>0.17914826384562391</v>
      </c>
      <c r="AP40" s="42">
        <f t="shared" ca="1" si="30"/>
        <v>8.7949346323181396E-3</v>
      </c>
      <c r="AQ40" s="42">
        <f t="shared" ca="1" si="31"/>
        <v>7.3401548084371746E-4</v>
      </c>
      <c r="AR40" s="42">
        <f t="shared" ca="1" si="32"/>
        <v>0.74179708959947377</v>
      </c>
      <c r="AS40" s="42">
        <f t="shared" ca="1" si="33"/>
        <v>3.1959063514981173E-4</v>
      </c>
      <c r="AT40" s="42">
        <f t="shared" ca="1" si="34"/>
        <v>0.97471888000269813</v>
      </c>
      <c r="AU40" s="42">
        <f t="shared" ca="1" si="35"/>
        <v>0.72304362836366021</v>
      </c>
      <c r="AV40" s="42">
        <f t="shared" ca="1" si="36"/>
        <v>44.279637435256333</v>
      </c>
      <c r="AW40" s="42">
        <f t="shared" ca="1" si="37"/>
        <v>16.477477697802016</v>
      </c>
      <c r="AX40" s="42">
        <f t="shared" ca="1" si="38"/>
        <v>16408.135301618655</v>
      </c>
      <c r="AY40" s="42">
        <f ca="1">+'fd q5'!L40:L104</f>
        <v>2.7409889782893299E-2</v>
      </c>
      <c r="AZ40" s="42">
        <f t="shared" ca="1" si="39"/>
        <v>0.30749748218928008</v>
      </c>
      <c r="BA40" s="42">
        <f t="shared" ca="1" si="40"/>
        <v>8.1617853541687566E-5</v>
      </c>
      <c r="BB40" s="42">
        <f t="shared" ca="1" si="41"/>
        <v>0.30757910004282174</v>
      </c>
      <c r="BC40" s="42">
        <f t="shared" ca="1" si="42"/>
        <v>30.757910004282174</v>
      </c>
      <c r="BD40" s="42">
        <f t="shared" ca="1" si="43"/>
        <v>1004.3633797637026</v>
      </c>
      <c r="BE40" s="29">
        <f t="shared" ca="1" si="44"/>
        <v>0</v>
      </c>
    </row>
    <row r="41" spans="5:57" x14ac:dyDescent="0.25">
      <c r="E41" s="20">
        <v>39</v>
      </c>
      <c r="F41" s="4">
        <v>3900</v>
      </c>
      <c r="G41" s="29">
        <f t="shared" ca="1" si="45"/>
        <v>1004.3633797637026</v>
      </c>
      <c r="H41" s="4">
        <f t="shared" ca="1" si="0"/>
        <v>1035.4922557070947</v>
      </c>
      <c r="I41" s="4">
        <f t="shared" ca="1" si="1"/>
        <v>1019.9278177353987</v>
      </c>
      <c r="J41" s="4">
        <v>558</v>
      </c>
      <c r="K41" s="42">
        <f t="shared" si="2"/>
        <v>622</v>
      </c>
      <c r="L41" s="42">
        <f t="shared" si="3"/>
        <v>590</v>
      </c>
      <c r="M41" s="42">
        <f ca="1">+'Rs,Den q5'!I41:I105</f>
        <v>165.93518766590955</v>
      </c>
      <c r="N41" s="42">
        <f ca="1">+'Rs,Den q5'!J41:J105</f>
        <v>0.73523631492187613</v>
      </c>
      <c r="O41" s="42">
        <f t="shared" ca="1" si="4"/>
        <v>1019.9283561274003</v>
      </c>
      <c r="P41" s="42">
        <f t="shared" ca="1" si="5"/>
        <v>0.62969314348134275</v>
      </c>
      <c r="Q41" s="42">
        <f t="shared" ca="1" si="6"/>
        <v>671.57614259169213</v>
      </c>
      <c r="R41" s="42">
        <f t="shared" ca="1" si="7"/>
        <v>367.69385344459369</v>
      </c>
      <c r="S41" s="42">
        <f t="shared" ca="1" si="8"/>
        <v>1.5187076387189338</v>
      </c>
      <c r="T41" s="42">
        <f t="shared" ca="1" si="9"/>
        <v>1.6045957648538847</v>
      </c>
      <c r="U41" s="42">
        <f t="shared" ca="1" si="10"/>
        <v>0.88866065976570374</v>
      </c>
      <c r="V41" s="42">
        <f t="shared" ca="1" si="11"/>
        <v>1.4532238624609064E-2</v>
      </c>
      <c r="W41" s="23">
        <f t="shared" ca="1" si="12"/>
        <v>3.3104711121731092</v>
      </c>
      <c r="X41" s="42">
        <f ca="1">+'Visco q5'!G41:G105</f>
        <v>1.3608899770807785E-2</v>
      </c>
      <c r="Y41" s="42">
        <f t="shared" ca="1" si="13"/>
        <v>1.0940383504447431</v>
      </c>
      <c r="Z41" s="42">
        <f t="shared" ca="1" si="14"/>
        <v>60.089383247629414</v>
      </c>
      <c r="AA41" s="43">
        <f t="shared" si="15"/>
        <v>24</v>
      </c>
      <c r="AB41" s="42">
        <f t="shared" ca="1" si="16"/>
        <v>4.6214889693700245E-2</v>
      </c>
      <c r="AC41" s="42">
        <f t="shared" ca="1" si="17"/>
        <v>1.9919027984411631E-2</v>
      </c>
      <c r="AD41" s="42">
        <f t="shared" ca="1" si="18"/>
        <v>0.94148200169455054</v>
      </c>
      <c r="AE41" s="42">
        <f t="shared" ca="1" si="19"/>
        <v>0.40578710590604289</v>
      </c>
      <c r="AF41" s="42">
        <f t="shared" ca="1" si="20"/>
        <v>1.3472691076005934</v>
      </c>
      <c r="AG41" s="42">
        <f t="shared" ca="1" si="21"/>
        <v>0.69880768168972152</v>
      </c>
      <c r="AH41" s="42">
        <f t="shared" ca="1" si="22"/>
        <v>14.502651826830096</v>
      </c>
      <c r="AI41" s="42">
        <f t="shared" si="23"/>
        <v>0.13</v>
      </c>
      <c r="AJ41" s="42">
        <f t="shared" ca="1" si="24"/>
        <v>0.3011923183102786</v>
      </c>
      <c r="AK41" s="42">
        <f t="shared" ca="1" si="25"/>
        <v>0.17119231831027859</v>
      </c>
      <c r="AL41" s="42">
        <f t="shared" ca="1" si="26"/>
        <v>2.6031750681854322</v>
      </c>
      <c r="AM41" s="42">
        <f t="shared" ca="1" si="27"/>
        <v>1.1219915783673624</v>
      </c>
      <c r="AN41" s="42">
        <f t="shared" ca="1" si="28"/>
        <v>43.112509025466075</v>
      </c>
      <c r="AO41" s="42">
        <f t="shared" ca="1" si="29"/>
        <v>0.18240826430527574</v>
      </c>
      <c r="AP41" s="42">
        <f t="shared" ca="1" si="30"/>
        <v>8.8631517908551033E-3</v>
      </c>
      <c r="AQ41" s="42">
        <f t="shared" ca="1" si="31"/>
        <v>7.6536651336946095E-4</v>
      </c>
      <c r="AR41" s="42">
        <f t="shared" ca="1" si="32"/>
        <v>0.74992595157218545</v>
      </c>
      <c r="AS41" s="42">
        <f t="shared" ca="1" si="33"/>
        <v>3.0063738823361998E-4</v>
      </c>
      <c r="AT41" s="42">
        <f t="shared" ca="1" si="34"/>
        <v>0.97471888000213269</v>
      </c>
      <c r="AU41" s="42">
        <f t="shared" ca="1" si="35"/>
        <v>0.73096698360097423</v>
      </c>
      <c r="AV41" s="42">
        <f t="shared" ca="1" si="36"/>
        <v>44.81398124797235</v>
      </c>
      <c r="AW41" s="42">
        <f t="shared" ca="1" si="37"/>
        <v>16.775483256624938</v>
      </c>
      <c r="AX41" s="42">
        <f t="shared" ca="1" si="38"/>
        <v>16066.342680210562</v>
      </c>
      <c r="AY41" s="42">
        <f ca="1">+'fd q5'!L41:L105</f>
        <v>2.7551612224003975E-2</v>
      </c>
      <c r="AZ41" s="42">
        <f t="shared" ca="1" si="39"/>
        <v>0.31120820311091912</v>
      </c>
      <c r="BA41" s="42">
        <f t="shared" ca="1" si="40"/>
        <v>8.0556323002692565E-5</v>
      </c>
      <c r="BB41" s="42">
        <f t="shared" ca="1" si="41"/>
        <v>0.31128875943392181</v>
      </c>
      <c r="BC41" s="42">
        <f t="shared" ca="1" si="42"/>
        <v>31.128875943392181</v>
      </c>
      <c r="BD41" s="42">
        <f t="shared" ca="1" si="43"/>
        <v>1035.4922557070947</v>
      </c>
      <c r="BE41" s="29">
        <f t="shared" ca="1" si="44"/>
        <v>0</v>
      </c>
    </row>
    <row r="42" spans="5:57" x14ac:dyDescent="0.25">
      <c r="E42" s="20">
        <v>40</v>
      </c>
      <c r="F42" s="19">
        <v>4000</v>
      </c>
      <c r="G42" s="29">
        <f t="shared" ca="1" si="45"/>
        <v>1035.4922557070947</v>
      </c>
      <c r="H42" s="4">
        <f t="shared" ca="1" si="0"/>
        <v>1066.9886563884056</v>
      </c>
      <c r="I42" s="4">
        <f t="shared" ca="1" si="1"/>
        <v>1051.2404560477503</v>
      </c>
      <c r="J42" s="4">
        <v>559</v>
      </c>
      <c r="K42" s="42">
        <f t="shared" si="2"/>
        <v>624.61538461538464</v>
      </c>
      <c r="L42" s="42">
        <f t="shared" si="3"/>
        <v>591.80769230769238</v>
      </c>
      <c r="M42" s="42">
        <f ca="1">+'Rs,Den q5'!I42:I106</f>
        <v>171.05272085812936</v>
      </c>
      <c r="N42" s="42">
        <f ca="1">+'Rs,Den q5'!J42:J106</f>
        <v>0.73478099468817804</v>
      </c>
      <c r="O42" s="42">
        <f t="shared" ca="1" si="4"/>
        <v>1051.2410603311098</v>
      </c>
      <c r="P42" s="42">
        <f t="shared" ca="1" si="5"/>
        <v>0.62708277516947752</v>
      </c>
      <c r="Q42" s="42">
        <f t="shared" ca="1" si="6"/>
        <v>671.66001136825764</v>
      </c>
      <c r="R42" s="42">
        <f t="shared" ca="1" si="7"/>
        <v>366.88649184365204</v>
      </c>
      <c r="S42" s="42">
        <f t="shared" ca="1" si="8"/>
        <v>1.565137775444214</v>
      </c>
      <c r="T42" s="42">
        <f t="shared" ca="1" si="9"/>
        <v>1.6130539157595642</v>
      </c>
      <c r="U42" s="42">
        <f t="shared" ca="1" si="10"/>
        <v>0.88849257503165535</v>
      </c>
      <c r="V42" s="42">
        <f t="shared" ca="1" si="11"/>
        <v>1.4139899861093156E-2</v>
      </c>
      <c r="W42" s="23">
        <f t="shared" ca="1" si="12"/>
        <v>3.3882222995633171</v>
      </c>
      <c r="X42" s="42">
        <f ca="1">+'Visco q5'!G42:G106</f>
        <v>1.3704379019977691E-2</v>
      </c>
      <c r="Y42" s="42">
        <f t="shared" ca="1" si="13"/>
        <v>1.0971456392597725</v>
      </c>
      <c r="Z42" s="42">
        <f t="shared" ca="1" si="14"/>
        <v>60.175786512320435</v>
      </c>
      <c r="AA42" s="43">
        <f t="shared" si="15"/>
        <v>24</v>
      </c>
      <c r="AB42" s="42">
        <f t="shared" ca="1" si="16"/>
        <v>4.6346149269541143E-2</v>
      </c>
      <c r="AC42" s="42">
        <f t="shared" ca="1" si="17"/>
        <v>1.8836872066916421E-2</v>
      </c>
      <c r="AD42" s="42">
        <f t="shared" ca="1" si="18"/>
        <v>0.94415599981557408</v>
      </c>
      <c r="AE42" s="42">
        <f t="shared" ca="1" si="19"/>
        <v>0.3837416065853364</v>
      </c>
      <c r="AF42" s="42">
        <f t="shared" ca="1" si="20"/>
        <v>1.3278976064009105</v>
      </c>
      <c r="AG42" s="42">
        <f t="shared" ca="1" si="21"/>
        <v>0.71101566511184777</v>
      </c>
      <c r="AH42" s="42">
        <f t="shared" ca="1" si="22"/>
        <v>14.147524743199078</v>
      </c>
      <c r="AI42" s="42">
        <f t="shared" si="23"/>
        <v>0.13</v>
      </c>
      <c r="AJ42" s="42">
        <f t="shared" ca="1" si="24"/>
        <v>0.28898433488815217</v>
      </c>
      <c r="AK42" s="42">
        <f t="shared" ca="1" si="25"/>
        <v>0.15898433488815217</v>
      </c>
      <c r="AL42" s="42">
        <f t="shared" ca="1" si="26"/>
        <v>2.6277428211417959</v>
      </c>
      <c r="AM42" s="42">
        <f t="shared" ca="1" si="27"/>
        <v>1.0680165693751953</v>
      </c>
      <c r="AN42" s="42">
        <f t="shared" ca="1" si="28"/>
        <v>43.396134359129185</v>
      </c>
      <c r="AO42" s="42">
        <f t="shared" ca="1" si="29"/>
        <v>0.18576492757749691</v>
      </c>
      <c r="AP42" s="42">
        <f t="shared" ca="1" si="30"/>
        <v>8.9319185727303272E-3</v>
      </c>
      <c r="AQ42" s="42">
        <f t="shared" ca="1" si="31"/>
        <v>7.981466532992874E-4</v>
      </c>
      <c r="AR42" s="42">
        <f t="shared" ca="1" si="32"/>
        <v>0.75797087405950569</v>
      </c>
      <c r="AS42" s="42">
        <f t="shared" ca="1" si="33"/>
        <v>2.8270215957092512E-4</v>
      </c>
      <c r="AT42" s="42">
        <f t="shared" ca="1" si="34"/>
        <v>0.97471888000168339</v>
      </c>
      <c r="AU42" s="42">
        <f t="shared" ca="1" si="35"/>
        <v>0.73880852143717846</v>
      </c>
      <c r="AV42" s="42">
        <f t="shared" ca="1" si="36"/>
        <v>45.343358651609229</v>
      </c>
      <c r="AW42" s="42">
        <f t="shared" ca="1" si="37"/>
        <v>17.068336313540488</v>
      </c>
      <c r="AX42" s="42">
        <f t="shared" ca="1" si="38"/>
        <v>15747.487353415258</v>
      </c>
      <c r="AY42" s="42">
        <f ca="1">+'fd q5'!L42:L106</f>
        <v>2.7687616192921476E-2</v>
      </c>
      <c r="AZ42" s="42">
        <f t="shared" ca="1" si="39"/>
        <v>0.31488443508061964</v>
      </c>
      <c r="BA42" s="42">
        <f t="shared" ca="1" si="40"/>
        <v>7.9571732488501319E-5</v>
      </c>
      <c r="BB42" s="42">
        <f t="shared" ca="1" si="41"/>
        <v>0.31496400681310815</v>
      </c>
      <c r="BC42" s="42">
        <f t="shared" ca="1" si="42"/>
        <v>31.496400681310817</v>
      </c>
      <c r="BD42" s="42">
        <f t="shared" ca="1" si="43"/>
        <v>1066.9886563884056</v>
      </c>
      <c r="BE42" s="29">
        <f t="shared" ca="1" si="44"/>
        <v>0</v>
      </c>
    </row>
    <row r="43" spans="5:57" x14ac:dyDescent="0.25">
      <c r="E43" s="20">
        <v>41</v>
      </c>
      <c r="F43" s="4">
        <v>4100</v>
      </c>
      <c r="G43" s="29">
        <f t="shared" ca="1" si="45"/>
        <v>1066.9886563884056</v>
      </c>
      <c r="H43" s="4">
        <f t="shared" ca="1" si="0"/>
        <v>1098.8492134949583</v>
      </c>
      <c r="I43" s="4">
        <f t="shared" ca="1" si="1"/>
        <v>1082.918934941682</v>
      </c>
      <c r="J43" s="4">
        <v>560</v>
      </c>
      <c r="K43" s="42">
        <f t="shared" si="2"/>
        <v>627.23076923076928</v>
      </c>
      <c r="L43" s="42">
        <f t="shared" si="3"/>
        <v>593.61538461538464</v>
      </c>
      <c r="M43" s="42">
        <f ca="1">+'Rs,Den q5'!I43:I107</f>
        <v>176.21742606924181</v>
      </c>
      <c r="N43" s="42">
        <f ca="1">+'Rs,Den q5'!J43:J107</f>
        <v>0.7343214774373118</v>
      </c>
      <c r="O43" s="42">
        <f t="shared" ca="1" si="4"/>
        <v>1082.9196114768549</v>
      </c>
      <c r="P43" s="42">
        <f t="shared" ca="1" si="5"/>
        <v>0.62431826180360173</v>
      </c>
      <c r="Q43" s="42">
        <f t="shared" ca="1" si="6"/>
        <v>671.74827547624886</v>
      </c>
      <c r="R43" s="42">
        <f t="shared" ca="1" si="7"/>
        <v>366.03126893590223</v>
      </c>
      <c r="S43" s="42">
        <f t="shared" ca="1" si="8"/>
        <v>1.6120903833715476</v>
      </c>
      <c r="T43" s="42">
        <f t="shared" ca="1" si="9"/>
        <v>1.6217614039945203</v>
      </c>
      <c r="U43" s="42">
        <f t="shared" ca="1" si="10"/>
        <v>0.88848015619040877</v>
      </c>
      <c r="V43" s="42">
        <f t="shared" ca="1" si="11"/>
        <v>1.376800211615649E-2</v>
      </c>
      <c r="W43" s="23">
        <f t="shared" ca="1" si="12"/>
        <v>3.46440353505049</v>
      </c>
      <c r="X43" s="42">
        <f ca="1">+'Visco q5'!G43:G107</f>
        <v>1.380031288309593E-2</v>
      </c>
      <c r="Y43" s="42">
        <f t="shared" ca="1" si="13"/>
        <v>1.1002842084868818</v>
      </c>
      <c r="Z43" s="42">
        <f t="shared" ca="1" si="14"/>
        <v>60.262018853097402</v>
      </c>
      <c r="AA43" s="43">
        <f t="shared" si="15"/>
        <v>24</v>
      </c>
      <c r="AB43" s="42">
        <f t="shared" ca="1" si="16"/>
        <v>4.6478730207465242E-2</v>
      </c>
      <c r="AC43" s="42">
        <f t="shared" ca="1" si="17"/>
        <v>1.7806484294990533E-2</v>
      </c>
      <c r="AD43" s="42">
        <f t="shared" ca="1" si="18"/>
        <v>0.94685691650391013</v>
      </c>
      <c r="AE43" s="42">
        <f t="shared" ca="1" si="19"/>
        <v>0.36275071926603569</v>
      </c>
      <c r="AF43" s="42">
        <f t="shared" ca="1" si="20"/>
        <v>1.3096076357699458</v>
      </c>
      <c r="AG43" s="42">
        <f t="shared" ca="1" si="21"/>
        <v>0.72300809085251938</v>
      </c>
      <c r="AH43" s="42">
        <f t="shared" ca="1" si="22"/>
        <v>13.797445610844996</v>
      </c>
      <c r="AI43" s="42">
        <f t="shared" si="23"/>
        <v>0.13</v>
      </c>
      <c r="AJ43" s="42">
        <f t="shared" ca="1" si="24"/>
        <v>0.27699190914748062</v>
      </c>
      <c r="AK43" s="42">
        <f t="shared" ca="1" si="25"/>
        <v>0.14699190914748061</v>
      </c>
      <c r="AL43" s="42">
        <f t="shared" ca="1" si="26"/>
        <v>2.6527686420959244</v>
      </c>
      <c r="AM43" s="42">
        <f t="shared" ca="1" si="27"/>
        <v>1.0163032198357578</v>
      </c>
      <c r="AN43" s="42">
        <f t="shared" ca="1" si="28"/>
        <v>43.684459176707783</v>
      </c>
      <c r="AO43" s="42">
        <f t="shared" ca="1" si="29"/>
        <v>0.18922110561213776</v>
      </c>
      <c r="AP43" s="42">
        <f t="shared" ca="1" si="30"/>
        <v>9.0011955745264646E-3</v>
      </c>
      <c r="AQ43" s="42">
        <f t="shared" ca="1" si="31"/>
        <v>8.3245750428298949E-4</v>
      </c>
      <c r="AR43" s="42">
        <f t="shared" ca="1" si="32"/>
        <v>0.76593503623025327</v>
      </c>
      <c r="AS43" s="42">
        <f t="shared" ca="1" si="33"/>
        <v>2.6571774450672922E-4</v>
      </c>
      <c r="AT43" s="42">
        <f t="shared" ca="1" si="34"/>
        <v>0.97471888000132656</v>
      </c>
      <c r="AU43" s="42">
        <f t="shared" ca="1" si="35"/>
        <v>0.74657134066812791</v>
      </c>
      <c r="AV43" s="42">
        <f t="shared" ca="1" si="36"/>
        <v>45.867875349797366</v>
      </c>
      <c r="AW43" s="42">
        <f t="shared" ca="1" si="37"/>
        <v>17.356016755472787</v>
      </c>
      <c r="AX43" s="42">
        <f t="shared" ca="1" si="38"/>
        <v>15449.838620299413</v>
      </c>
      <c r="AY43" s="42">
        <f ca="1">+'fd q5'!L43:L107</f>
        <v>2.7818040834144388E-2</v>
      </c>
      <c r="AZ43" s="42">
        <f t="shared" ca="1" si="39"/>
        <v>0.31852691215137058</v>
      </c>
      <c r="BA43" s="42">
        <f t="shared" ca="1" si="40"/>
        <v>7.8658914156454668E-5</v>
      </c>
      <c r="BB43" s="42">
        <f t="shared" ca="1" si="41"/>
        <v>0.31860557106552706</v>
      </c>
      <c r="BC43" s="42">
        <f t="shared" ca="1" si="42"/>
        <v>31.860557106552704</v>
      </c>
      <c r="BD43" s="42">
        <f t="shared" ca="1" si="43"/>
        <v>1098.8492134949583</v>
      </c>
      <c r="BE43" s="29">
        <f t="shared" ca="1" si="44"/>
        <v>0</v>
      </c>
    </row>
    <row r="44" spans="5:57" x14ac:dyDescent="0.25">
      <c r="E44" s="20">
        <v>42</v>
      </c>
      <c r="F44" s="19">
        <v>4200</v>
      </c>
      <c r="G44" s="29">
        <f t="shared" ca="1" si="45"/>
        <v>1098.8492134949583</v>
      </c>
      <c r="H44" s="4">
        <f t="shared" ca="1" si="0"/>
        <v>1131.07064185073</v>
      </c>
      <c r="I44" s="4">
        <f t="shared" ca="1" si="1"/>
        <v>1114.9599276728441</v>
      </c>
      <c r="J44" s="4">
        <v>561</v>
      </c>
      <c r="K44" s="42">
        <f t="shared" si="2"/>
        <v>629.84615384615381</v>
      </c>
      <c r="L44" s="42">
        <f t="shared" si="3"/>
        <v>595.42307692307691</v>
      </c>
      <c r="M44" s="42">
        <f ca="1">+'Rs,Den q5'!I44:I108</f>
        <v>181.42783342455445</v>
      </c>
      <c r="N44" s="42">
        <f ca="1">+'Rs,Den q5'!J44:J108</f>
        <v>0.7338578939478505</v>
      </c>
      <c r="O44" s="42">
        <f t="shared" ca="1" si="4"/>
        <v>1114.9606832536192</v>
      </c>
      <c r="P44" s="42">
        <f t="shared" ca="1" si="5"/>
        <v>0.62138455898624667</v>
      </c>
      <c r="Q44" s="42">
        <f t="shared" ca="1" si="6"/>
        <v>671.84131450429879</v>
      </c>
      <c r="R44" s="42">
        <f t="shared" ca="1" si="7"/>
        <v>365.12349704369853</v>
      </c>
      <c r="S44" s="42">
        <f t="shared" ca="1" si="8"/>
        <v>1.6595584457253707</v>
      </c>
      <c r="T44" s="42">
        <f t="shared" ca="1" si="9"/>
        <v>1.630744341966619</v>
      </c>
      <c r="U44" s="42">
        <f t="shared" ca="1" si="10"/>
        <v>0.88862946754323724</v>
      </c>
      <c r="V44" s="42">
        <f t="shared" ca="1" si="11"/>
        <v>1.3415322133229001E-2</v>
      </c>
      <c r="W44" s="23">
        <f t="shared" ca="1" si="12"/>
        <v>3.5387730413837288</v>
      </c>
      <c r="X44" s="42">
        <f ca="1">+'Visco q5'!G44:G108</f>
        <v>1.3896621540413373E-2</v>
      </c>
      <c r="Y44" s="42">
        <f t="shared" ca="1" si="13"/>
        <v>1.1034534192154171</v>
      </c>
      <c r="Z44" s="42">
        <f t="shared" ca="1" si="14"/>
        <v>60.348027290352711</v>
      </c>
      <c r="AA44" s="43">
        <f t="shared" si="15"/>
        <v>24</v>
      </c>
      <c r="AB44" s="42">
        <f t="shared" ca="1" si="16"/>
        <v>4.6612605518304033E-2</v>
      </c>
      <c r="AC44" s="42">
        <f t="shared" ca="1" si="17"/>
        <v>1.682449215504539E-2</v>
      </c>
      <c r="AD44" s="42">
        <f t="shared" ca="1" si="18"/>
        <v>0.94958420194073256</v>
      </c>
      <c r="AE44" s="42">
        <f t="shared" ca="1" si="19"/>
        <v>0.3427457396654916</v>
      </c>
      <c r="AF44" s="42">
        <f t="shared" ca="1" si="20"/>
        <v>1.2923299416062242</v>
      </c>
      <c r="AG44" s="42">
        <f t="shared" ca="1" si="21"/>
        <v>0.73478464853991043</v>
      </c>
      <c r="AH44" s="42">
        <f t="shared" ca="1" si="22"/>
        <v>13.45250298618461</v>
      </c>
      <c r="AI44" s="42">
        <f t="shared" si="23"/>
        <v>0.13</v>
      </c>
      <c r="AJ44" s="42">
        <f t="shared" ca="1" si="24"/>
        <v>0.26521535146008945</v>
      </c>
      <c r="AK44" s="42">
        <f t="shared" ca="1" si="25"/>
        <v>0.13521535146008945</v>
      </c>
      <c r="AL44" s="42">
        <f t="shared" ca="1" si="26"/>
        <v>2.6782570000178989</v>
      </c>
      <c r="AM44" s="42">
        <f t="shared" ca="1" si="27"/>
        <v>0.9666980291050683</v>
      </c>
      <c r="AN44" s="42">
        <f t="shared" ca="1" si="28"/>
        <v>43.97751770248292</v>
      </c>
      <c r="AO44" s="42">
        <f t="shared" ca="1" si="29"/>
        <v>0.19277975352822624</v>
      </c>
      <c r="AP44" s="42">
        <f t="shared" ca="1" si="30"/>
        <v>9.0709415368236471E-3</v>
      </c>
      <c r="AQ44" s="42">
        <f t="shared" ca="1" si="31"/>
        <v>8.6841210349545878E-4</v>
      </c>
      <c r="AR44" s="42">
        <f t="shared" ca="1" si="32"/>
        <v>0.77382186148320242</v>
      </c>
      <c r="AS44" s="42">
        <f t="shared" ca="1" si="33"/>
        <v>2.4962222580268147E-4</v>
      </c>
      <c r="AT44" s="42">
        <f t="shared" ca="1" si="34"/>
        <v>0.97471888000104301</v>
      </c>
      <c r="AU44" s="42">
        <f t="shared" ca="1" si="35"/>
        <v>0.75425877814522935</v>
      </c>
      <c r="AV44" s="42">
        <f t="shared" ca="1" si="36"/>
        <v>46.387651738552755</v>
      </c>
      <c r="AW44" s="42">
        <f t="shared" ca="1" si="37"/>
        <v>17.638517162323797</v>
      </c>
      <c r="AX44" s="42">
        <f t="shared" ca="1" si="38"/>
        <v>15171.827924830748</v>
      </c>
      <c r="AY44" s="42">
        <f ca="1">+'fd q5'!L44:L108</f>
        <v>2.7943024785916502E-2</v>
      </c>
      <c r="AZ44" s="42">
        <f t="shared" ca="1" si="39"/>
        <v>0.32213647040661636</v>
      </c>
      <c r="BA44" s="42">
        <f t="shared" ca="1" si="40"/>
        <v>7.7813151100316024E-5</v>
      </c>
      <c r="BB44" s="42">
        <f t="shared" ca="1" si="41"/>
        <v>0.3222142835577167</v>
      </c>
      <c r="BC44" s="42">
        <f t="shared" ca="1" si="42"/>
        <v>32.221428355771671</v>
      </c>
      <c r="BD44" s="42">
        <f t="shared" ca="1" si="43"/>
        <v>1131.07064185073</v>
      </c>
      <c r="BE44" s="29">
        <f t="shared" ca="1" si="44"/>
        <v>0</v>
      </c>
    </row>
    <row r="45" spans="5:57" x14ac:dyDescent="0.25">
      <c r="E45" s="20">
        <v>43</v>
      </c>
      <c r="F45" s="4">
        <v>4300</v>
      </c>
      <c r="G45" s="29">
        <f t="shared" ca="1" si="45"/>
        <v>1131.07064185073</v>
      </c>
      <c r="H45" s="4">
        <f t="shared" ca="1" si="0"/>
        <v>1163.6497509479334</v>
      </c>
      <c r="I45" s="4">
        <f t="shared" ca="1" si="1"/>
        <v>1147.3601963993317</v>
      </c>
      <c r="J45" s="4">
        <v>562</v>
      </c>
      <c r="K45" s="42">
        <f t="shared" si="2"/>
        <v>632.46153846153845</v>
      </c>
      <c r="L45" s="42">
        <f t="shared" si="3"/>
        <v>597.23076923076928</v>
      </c>
      <c r="M45" s="42">
        <f ca="1">+'Rs,Den q5'!I45:I109</f>
        <v>186.68249530696411</v>
      </c>
      <c r="N45" s="42">
        <f ca="1">+'Rs,Den q5'!J45:J109</f>
        <v>0.73339037301805166</v>
      </c>
      <c r="O45" s="42">
        <f t="shared" ca="1" si="4"/>
        <v>1147.3610382667723</v>
      </c>
      <c r="P45" s="42">
        <f t="shared" ca="1" si="5"/>
        <v>0.61826446510071464</v>
      </c>
      <c r="Q45" s="42">
        <f t="shared" ca="1" si="6"/>
        <v>671.93955639627541</v>
      </c>
      <c r="R45" s="42">
        <f t="shared" ca="1" si="7"/>
        <v>364.15781429765383</v>
      </c>
      <c r="S45" s="42">
        <f t="shared" ca="1" si="8"/>
        <v>1.7075348302945832</v>
      </c>
      <c r="T45" s="42">
        <f t="shared" ca="1" si="9"/>
        <v>1.6400328258303067</v>
      </c>
      <c r="U45" s="42">
        <f t="shared" ca="1" si="10"/>
        <v>0.88894714387953555</v>
      </c>
      <c r="V45" s="42">
        <f t="shared" ca="1" si="11"/>
        <v>1.3080740345564786E-2</v>
      </c>
      <c r="W45" s="23">
        <f t="shared" ca="1" si="12"/>
        <v>3.6110651144994592</v>
      </c>
      <c r="X45" s="42">
        <f ca="1">+'Visco q5'!G45:G109</f>
        <v>1.3993219212273896E-2</v>
      </c>
      <c r="Y45" s="42">
        <f t="shared" ca="1" si="13"/>
        <v>1.1066526344628054</v>
      </c>
      <c r="Z45" s="42">
        <f t="shared" ca="1" si="14"/>
        <v>60.433760978248216</v>
      </c>
      <c r="AA45" s="43">
        <f t="shared" si="15"/>
        <v>24</v>
      </c>
      <c r="AB45" s="42">
        <f t="shared" ca="1" si="16"/>
        <v>4.6747748294335929E-2</v>
      </c>
      <c r="AC45" s="42">
        <f t="shared" ca="1" si="17"/>
        <v>1.5887782145993293E-2</v>
      </c>
      <c r="AD45" s="42">
        <f t="shared" ca="1" si="18"/>
        <v>0.95233730796643867</v>
      </c>
      <c r="AE45" s="42">
        <f t="shared" ca="1" si="19"/>
        <v>0.32366324006039349</v>
      </c>
      <c r="AF45" s="42">
        <f t="shared" ca="1" si="20"/>
        <v>1.2760005480268322</v>
      </c>
      <c r="AG45" s="42">
        <f t="shared" ca="1" si="21"/>
        <v>0.74634553209174059</v>
      </c>
      <c r="AH45" s="42">
        <f t="shared" ca="1" si="22"/>
        <v>13.112776066583407</v>
      </c>
      <c r="AI45" s="42">
        <f t="shared" si="23"/>
        <v>0.13</v>
      </c>
      <c r="AJ45" s="42">
        <f t="shared" ca="1" si="24"/>
        <v>0.25365446790825941</v>
      </c>
      <c r="AK45" s="42">
        <f t="shared" ca="1" si="25"/>
        <v>0.1236544679082594</v>
      </c>
      <c r="AL45" s="42">
        <f t="shared" ca="1" si="26"/>
        <v>2.7042124967219232</v>
      </c>
      <c r="AM45" s="42">
        <f t="shared" ca="1" si="27"/>
        <v>0.9190590048076418</v>
      </c>
      <c r="AN45" s="42">
        <f t="shared" ca="1" si="28"/>
        <v>44.275345753401787</v>
      </c>
      <c r="AO45" s="42">
        <f t="shared" ca="1" si="29"/>
        <v>0.19644393453595199</v>
      </c>
      <c r="AP45" s="42">
        <f t="shared" ca="1" si="30"/>
        <v>9.1411133476696649E-3</v>
      </c>
      <c r="AQ45" s="42">
        <f t="shared" ca="1" si="31"/>
        <v>9.0613674258329486E-4</v>
      </c>
      <c r="AR45" s="42">
        <f t="shared" ca="1" si="32"/>
        <v>0.78163505048945836</v>
      </c>
      <c r="AS45" s="42">
        <f t="shared" ca="1" si="33"/>
        <v>2.3435847301879172E-4</v>
      </c>
      <c r="AT45" s="42">
        <f t="shared" ca="1" si="34"/>
        <v>0.9747188800008183</v>
      </c>
      <c r="AU45" s="42">
        <f t="shared" ca="1" si="35"/>
        <v>0.76187444098246793</v>
      </c>
      <c r="AV45" s="42">
        <f t="shared" ca="1" si="36"/>
        <v>46.902824760809835</v>
      </c>
      <c r="AW45" s="42">
        <f t="shared" ca="1" si="37"/>
        <v>17.915842212775388</v>
      </c>
      <c r="AX45" s="42">
        <f t="shared" ca="1" si="38"/>
        <v>14912.031663827413</v>
      </c>
      <c r="AY45" s="42">
        <f ca="1">+'fd q5'!L45:L109</f>
        <v>2.8062705668548977E-2</v>
      </c>
      <c r="AZ45" s="42">
        <f t="shared" ca="1" si="39"/>
        <v>0.32571406083895721</v>
      </c>
      <c r="BA45" s="42">
        <f t="shared" ca="1" si="40"/>
        <v>7.703013307605316E-5</v>
      </c>
      <c r="BB45" s="42">
        <f t="shared" ca="1" si="41"/>
        <v>0.32579109097203324</v>
      </c>
      <c r="BC45" s="42">
        <f t="shared" ca="1" si="42"/>
        <v>32.579109097203322</v>
      </c>
      <c r="BD45" s="42">
        <f t="shared" ca="1" si="43"/>
        <v>1163.6497509479334</v>
      </c>
      <c r="BE45" s="29">
        <f t="shared" ca="1" si="44"/>
        <v>0</v>
      </c>
    </row>
    <row r="46" spans="5:57" x14ac:dyDescent="0.25">
      <c r="E46" s="20">
        <v>44</v>
      </c>
      <c r="F46" s="19">
        <v>4400</v>
      </c>
      <c r="G46" s="29">
        <f t="shared" ca="1" si="45"/>
        <v>1163.6497509479334</v>
      </c>
      <c r="H46" s="4">
        <f t="shared" ca="1" si="0"/>
        <v>1196.583457910722</v>
      </c>
      <c r="I46" s="4">
        <f t="shared" ca="1" si="1"/>
        <v>1180.1166044293277</v>
      </c>
      <c r="J46" s="4">
        <v>563</v>
      </c>
      <c r="K46" s="42">
        <f t="shared" si="2"/>
        <v>635.07692307692309</v>
      </c>
      <c r="L46" s="42">
        <f t="shared" si="3"/>
        <v>599.03846153846155</v>
      </c>
      <c r="M46" s="42">
        <f ca="1">+'Rs,Den q5'!I46:I110</f>
        <v>191.97998921200406</v>
      </c>
      <c r="N46" s="42">
        <f ca="1">+'Rs,Den q5'!J46:J110</f>
        <v>0.73291904121183604</v>
      </c>
      <c r="O46" s="42">
        <f t="shared" ca="1" si="4"/>
        <v>1180.117540285082</v>
      </c>
      <c r="P46" s="42">
        <f t="shared" ca="1" si="5"/>
        <v>0.61493822440556078</v>
      </c>
      <c r="Q46" s="42">
        <f t="shared" ca="1" si="6"/>
        <v>672.04348512226852</v>
      </c>
      <c r="R46" s="42">
        <f t="shared" ca="1" si="7"/>
        <v>363.12806018386897</v>
      </c>
      <c r="S46" s="42">
        <f t="shared" ca="1" si="8"/>
        <v>1.7560122678886214</v>
      </c>
      <c r="T46" s="42">
        <f t="shared" ca="1" si="9"/>
        <v>1.6496617232916122</v>
      </c>
      <c r="U46" s="42">
        <f t="shared" ca="1" si="10"/>
        <v>0.88944050240055683</v>
      </c>
      <c r="V46" s="42">
        <f t="shared" ca="1" si="11"/>
        <v>1.276323246749689E-2</v>
      </c>
      <c r="W46" s="23">
        <f t="shared" ca="1" si="12"/>
        <v>3.6809860248356627</v>
      </c>
      <c r="X46" s="42">
        <f ca="1">+'Visco q5'!G46:G110</f>
        <v>1.4090013843409599E-2</v>
      </c>
      <c r="Y46" s="42">
        <f t="shared" ca="1" si="13"/>
        <v>1.1098812207353126</v>
      </c>
      <c r="Z46" s="42">
        <f t="shared" ca="1" si="14"/>
        <v>60.519171242425557</v>
      </c>
      <c r="AA46" s="43">
        <f t="shared" si="15"/>
        <v>24</v>
      </c>
      <c r="AB46" s="42">
        <f t="shared" ca="1" si="16"/>
        <v>4.6884131775216518E-2</v>
      </c>
      <c r="AC46" s="42">
        <f t="shared" ca="1" si="17"/>
        <v>1.4993475426713778E-2</v>
      </c>
      <c r="AD46" s="42">
        <f t="shared" ca="1" si="18"/>
        <v>0.95511568942376868</v>
      </c>
      <c r="AE46" s="42">
        <f t="shared" ca="1" si="19"/>
        <v>0.30544457318102763</v>
      </c>
      <c r="AF46" s="42">
        <f t="shared" ca="1" si="20"/>
        <v>1.2605602626047963</v>
      </c>
      <c r="AG46" s="42">
        <f t="shared" ca="1" si="21"/>
        <v>0.7576914152839761</v>
      </c>
      <c r="AH46" s="42">
        <f t="shared" ca="1" si="22"/>
        <v>12.778334886375371</v>
      </c>
      <c r="AI46" s="42">
        <f t="shared" si="23"/>
        <v>0.13</v>
      </c>
      <c r="AJ46" s="42">
        <f t="shared" ca="1" si="24"/>
        <v>0.24230858471602393</v>
      </c>
      <c r="AK46" s="42">
        <f t="shared" ca="1" si="25"/>
        <v>0.11230858471602392</v>
      </c>
      <c r="AL46" s="42">
        <f t="shared" ca="1" si="26"/>
        <v>2.7306398789835451</v>
      </c>
      <c r="AM46" s="42">
        <f t="shared" ca="1" si="27"/>
        <v>0.87325456128819179</v>
      </c>
      <c r="AN46" s="42">
        <f t="shared" ca="1" si="28"/>
        <v>44.577980866410215</v>
      </c>
      <c r="AO46" s="42">
        <f t="shared" ca="1" si="29"/>
        <v>0.20021682529476673</v>
      </c>
      <c r="AP46" s="42">
        <f t="shared" ca="1" si="30"/>
        <v>9.2116660540547245E-3</v>
      </c>
      <c r="AQ46" s="42">
        <f t="shared" ca="1" si="31"/>
        <v>9.4577315521405809E-4</v>
      </c>
      <c r="AR46" s="42">
        <f t="shared" ca="1" si="32"/>
        <v>0.78937861842340995</v>
      </c>
      <c r="AS46" s="42">
        <f t="shared" ca="1" si="33"/>
        <v>2.1987369650784691E-4</v>
      </c>
      <c r="AT46" s="42">
        <f t="shared" ca="1" si="34"/>
        <v>0.97471888000064033</v>
      </c>
      <c r="AU46" s="42">
        <f t="shared" ca="1" si="35"/>
        <v>0.76942224284611893</v>
      </c>
      <c r="AV46" s="42">
        <f t="shared" ca="1" si="36"/>
        <v>47.413549974256803</v>
      </c>
      <c r="AW46" s="42">
        <f t="shared" ca="1" si="37"/>
        <v>18.188008098128453</v>
      </c>
      <c r="AX46" s="42">
        <f t="shared" ca="1" si="38"/>
        <v>14669.156191150139</v>
      </c>
      <c r="AY46" s="42">
        <f ca="1">+'fd q5'!L46:L110</f>
        <v>2.8177219564380337E-2</v>
      </c>
      <c r="AZ46" s="42">
        <f t="shared" ca="1" si="39"/>
        <v>0.3292607637101167</v>
      </c>
      <c r="BA46" s="42">
        <f t="shared" ca="1" si="40"/>
        <v>7.6305917769981034E-5</v>
      </c>
      <c r="BB46" s="42">
        <f t="shared" ca="1" si="41"/>
        <v>0.32933706962788667</v>
      </c>
      <c r="BC46" s="42">
        <f t="shared" ca="1" si="42"/>
        <v>32.933706962788669</v>
      </c>
      <c r="BD46" s="42">
        <f t="shared" ca="1" si="43"/>
        <v>1196.583457910722</v>
      </c>
      <c r="BE46" s="29">
        <f t="shared" ca="1" si="44"/>
        <v>0</v>
      </c>
    </row>
    <row r="47" spans="5:57" x14ac:dyDescent="0.25">
      <c r="E47" s="20">
        <v>45</v>
      </c>
      <c r="F47" s="4">
        <v>4500</v>
      </c>
      <c r="G47" s="29">
        <f t="shared" ca="1" si="45"/>
        <v>1196.583457910722</v>
      </c>
      <c r="H47" s="4">
        <f t="shared" ca="1" si="0"/>
        <v>1229.8688020800837</v>
      </c>
      <c r="I47" s="4">
        <f t="shared" ca="1" si="1"/>
        <v>1213.226129995403</v>
      </c>
      <c r="J47" s="4">
        <v>564</v>
      </c>
      <c r="K47" s="42">
        <f t="shared" si="2"/>
        <v>637.69230769230762</v>
      </c>
      <c r="L47" s="42">
        <f t="shared" si="3"/>
        <v>600.84615384615381</v>
      </c>
      <c r="M47" s="42">
        <f ca="1">+'Rs,Den q5'!I47:I111</f>
        <v>197.31892083337752</v>
      </c>
      <c r="N47" s="42">
        <f ca="1">+'Rs,Den q5'!J47:J111</f>
        <v>0.73244402258426022</v>
      </c>
      <c r="O47" s="42">
        <f t="shared" ca="1" si="4"/>
        <v>1213.2271680143101</v>
      </c>
      <c r="P47" s="42">
        <f t="shared" ca="1" si="5"/>
        <v>0.61138303898048263</v>
      </c>
      <c r="Q47" s="42">
        <f t="shared" ca="1" si="6"/>
        <v>672.15364982146934</v>
      </c>
      <c r="R47" s="42">
        <f t="shared" ca="1" si="7"/>
        <v>362.02712241424422</v>
      </c>
      <c r="S47" s="42">
        <f t="shared" ca="1" si="8"/>
        <v>1.804983325341829</v>
      </c>
      <c r="T47" s="42">
        <f t="shared" ca="1" si="9"/>
        <v>1.6596716561988536</v>
      </c>
      <c r="U47" s="42">
        <f t="shared" ca="1" si="10"/>
        <v>0.89011767640872497</v>
      </c>
      <c r="V47" s="42">
        <f t="shared" ca="1" si="11"/>
        <v>1.2461862261339681E-2</v>
      </c>
      <c r="W47" s="23">
        <f t="shared" ca="1" si="12"/>
        <v>3.7482089914455101</v>
      </c>
      <c r="X47" s="42">
        <f ca="1">+'Visco q5'!G47:G111</f>
        <v>1.4186906795632413E-2</v>
      </c>
      <c r="Y47" s="42">
        <f t="shared" ca="1" si="13"/>
        <v>1.1131385496951738</v>
      </c>
      <c r="Z47" s="42">
        <f t="shared" ca="1" si="14"/>
        <v>60.604211618882573</v>
      </c>
      <c r="AA47" s="43">
        <f t="shared" si="15"/>
        <v>24</v>
      </c>
      <c r="AB47" s="42">
        <f t="shared" ca="1" si="16"/>
        <v>4.7021729418402318E-2</v>
      </c>
      <c r="AC47" s="42">
        <f t="shared" ca="1" si="17"/>
        <v>1.4138906046735976E-2</v>
      </c>
      <c r="AD47" s="42">
        <f t="shared" ca="1" si="18"/>
        <v>0.95791880559246689</v>
      </c>
      <c r="AE47" s="42">
        <f t="shared" ca="1" si="19"/>
        <v>0.28803542873038002</v>
      </c>
      <c r="AF47" s="42">
        <f t="shared" ca="1" si="20"/>
        <v>1.2459542343228469</v>
      </c>
      <c r="AG47" s="42">
        <f t="shared" ca="1" si="21"/>
        <v>0.76882342802348436</v>
      </c>
      <c r="AH47" s="42">
        <f t="shared" ca="1" si="22"/>
        <v>12.449240518840954</v>
      </c>
      <c r="AI47" s="42">
        <f t="shared" si="23"/>
        <v>0.13</v>
      </c>
      <c r="AJ47" s="42">
        <f t="shared" ca="1" si="24"/>
        <v>0.23117657197651562</v>
      </c>
      <c r="AK47" s="42">
        <f t="shared" ca="1" si="25"/>
        <v>0.10117657197651561</v>
      </c>
      <c r="AL47" s="42">
        <f t="shared" ca="1" si="26"/>
        <v>2.7575440523374031</v>
      </c>
      <c r="AM47" s="42">
        <f t="shared" ca="1" si="27"/>
        <v>0.8291625331091208</v>
      </c>
      <c r="AN47" s="42">
        <f t="shared" ca="1" si="28"/>
        <v>44.8854624436782</v>
      </c>
      <c r="AO47" s="42">
        <f t="shared" ca="1" si="29"/>
        <v>0.20410172176519265</v>
      </c>
      <c r="AP47" s="42">
        <f t="shared" ca="1" si="30"/>
        <v>9.2825528819633647E-3</v>
      </c>
      <c r="AQ47" s="42">
        <f t="shared" ca="1" si="31"/>
        <v>9.8748116151209701E-4</v>
      </c>
      <c r="AR47" s="42">
        <f t="shared" ca="1" si="32"/>
        <v>0.79705693745305917</v>
      </c>
      <c r="AS47" s="42">
        <f t="shared" ca="1" si="33"/>
        <v>2.0611904898182502E-4</v>
      </c>
      <c r="AT47" s="42">
        <f t="shared" ca="1" si="34"/>
        <v>0.97471888000049944</v>
      </c>
      <c r="AU47" s="42">
        <f t="shared" ca="1" si="35"/>
        <v>0.77690644537087394</v>
      </c>
      <c r="AV47" s="42">
        <f t="shared" ca="1" si="36"/>
        <v>47.920003890724708</v>
      </c>
      <c r="AW47" s="42">
        <f t="shared" ca="1" si="37"/>
        <v>18.455041953043587</v>
      </c>
      <c r="AX47" s="42">
        <f t="shared" ca="1" si="38"/>
        <v>14442.024723584242</v>
      </c>
      <c r="AY47" s="42">
        <f ca="1">+'fd q5'!L47:L111</f>
        <v>2.8286700487158509E-2</v>
      </c>
      <c r="AZ47" s="42">
        <f t="shared" ca="1" si="39"/>
        <v>0.33277780479669938</v>
      </c>
      <c r="BA47" s="42">
        <f t="shared" ca="1" si="40"/>
        <v>7.5636896917618212E-5</v>
      </c>
      <c r="BB47" s="42">
        <f t="shared" ca="1" si="41"/>
        <v>0.33285344169361702</v>
      </c>
      <c r="BC47" s="42">
        <f t="shared" ca="1" si="42"/>
        <v>33.2853441693617</v>
      </c>
      <c r="BD47" s="42">
        <f t="shared" ca="1" si="43"/>
        <v>1229.8688020800837</v>
      </c>
      <c r="BE47" s="29">
        <f t="shared" ca="1" si="44"/>
        <v>0</v>
      </c>
    </row>
    <row r="48" spans="5:57" x14ac:dyDescent="0.25">
      <c r="E48" s="20">
        <v>46</v>
      </c>
      <c r="F48" s="19">
        <v>4600</v>
      </c>
      <c r="G48" s="29">
        <f t="shared" ca="1" si="45"/>
        <v>1229.8688020800837</v>
      </c>
      <c r="H48" s="4">
        <f t="shared" ca="1" si="0"/>
        <v>1263.5029614600724</v>
      </c>
      <c r="I48" s="4">
        <f t="shared" ca="1" si="1"/>
        <v>1246.6858817700781</v>
      </c>
      <c r="J48" s="4">
        <v>565</v>
      </c>
      <c r="K48" s="42">
        <f t="shared" si="2"/>
        <v>640.30769230769238</v>
      </c>
      <c r="L48" s="42">
        <f t="shared" si="3"/>
        <v>602.65384615384619</v>
      </c>
      <c r="M48" s="42">
        <f ca="1">+'Rs,Den q5'!I48:I112</f>
        <v>202.69792741609245</v>
      </c>
      <c r="N48" s="42">
        <f ca="1">+'Rs,Den q5'!J48:J112</f>
        <v>0.73196543838317896</v>
      </c>
      <c r="O48" s="42">
        <f t="shared" ca="1" si="4"/>
        <v>1246.6870306120147</v>
      </c>
      <c r="P48" s="42">
        <f t="shared" ca="1" si="5"/>
        <v>0.60757246410373622</v>
      </c>
      <c r="Q48" s="42">
        <f t="shared" ca="1" si="6"/>
        <v>672.27067574391538</v>
      </c>
      <c r="R48" s="42">
        <f t="shared" ca="1" si="7"/>
        <v>360.84674709450064</v>
      </c>
      <c r="S48" s="42">
        <f t="shared" ca="1" si="8"/>
        <v>1.8544403716412758</v>
      </c>
      <c r="T48" s="42">
        <f t="shared" ca="1" si="9"/>
        <v>1.6701102365653853</v>
      </c>
      <c r="U48" s="42">
        <f t="shared" ca="1" si="10"/>
        <v>0.89098777578565369</v>
      </c>
      <c r="V48" s="42">
        <f t="shared" ca="1" si="11"/>
        <v>1.217577539245061E-2</v>
      </c>
      <c r="W48" s="23">
        <f t="shared" ca="1" si="12"/>
        <v>3.8123679816158971</v>
      </c>
      <c r="X48" s="42">
        <f ca="1">+'Visco q5'!G48:G112</f>
        <v>1.4283792572537236E-2</v>
      </c>
      <c r="Y48" s="42">
        <f t="shared" ca="1" si="13"/>
        <v>1.1164239999507468</v>
      </c>
      <c r="Z48" s="42">
        <f t="shared" ca="1" si="14"/>
        <v>60.688837894759885</v>
      </c>
      <c r="AA48" s="43">
        <f t="shared" si="15"/>
        <v>24</v>
      </c>
      <c r="AB48" s="42">
        <f t="shared" ca="1" si="16"/>
        <v>4.7160514974771278E-2</v>
      </c>
      <c r="AC48" s="42">
        <f t="shared" ca="1" si="17"/>
        <v>1.3321601422640635E-2</v>
      </c>
      <c r="AD48" s="42">
        <f t="shared" ca="1" si="18"/>
        <v>0.96074612172981022</v>
      </c>
      <c r="AE48" s="42">
        <f t="shared" ca="1" si="19"/>
        <v>0.27138543565266454</v>
      </c>
      <c r="AF48" s="42">
        <f t="shared" ca="1" si="20"/>
        <v>1.2321315573824747</v>
      </c>
      <c r="AG48" s="42">
        <f t="shared" ca="1" si="21"/>
        <v>0.77974313373712101</v>
      </c>
      <c r="AH48" s="42">
        <f t="shared" ca="1" si="22"/>
        <v>12.125545282869025</v>
      </c>
      <c r="AI48" s="42">
        <f t="shared" si="23"/>
        <v>0.13</v>
      </c>
      <c r="AJ48" s="42">
        <f t="shared" ca="1" si="24"/>
        <v>0.22025686626287899</v>
      </c>
      <c r="AK48" s="42">
        <f t="shared" ca="1" si="25"/>
        <v>9.0256866262878988E-2</v>
      </c>
      <c r="AL48" s="42">
        <f t="shared" ca="1" si="26"/>
        <v>2.7849300968094863</v>
      </c>
      <c r="AM48" s="42">
        <f t="shared" ca="1" si="27"/>
        <v>0.78666928805715186</v>
      </c>
      <c r="AN48" s="42">
        <f t="shared" ca="1" si="28"/>
        <v>45.197831918408653</v>
      </c>
      <c r="AO48" s="42">
        <f t="shared" ca="1" si="29"/>
        <v>0.20810204562330362</v>
      </c>
      <c r="AP48" s="42">
        <f t="shared" ca="1" si="30"/>
        <v>9.3537252656110282E-3</v>
      </c>
      <c r="AQ48" s="42">
        <f t="shared" ca="1" si="31"/>
        <v>1.0314418864421158E-3</v>
      </c>
      <c r="AR48" s="42">
        <f t="shared" ca="1" si="32"/>
        <v>0.80467478583777008</v>
      </c>
      <c r="AS48" s="42">
        <f t="shared" ca="1" si="33"/>
        <v>1.9304926854843332E-4</v>
      </c>
      <c r="AT48" s="42">
        <f t="shared" ca="1" si="34"/>
        <v>0.97471888000038798</v>
      </c>
      <c r="AU48" s="42">
        <f t="shared" ca="1" si="35"/>
        <v>0.78433170601634328</v>
      </c>
      <c r="AV48" s="42">
        <f t="shared" ca="1" si="36"/>
        <v>48.422386660779345</v>
      </c>
      <c r="AW48" s="42">
        <f t="shared" ca="1" si="37"/>
        <v>18.716981313081281</v>
      </c>
      <c r="AX48" s="42">
        <f t="shared" ca="1" si="38"/>
        <v>14229.565901603115</v>
      </c>
      <c r="AY48" s="42">
        <f ca="1">+'fd q5'!L48:L112</f>
        <v>2.8391279837285281E-2</v>
      </c>
      <c r="AZ48" s="42">
        <f t="shared" ca="1" si="39"/>
        <v>0.33626657403318988</v>
      </c>
      <c r="BA48" s="42">
        <f t="shared" ca="1" si="40"/>
        <v>7.501976669638518E-5</v>
      </c>
      <c r="BB48" s="42">
        <f t="shared" ca="1" si="41"/>
        <v>0.33634159379988626</v>
      </c>
      <c r="BC48" s="42">
        <f t="shared" ca="1" si="42"/>
        <v>33.634159379988624</v>
      </c>
      <c r="BD48" s="42">
        <f t="shared" ca="1" si="43"/>
        <v>1263.5029614600724</v>
      </c>
      <c r="BE48" s="29">
        <f t="shared" ca="1" si="44"/>
        <v>0</v>
      </c>
    </row>
    <row r="49" spans="5:57" x14ac:dyDescent="0.25">
      <c r="E49" s="20">
        <v>47</v>
      </c>
      <c r="F49" s="4">
        <v>4700</v>
      </c>
      <c r="G49" s="29">
        <f t="shared" ca="1" si="45"/>
        <v>1263.5029614600724</v>
      </c>
      <c r="H49" s="4">
        <f t="shared" ca="1" si="0"/>
        <v>1297.4832713308454</v>
      </c>
      <c r="I49" s="4">
        <f t="shared" ca="1" si="1"/>
        <v>1280.4931163954589</v>
      </c>
      <c r="J49" s="4">
        <v>566</v>
      </c>
      <c r="K49" s="42">
        <f t="shared" si="2"/>
        <v>642.92307692307691</v>
      </c>
      <c r="L49" s="42">
        <f t="shared" si="3"/>
        <v>604.46153846153845</v>
      </c>
      <c r="M49" s="42">
        <f ca="1">+'Rs,Den q5'!I49:I113</f>
        <v>208.11568142455383</v>
      </c>
      <c r="N49" s="42">
        <f ca="1">+'Rs,Den q5'!J49:J113</f>
        <v>0.7314834067228857</v>
      </c>
      <c r="O49" s="42">
        <f t="shared" ca="1" si="4"/>
        <v>1280.4943852163915</v>
      </c>
      <c r="P49" s="42">
        <f t="shared" ca="1" si="5"/>
        <v>0.60347565319601715</v>
      </c>
      <c r="Q49" s="42">
        <f t="shared" ca="1" si="6"/>
        <v>672.39527739792686</v>
      </c>
      <c r="R49" s="42">
        <f t="shared" ca="1" si="7"/>
        <v>359.5773014887011</v>
      </c>
      <c r="S49" s="42">
        <f t="shared" ca="1" si="8"/>
        <v>1.9043755354005212</v>
      </c>
      <c r="T49" s="42">
        <f t="shared" ca="1" si="9"/>
        <v>1.6810336357689482</v>
      </c>
      <c r="U49" s="42">
        <f t="shared" ca="1" si="10"/>
        <v>0.89206108059552514</v>
      </c>
      <c r="V49" s="42">
        <f t="shared" ca="1" si="11"/>
        <v>1.1904194311839283E-2</v>
      </c>
      <c r="W49" s="23">
        <f t="shared" ca="1" si="12"/>
        <v>3.8730500104758514</v>
      </c>
      <c r="X49" s="42">
        <f ca="1">+'Visco q5'!G49:G113</f>
        <v>1.4380558615333286E-2</v>
      </c>
      <c r="Y49" s="42">
        <f t="shared" ca="1" si="13"/>
        <v>1.119736958990905</v>
      </c>
      <c r="Z49" s="42">
        <f t="shared" ca="1" si="14"/>
        <v>60.773008151988677</v>
      </c>
      <c r="AA49" s="43">
        <f t="shared" si="15"/>
        <v>24</v>
      </c>
      <c r="AB49" s="42">
        <f t="shared" ca="1" si="16"/>
        <v>4.7300462570336287E-2</v>
      </c>
      <c r="AC49" s="42">
        <f t="shared" ca="1" si="17"/>
        <v>1.2539264763833586E-2</v>
      </c>
      <c r="AD49" s="42">
        <f t="shared" ca="1" si="18"/>
        <v>0.96359711073526155</v>
      </c>
      <c r="AE49" s="42">
        <f t="shared" ca="1" si="19"/>
        <v>0.25544780411411971</v>
      </c>
      <c r="AF49" s="42">
        <f t="shared" ca="1" si="20"/>
        <v>1.2190449148493814</v>
      </c>
      <c r="AG49" s="42">
        <f t="shared" ca="1" si="21"/>
        <v>0.79045250835103031</v>
      </c>
      <c r="AH49" s="42">
        <f t="shared" ca="1" si="22"/>
        <v>11.80729295279847</v>
      </c>
      <c r="AI49" s="42">
        <f t="shared" si="23"/>
        <v>0.13</v>
      </c>
      <c r="AJ49" s="42">
        <f t="shared" ca="1" si="24"/>
        <v>0.20954749164896969</v>
      </c>
      <c r="AK49" s="42">
        <f t="shared" ca="1" si="25"/>
        <v>7.9547491648969681E-2</v>
      </c>
      <c r="AL49" s="42">
        <f t="shared" ca="1" si="26"/>
        <v>2.8128032848973046</v>
      </c>
      <c r="AM49" s="42">
        <f t="shared" ca="1" si="27"/>
        <v>0.74566892586854849</v>
      </c>
      <c r="AN49" s="42">
        <f t="shared" ca="1" si="28"/>
        <v>45.515132944567966</v>
      </c>
      <c r="AO49" s="42">
        <f t="shared" ca="1" si="29"/>
        <v>0.21222135132113232</v>
      </c>
      <c r="AP49" s="42">
        <f t="shared" ca="1" si="30"/>
        <v>9.4251328865153274E-3</v>
      </c>
      <c r="AQ49" s="42">
        <f t="shared" ca="1" si="31"/>
        <v>1.0778617054040096E-3</v>
      </c>
      <c r="AR49" s="42">
        <f t="shared" ca="1" si="32"/>
        <v>0.812237405349025</v>
      </c>
      <c r="AS49" s="42">
        <f t="shared" ca="1" si="33"/>
        <v>1.8062235789288294E-4</v>
      </c>
      <c r="AT49" s="42">
        <f t="shared" ca="1" si="34"/>
        <v>0.97471888000030049</v>
      </c>
      <c r="AU49" s="42">
        <f t="shared" ca="1" si="35"/>
        <v>0.79170313403615178</v>
      </c>
      <c r="AV49" s="42">
        <f t="shared" ca="1" si="36"/>
        <v>48.920925197637409</v>
      </c>
      <c r="AW49" s="42">
        <f t="shared" ca="1" si="37"/>
        <v>18.973873610411083</v>
      </c>
      <c r="AX49" s="42">
        <f t="shared" ca="1" si="38"/>
        <v>14030.80379876655</v>
      </c>
      <c r="AY49" s="42">
        <f ca="1">+'fd q5'!L49:L113</f>
        <v>2.8491085837701789E-2</v>
      </c>
      <c r="AZ49" s="42">
        <f t="shared" ca="1" si="39"/>
        <v>0.33972864720581536</v>
      </c>
      <c r="BA49" s="42">
        <f t="shared" ca="1" si="40"/>
        <v>7.4451501915009577E-5</v>
      </c>
      <c r="BB49" s="42">
        <f t="shared" ca="1" si="41"/>
        <v>0.33980309870773034</v>
      </c>
      <c r="BC49" s="42">
        <f t="shared" ca="1" si="42"/>
        <v>33.980309870773034</v>
      </c>
      <c r="BD49" s="42">
        <f t="shared" ca="1" si="43"/>
        <v>1297.4832713308454</v>
      </c>
      <c r="BE49" s="29">
        <f t="shared" ca="1" si="44"/>
        <v>0</v>
      </c>
    </row>
    <row r="50" spans="5:57" x14ac:dyDescent="0.25">
      <c r="E50" s="20">
        <v>48</v>
      </c>
      <c r="F50" s="19">
        <v>4800</v>
      </c>
      <c r="G50" s="29">
        <f t="shared" ca="1" si="45"/>
        <v>1297.4832713308454</v>
      </c>
      <c r="H50" s="4">
        <f t="shared" ca="1" si="0"/>
        <v>1331.8072454184244</v>
      </c>
      <c r="I50" s="4">
        <f t="shared" ca="1" si="1"/>
        <v>1314.645258374635</v>
      </c>
      <c r="J50" s="4">
        <v>567</v>
      </c>
      <c r="K50" s="42">
        <f t="shared" si="2"/>
        <v>645.53846153846155</v>
      </c>
      <c r="L50" s="42">
        <f t="shared" si="3"/>
        <v>606.26923076923072</v>
      </c>
      <c r="M50" s="42">
        <f ca="1">+'Rs,Den q5'!I50:I114</f>
        <v>213.57089458617298</v>
      </c>
      <c r="N50" s="42">
        <f ca="1">+'Rs,Den q5'!J50:J114</f>
        <v>0.73099804222434228</v>
      </c>
      <c r="O50" s="42">
        <f t="shared" ca="1" si="4"/>
        <v>1314.6466568368273</v>
      </c>
      <c r="P50" s="42">
        <f t="shared" ca="1" si="5"/>
        <v>0.59905640672550908</v>
      </c>
      <c r="Q50" s="42">
        <f t="shared" ca="1" si="6"/>
        <v>672.52827440942474</v>
      </c>
      <c r="R50" s="42">
        <f t="shared" ca="1" si="7"/>
        <v>358.20747495530446</v>
      </c>
      <c r="S50" s="42">
        <f t="shared" ca="1" si="8"/>
        <v>1.9547806514589741</v>
      </c>
      <c r="T50" s="42">
        <f t="shared" ca="1" si="9"/>
        <v>1.6925085967144553</v>
      </c>
      <c r="U50" s="42">
        <f t="shared" ca="1" si="10"/>
        <v>0.89334927583348189</v>
      </c>
      <c r="V50" s="42">
        <f t="shared" ca="1" si="11"/>
        <v>1.1646414132544573E-2</v>
      </c>
      <c r="W50" s="23">
        <f t="shared" ca="1" si="12"/>
        <v>3.9297855076212427</v>
      </c>
      <c r="X50" s="42">
        <f ca="1">+'Visco q5'!G50:G114</f>
        <v>1.4477085233343069E-2</v>
      </c>
      <c r="Y50" s="42">
        <f t="shared" ca="1" si="13"/>
        <v>1.1230768252907759</v>
      </c>
      <c r="Z50" s="42">
        <f t="shared" ca="1" si="14"/>
        <v>60.856682815014359</v>
      </c>
      <c r="AA50" s="43">
        <f t="shared" si="15"/>
        <v>24</v>
      </c>
      <c r="AB50" s="42">
        <f t="shared" ca="1" si="16"/>
        <v>4.7441546795196868E-2</v>
      </c>
      <c r="AC50" s="42">
        <f t="shared" ca="1" si="17"/>
        <v>1.1789759184261544E-2</v>
      </c>
      <c r="AD50" s="42">
        <f t="shared" ca="1" si="18"/>
        <v>0.96647125496257902</v>
      </c>
      <c r="AE50" s="42">
        <f t="shared" ca="1" si="19"/>
        <v>0.24017900182954108</v>
      </c>
      <c r="AF50" s="42">
        <f t="shared" ca="1" si="20"/>
        <v>1.20665025679212</v>
      </c>
      <c r="AG50" s="42">
        <f t="shared" ca="1" si="21"/>
        <v>0.80095392142205557</v>
      </c>
      <c r="AH50" s="42">
        <f t="shared" ca="1" si="22"/>
        <v>11.494518969661028</v>
      </c>
      <c r="AI50" s="42">
        <f t="shared" si="23"/>
        <v>0.13</v>
      </c>
      <c r="AJ50" s="42">
        <f t="shared" ca="1" si="24"/>
        <v>0.19904607857794437</v>
      </c>
      <c r="AK50" s="42">
        <f t="shared" ca="1" si="25"/>
        <v>6.904607857794437E-2</v>
      </c>
      <c r="AL50" s="42">
        <f t="shared" ca="1" si="26"/>
        <v>2.8411691021876537</v>
      </c>
      <c r="AM50" s="42">
        <f t="shared" ca="1" si="27"/>
        <v>0.70606255021913256</v>
      </c>
      <c r="AN50" s="42">
        <f t="shared" ca="1" si="28"/>
        <v>45.837411614710902</v>
      </c>
      <c r="AO50" s="42">
        <f t="shared" ca="1" si="29"/>
        <v>0.21646333389438735</v>
      </c>
      <c r="AP50" s="42">
        <f t="shared" ca="1" si="30"/>
        <v>9.4967237231063061E-3</v>
      </c>
      <c r="AQ50" s="42">
        <f t="shared" ca="1" si="31"/>
        <v>1.126977119819547E-3</v>
      </c>
      <c r="AR50" s="42">
        <f t="shared" ca="1" si="32"/>
        <v>0.81975056922253731</v>
      </c>
      <c r="AS50" s="42">
        <f t="shared" ca="1" si="33"/>
        <v>1.6879929491493914E-4</v>
      </c>
      <c r="AT50" s="42">
        <f t="shared" ca="1" si="34"/>
        <v>0.97471888000023166</v>
      </c>
      <c r="AU50" s="42">
        <f t="shared" ca="1" si="35"/>
        <v>0.79902635671214395</v>
      </c>
      <c r="AV50" s="42">
        <f t="shared" ca="1" si="36"/>
        <v>49.415876862073922</v>
      </c>
      <c r="AW50" s="42">
        <f t="shared" ca="1" si="37"/>
        <v>19.225775721174269</v>
      </c>
      <c r="AX50" s="42">
        <f t="shared" ca="1" si="38"/>
        <v>13844.84920846075</v>
      </c>
      <c r="AY50" s="42">
        <f ca="1">+'fd q5'!L50:L114</f>
        <v>2.8586242943098267E-2</v>
      </c>
      <c r="AZ50" s="42">
        <f t="shared" ca="1" si="39"/>
        <v>0.34316581154218001</v>
      </c>
      <c r="BA50" s="42">
        <f t="shared" ca="1" si="40"/>
        <v>7.3929333611123972E-5</v>
      </c>
      <c r="BB50" s="42">
        <f t="shared" ca="1" si="41"/>
        <v>0.34323974087579112</v>
      </c>
      <c r="BC50" s="42">
        <f t="shared" ca="1" si="42"/>
        <v>34.32397408757911</v>
      </c>
      <c r="BD50" s="42">
        <f t="shared" ca="1" si="43"/>
        <v>1331.8072454184244</v>
      </c>
      <c r="BE50" s="29">
        <f t="shared" ca="1" si="44"/>
        <v>0</v>
      </c>
    </row>
    <row r="51" spans="5:57" x14ac:dyDescent="0.25">
      <c r="E51" s="20">
        <v>49</v>
      </c>
      <c r="F51" s="4">
        <v>4900</v>
      </c>
      <c r="G51" s="29">
        <f t="shared" ca="1" si="45"/>
        <v>1331.8072454184244</v>
      </c>
      <c r="H51" s="4">
        <f t="shared" ca="1" si="0"/>
        <v>1366.4726001216263</v>
      </c>
      <c r="I51" s="4">
        <f t="shared" ca="1" si="1"/>
        <v>1349.1399227700254</v>
      </c>
      <c r="J51" s="4">
        <v>568</v>
      </c>
      <c r="K51" s="42">
        <f t="shared" si="2"/>
        <v>648.15384615384619</v>
      </c>
      <c r="L51" s="42">
        <f t="shared" si="3"/>
        <v>608.07692307692309</v>
      </c>
      <c r="M51" s="42">
        <f ca="1">+'Rs,Den q5'!I51:I115</f>
        <v>219.06232238832001</v>
      </c>
      <c r="N51" s="42">
        <f ca="1">+'Rs,Den q5'!J51:J115</f>
        <v>0.73050945561507297</v>
      </c>
      <c r="O51" s="42">
        <f t="shared" ca="1" si="4"/>
        <v>1349.1414610513789</v>
      </c>
      <c r="P51" s="42">
        <f t="shared" ca="1" si="5"/>
        <v>0.59427196293949325</v>
      </c>
      <c r="Q51" s="42">
        <f t="shared" ca="1" si="6"/>
        <v>672.67061072149397</v>
      </c>
      <c r="R51" s="42">
        <f t="shared" ca="1" si="7"/>
        <v>356.72389838113583</v>
      </c>
      <c r="S51" s="42">
        <f t="shared" ca="1" si="8"/>
        <v>2.0056471938367619</v>
      </c>
      <c r="T51" s="42">
        <f t="shared" ca="1" si="9"/>
        <v>1.7046150421557493</v>
      </c>
      <c r="U51" s="42">
        <f t="shared" ca="1" si="10"/>
        <v>0.89486573749118004</v>
      </c>
      <c r="V51" s="42">
        <f t="shared" ca="1" si="11"/>
        <v>1.1401799493829049E-2</v>
      </c>
      <c r="W51" s="23">
        <f t="shared" ca="1" si="12"/>
        <v>3.9820361683390617</v>
      </c>
      <c r="X51" s="42">
        <f ca="1">+'Visco q5'!G51:G115</f>
        <v>1.4573245771356423E-2</v>
      </c>
      <c r="Y51" s="42">
        <f t="shared" ca="1" si="13"/>
        <v>1.1264430106236578</v>
      </c>
      <c r="Z51" s="42">
        <f t="shared" ca="1" si="14"/>
        <v>60.939824704150723</v>
      </c>
      <c r="AA51" s="43">
        <f t="shared" si="15"/>
        <v>24</v>
      </c>
      <c r="AB51" s="42">
        <f t="shared" ca="1" si="16"/>
        <v>4.7583742801200181E-2</v>
      </c>
      <c r="AC51" s="42">
        <f t="shared" ca="1" si="17"/>
        <v>1.1071093261813119E-2</v>
      </c>
      <c r="AD51" s="42">
        <f t="shared" ca="1" si="18"/>
        <v>0.96936804820934985</v>
      </c>
      <c r="AE51" s="42">
        <f t="shared" ca="1" si="19"/>
        <v>0.2255384598808142</v>
      </c>
      <c r="AF51" s="42">
        <f t="shared" ca="1" si="20"/>
        <v>1.194906508090164</v>
      </c>
      <c r="AG51" s="42">
        <f t="shared" ca="1" si="21"/>
        <v>0.8112501201108232</v>
      </c>
      <c r="AH51" s="42">
        <f t="shared" ca="1" si="22"/>
        <v>11.187250651708203</v>
      </c>
      <c r="AI51" s="42">
        <f t="shared" si="23"/>
        <v>0.13</v>
      </c>
      <c r="AJ51" s="42">
        <f t="shared" ca="1" si="24"/>
        <v>0.18874987988917688</v>
      </c>
      <c r="AK51" s="42">
        <f t="shared" ca="1" si="25"/>
        <v>5.8749879889176876E-2</v>
      </c>
      <c r="AL51" s="42">
        <f t="shared" ca="1" si="26"/>
        <v>2.8700332711008598</v>
      </c>
      <c r="AM51" s="42">
        <f t="shared" ca="1" si="27"/>
        <v>0.66775760245708882</v>
      </c>
      <c r="AN51" s="42">
        <f t="shared" ca="1" si="28"/>
        <v>46.164716711155357</v>
      </c>
      <c r="AO51" s="42">
        <f t="shared" ca="1" si="29"/>
        <v>0.22083183764213893</v>
      </c>
      <c r="AP51" s="42">
        <f t="shared" ca="1" si="30"/>
        <v>9.5684441116511282E-3</v>
      </c>
      <c r="AQ51" s="42">
        <f t="shared" ca="1" si="31"/>
        <v>1.1790608340783806E-3</v>
      </c>
      <c r="AR51" s="42">
        <f t="shared" ca="1" si="32"/>
        <v>0.82722066351888357</v>
      </c>
      <c r="AS51" s="42">
        <f t="shared" ca="1" si="33"/>
        <v>1.5754377063695183E-4</v>
      </c>
      <c r="AT51" s="42">
        <f t="shared" ca="1" si="34"/>
        <v>0.97471888000017737</v>
      </c>
      <c r="AU51" s="42">
        <f t="shared" ca="1" si="35"/>
        <v>0.80630759865812973</v>
      </c>
      <c r="AV51" s="42">
        <f t="shared" ca="1" si="36"/>
        <v>49.907533867526908</v>
      </c>
      <c r="AW51" s="42">
        <f t="shared" ca="1" si="37"/>
        <v>19.472753581048696</v>
      </c>
      <c r="AX51" s="42">
        <f t="shared" ca="1" si="38"/>
        <v>13670.892067416475</v>
      </c>
      <c r="AY51" s="42">
        <f ca="1">+'fd q5'!L51:L115</f>
        <v>2.8676871212439337E-2</v>
      </c>
      <c r="AZ51" s="42">
        <f t="shared" ca="1" si="39"/>
        <v>0.34658009630227021</v>
      </c>
      <c r="BA51" s="42">
        <f t="shared" ca="1" si="40"/>
        <v>7.3450729749760657E-5</v>
      </c>
      <c r="BB51" s="42">
        <f t="shared" ca="1" si="41"/>
        <v>0.34665354703201995</v>
      </c>
      <c r="BC51" s="42">
        <f t="shared" ca="1" si="42"/>
        <v>34.665354703201992</v>
      </c>
      <c r="BD51" s="42">
        <f t="shared" ca="1" si="43"/>
        <v>1366.4726001216263</v>
      </c>
      <c r="BE51" s="29">
        <f t="shared" ca="1" si="44"/>
        <v>0</v>
      </c>
    </row>
    <row r="52" spans="5:57" x14ac:dyDescent="0.25">
      <c r="E52" s="20">
        <v>50</v>
      </c>
      <c r="F52" s="19">
        <v>5000</v>
      </c>
      <c r="G52" s="29">
        <f t="shared" ca="1" si="45"/>
        <v>1366.4726001216263</v>
      </c>
      <c r="H52" s="4">
        <f t="shared" ca="1" si="0"/>
        <v>1401.4772824431716</v>
      </c>
      <c r="I52" s="4">
        <f t="shared" ca="1" si="1"/>
        <v>1383.974941282399</v>
      </c>
      <c r="J52" s="4">
        <v>569</v>
      </c>
      <c r="K52" s="42">
        <f t="shared" si="2"/>
        <v>650.76923076923072</v>
      </c>
      <c r="L52" s="42">
        <f t="shared" si="3"/>
        <v>609.88461538461536</v>
      </c>
      <c r="M52" s="42">
        <f ca="1">+'Rs,Den q5'!I52:I116</f>
        <v>224.58876912921923</v>
      </c>
      <c r="N52" s="42">
        <f ca="1">+'Rs,Den q5'!J52:J116</f>
        <v>0.73001775327977358</v>
      </c>
      <c r="O52" s="42">
        <f t="shared" ca="1" si="4"/>
        <v>1383.9766300849121</v>
      </c>
      <c r="P52" s="42">
        <f t="shared" ca="1" si="5"/>
        <v>0.58907144469474326</v>
      </c>
      <c r="Q52" s="42">
        <f t="shared" ca="1" si="6"/>
        <v>672.82337790961788</v>
      </c>
      <c r="R52" s="42">
        <f t="shared" ca="1" si="7"/>
        <v>355.11065493885718</v>
      </c>
      <c r="S52" s="42">
        <f t="shared" ca="1" si="8"/>
        <v>2.0569661916062492</v>
      </c>
      <c r="T52" s="42">
        <f t="shared" ca="1" si="9"/>
        <v>1.7174494961003777</v>
      </c>
      <c r="U52" s="42">
        <f t="shared" ca="1" si="10"/>
        <v>0.89662588284956579</v>
      </c>
      <c r="V52" s="42">
        <f t="shared" ca="1" si="11"/>
        <v>1.1169782437045148E-2</v>
      </c>
      <c r="W52" s="23">
        <f t="shared" ca="1" si="12"/>
        <v>4.0291794964078118</v>
      </c>
      <c r="X52" s="42">
        <f ca="1">+'Visco q5'!G52:G116</f>
        <v>1.4668907177595395E-2</v>
      </c>
      <c r="Y52" s="42">
        <f t="shared" ca="1" si="13"/>
        <v>1.1298349426241496</v>
      </c>
      <c r="Z52" s="42">
        <f t="shared" ca="1" si="14"/>
        <v>61.022399096564023</v>
      </c>
      <c r="AA52" s="43">
        <f t="shared" si="15"/>
        <v>24</v>
      </c>
      <c r="AB52" s="42">
        <f t="shared" ca="1" si="16"/>
        <v>4.7727026410214007E-2</v>
      </c>
      <c r="AC52" s="42">
        <f t="shared" ca="1" si="17"/>
        <v>1.0381407824541682E-2</v>
      </c>
      <c r="AD52" s="42">
        <f t="shared" ca="1" si="18"/>
        <v>0.97228699792270912</v>
      </c>
      <c r="AE52" s="42">
        <f t="shared" ca="1" si="19"/>
        <v>0.21148830352805748</v>
      </c>
      <c r="AF52" s="42">
        <f t="shared" ca="1" si="20"/>
        <v>1.1837753014507666</v>
      </c>
      <c r="AG52" s="42">
        <f t="shared" ca="1" si="21"/>
        <v>0.8213442168721804</v>
      </c>
      <c r="AH52" s="42">
        <f t="shared" ca="1" si="22"/>
        <v>10.885507401672941</v>
      </c>
      <c r="AI52" s="42">
        <f t="shared" si="23"/>
        <v>0.13</v>
      </c>
      <c r="AJ52" s="42">
        <f t="shared" ca="1" si="24"/>
        <v>0.17865578312781963</v>
      </c>
      <c r="AK52" s="42">
        <f t="shared" ca="1" si="25"/>
        <v>4.8655783127819624E-2</v>
      </c>
      <c r="AL52" s="42">
        <f t="shared" ca="1" si="26"/>
        <v>2.8994017783809247</v>
      </c>
      <c r="AM52" s="42">
        <f t="shared" ca="1" si="27"/>
        <v>0.63066724605604518</v>
      </c>
      <c r="AN52" s="42">
        <f t="shared" ca="1" si="28"/>
        <v>46.497099997187128</v>
      </c>
      <c r="AO52" s="42">
        <f t="shared" ca="1" si="29"/>
        <v>0.22533086583338394</v>
      </c>
      <c r="AP52" s="42">
        <f t="shared" ca="1" si="30"/>
        <v>9.6402388193649897E-3</v>
      </c>
      <c r="AQ52" s="42">
        <f t="shared" ca="1" si="31"/>
        <v>1.2344294015200266E-3</v>
      </c>
      <c r="AR52" s="42">
        <f t="shared" ca="1" si="32"/>
        <v>0.83465478568986817</v>
      </c>
      <c r="AS52" s="42">
        <f t="shared" ca="1" si="33"/>
        <v>1.4682195058015674E-4</v>
      </c>
      <c r="AT52" s="42">
        <f t="shared" ca="1" si="34"/>
        <v>0.9747188800001354</v>
      </c>
      <c r="AU52" s="42">
        <f t="shared" ca="1" si="35"/>
        <v>0.81355377789438132</v>
      </c>
      <c r="AV52" s="42">
        <f t="shared" ca="1" si="36"/>
        <v>50.396228616478993</v>
      </c>
      <c r="AW52" s="42">
        <f t="shared" ca="1" si="37"/>
        <v>19.714881890031773</v>
      </c>
      <c r="AX52" s="42">
        <f t="shared" ca="1" si="38"/>
        <v>13508.194903246573</v>
      </c>
      <c r="AY52" s="42">
        <f ca="1">+'fd q5'!L52:L116</f>
        <v>2.8763085631261464E-2</v>
      </c>
      <c r="AZ52" s="42">
        <f t="shared" ca="1" si="39"/>
        <v>0.34997380983665966</v>
      </c>
      <c r="BA52" s="42">
        <f t="shared" ca="1" si="40"/>
        <v>7.3013378793087189E-5</v>
      </c>
      <c r="BB52" s="42">
        <f t="shared" ca="1" si="41"/>
        <v>0.35004682321545272</v>
      </c>
      <c r="BC52" s="42">
        <f t="shared" ca="1" si="42"/>
        <v>35.004682321545275</v>
      </c>
      <c r="BD52" s="42">
        <f t="shared" ca="1" si="43"/>
        <v>1401.4772824431716</v>
      </c>
      <c r="BE52" s="29">
        <f t="shared" ca="1" si="44"/>
        <v>0</v>
      </c>
    </row>
    <row r="53" spans="5:57" x14ac:dyDescent="0.25">
      <c r="E53" s="20">
        <v>51</v>
      </c>
      <c r="F53" s="4">
        <v>5100</v>
      </c>
      <c r="G53" s="29">
        <f t="shared" ca="1" si="45"/>
        <v>1401.4772824431716</v>
      </c>
      <c r="H53" s="4">
        <f t="shared" ca="1" si="0"/>
        <v>1436.8195024690874</v>
      </c>
      <c r="I53" s="4">
        <f t="shared" ca="1" si="1"/>
        <v>1419.1483924561294</v>
      </c>
      <c r="J53" s="4">
        <v>570</v>
      </c>
      <c r="K53" s="42">
        <f t="shared" si="2"/>
        <v>653.38461538461536</v>
      </c>
      <c r="L53" s="42">
        <f t="shared" si="3"/>
        <v>611.69230769230762</v>
      </c>
      <c r="M53" s="42">
        <f ca="1">+'Rs,Den q5'!I53:I117</f>
        <v>230.14909365390787</v>
      </c>
      <c r="N53" s="42">
        <f ca="1">+'Rs,Den q5'!J53:J117</f>
        <v>0.72952303674996832</v>
      </c>
      <c r="O53" s="42">
        <f t="shared" ca="1" si="4"/>
        <v>1419.1502430134985</v>
      </c>
      <c r="P53" s="42">
        <f t="shared" ca="1" si="5"/>
        <v>0.58339384247854698</v>
      </c>
      <c r="Q53" s="42">
        <f t="shared" ca="1" si="6"/>
        <v>672.98784355810756</v>
      </c>
      <c r="R53" s="42">
        <f t="shared" ca="1" si="7"/>
        <v>353.34864411250419</v>
      </c>
      <c r="S53" s="42">
        <f t="shared" ca="1" si="8"/>
        <v>2.1087281234576958</v>
      </c>
      <c r="T53" s="42">
        <f t="shared" ca="1" si="9"/>
        <v>1.7311296304211889</v>
      </c>
      <c r="U53" s="42">
        <f t="shared" ca="1" si="10"/>
        <v>0.89864760135109134</v>
      </c>
      <c r="V53" s="42">
        <f t="shared" ca="1" si="11"/>
        <v>1.0949861349570308E-2</v>
      </c>
      <c r="W53" s="23">
        <f t="shared" ca="1" si="12"/>
        <v>4.0704889443289654</v>
      </c>
      <c r="X53" s="42">
        <f ca="1">+'Visco q5'!G53:G117</f>
        <v>1.4763931235064908E-2</v>
      </c>
      <c r="Y53" s="42">
        <f t="shared" ca="1" si="13"/>
        <v>1.1332520676611999</v>
      </c>
      <c r="Z53" s="42">
        <f t="shared" ca="1" si="14"/>
        <v>61.104373797480896</v>
      </c>
      <c r="AA53" s="43">
        <f t="shared" si="15"/>
        <v>24</v>
      </c>
      <c r="AB53" s="42">
        <f t="shared" ca="1" si="16"/>
        <v>4.7871374235491489E-2</v>
      </c>
      <c r="AC53" s="42">
        <f t="shared" ca="1" si="17"/>
        <v>9.7189637517491479E-3</v>
      </c>
      <c r="AD53" s="42">
        <f t="shared" ca="1" si="18"/>
        <v>0.97522762767176219</v>
      </c>
      <c r="AE53" s="42">
        <f t="shared" ca="1" si="19"/>
        <v>0.19799310369534159</v>
      </c>
      <c r="AF53" s="42">
        <f t="shared" ca="1" si="20"/>
        <v>1.1732207313671037</v>
      </c>
      <c r="AG53" s="42">
        <f t="shared" ca="1" si="21"/>
        <v>0.83123968201224274</v>
      </c>
      <c r="AH53" s="42">
        <f t="shared" ca="1" si="22"/>
        <v>10.589300907648859</v>
      </c>
      <c r="AI53" s="42">
        <f t="shared" si="23"/>
        <v>0.13</v>
      </c>
      <c r="AJ53" s="42">
        <f t="shared" ca="1" si="24"/>
        <v>0.16876031798775729</v>
      </c>
      <c r="AK53" s="42">
        <f t="shared" ca="1" si="25"/>
        <v>3.8760317987757281E-2</v>
      </c>
      <c r="AL53" s="42">
        <f t="shared" ca="1" si="26"/>
        <v>2.9292809071248782</v>
      </c>
      <c r="AM53" s="42">
        <f t="shared" ca="1" si="27"/>
        <v>0.59470979076114383</v>
      </c>
      <c r="AN53" s="42">
        <f t="shared" ca="1" si="28"/>
        <v>46.834616556874963</v>
      </c>
      <c r="AO53" s="42">
        <f t="shared" ca="1" si="29"/>
        <v>0.22996459163524008</v>
      </c>
      <c r="AP53" s="42">
        <f t="shared" ca="1" si="30"/>
        <v>9.7120511307133891E-3</v>
      </c>
      <c r="AQ53" s="42">
        <f t="shared" ca="1" si="31"/>
        <v>1.2934529443981364E-3</v>
      </c>
      <c r="AR53" s="42">
        <f t="shared" ca="1" si="32"/>
        <v>0.84206086543224168</v>
      </c>
      <c r="AS53" s="42">
        <f t="shared" ca="1" si="33"/>
        <v>1.36602256060022E-4</v>
      </c>
      <c r="AT53" s="42">
        <f t="shared" ca="1" si="34"/>
        <v>0.97471888000010254</v>
      </c>
      <c r="AU53" s="42">
        <f t="shared" ca="1" si="35"/>
        <v>0.82077262364603165</v>
      </c>
      <c r="AV53" s="42">
        <f t="shared" ca="1" si="36"/>
        <v>50.882340251976139</v>
      </c>
      <c r="AW53" s="42">
        <f t="shared" ca="1" si="37"/>
        <v>19.952243934023805</v>
      </c>
      <c r="AX53" s="42">
        <f t="shared" ca="1" si="38"/>
        <v>13356.087219443394</v>
      </c>
      <c r="AY53" s="42">
        <f ca="1">+'fd q5'!L53:L117</f>
        <v>2.8844995365457444E-2</v>
      </c>
      <c r="AZ53" s="42">
        <f t="shared" ca="1" si="39"/>
        <v>0.35334958508316761</v>
      </c>
      <c r="BA53" s="42">
        <f t="shared" ca="1" si="40"/>
        <v>7.2615175990104619E-5</v>
      </c>
      <c r="BB53" s="42">
        <f t="shared" ca="1" si="41"/>
        <v>0.35342220025915771</v>
      </c>
      <c r="BC53" s="42">
        <f t="shared" ca="1" si="42"/>
        <v>35.342220025915772</v>
      </c>
      <c r="BD53" s="42">
        <f t="shared" ca="1" si="43"/>
        <v>1436.8195024690874</v>
      </c>
      <c r="BE53" s="29">
        <f t="shared" ca="1" si="44"/>
        <v>0</v>
      </c>
    </row>
    <row r="54" spans="5:57" x14ac:dyDescent="0.25">
      <c r="E54" s="20">
        <v>52</v>
      </c>
      <c r="F54" s="19">
        <v>5200</v>
      </c>
      <c r="G54" s="29">
        <f t="shared" ca="1" si="45"/>
        <v>1436.8195024690874</v>
      </c>
      <c r="H54" s="4">
        <f t="shared" ca="1" si="0"/>
        <v>1472.4977715097318</v>
      </c>
      <c r="I54" s="4">
        <f t="shared" ca="1" si="1"/>
        <v>1454.6586369894096</v>
      </c>
      <c r="J54" s="4">
        <v>571</v>
      </c>
      <c r="K54" s="42">
        <f t="shared" si="2"/>
        <v>656</v>
      </c>
      <c r="L54" s="42">
        <f t="shared" si="3"/>
        <v>613.5</v>
      </c>
      <c r="M54" s="42">
        <f ca="1">+'Rs,Den q5'!I54:I118</f>
        <v>235.74221594780656</v>
      </c>
      <c r="N54" s="42">
        <f ca="1">+'Rs,Den q5'!J54:J118</f>
        <v>0.72902540211736222</v>
      </c>
      <c r="O54" s="42">
        <f t="shared" ca="1" si="4"/>
        <v>1454.6606610737765</v>
      </c>
      <c r="P54" s="42">
        <f t="shared" ca="1" si="5"/>
        <v>0.57716536338582913</v>
      </c>
      <c r="Q54" s="42">
        <f t="shared" ca="1" si="6"/>
        <v>673.16548582482642</v>
      </c>
      <c r="R54" s="42">
        <f t="shared" ca="1" si="7"/>
        <v>351.41474489174078</v>
      </c>
      <c r="S54" s="42">
        <f t="shared" ca="1" si="8"/>
        <v>2.1609227858838058</v>
      </c>
      <c r="T54" s="42">
        <f t="shared" ca="1" si="9"/>
        <v>1.7458003937455697</v>
      </c>
      <c r="U54" s="42">
        <f t="shared" ca="1" si="10"/>
        <v>0.9009517866343878</v>
      </c>
      <c r="V54" s="42">
        <f t="shared" ca="1" si="11"/>
        <v>1.0741601068620345E-2</v>
      </c>
      <c r="W54" s="23">
        <f t="shared" ca="1" si="12"/>
        <v>4.1051081194491772</v>
      </c>
      <c r="X54" s="42">
        <f ca="1">+'Visco q5'!G54:G118</f>
        <v>1.4858176880199827E-2</v>
      </c>
      <c r="Y54" s="42">
        <f t="shared" ca="1" si="13"/>
        <v>1.1366938540983551</v>
      </c>
      <c r="Z54" s="42">
        <f t="shared" ca="1" si="14"/>
        <v>61.185719225018318</v>
      </c>
      <c r="AA54" s="43">
        <f t="shared" si="15"/>
        <v>24</v>
      </c>
      <c r="AB54" s="42">
        <f t="shared" ca="1" si="16"/>
        <v>4.801676381939203E-2</v>
      </c>
      <c r="AC54" s="42">
        <f t="shared" ca="1" si="17"/>
        <v>9.0821305767209929E-3</v>
      </c>
      <c r="AD54" s="42">
        <f t="shared" ca="1" si="18"/>
        <v>0.97818947995321159</v>
      </c>
      <c r="AE54" s="42">
        <f t="shared" ca="1" si="19"/>
        <v>0.18501964478751404</v>
      </c>
      <c r="AF54" s="42">
        <f t="shared" ca="1" si="20"/>
        <v>1.1632091247407257</v>
      </c>
      <c r="AG54" s="42">
        <f t="shared" ca="1" si="21"/>
        <v>0.84094034266731355</v>
      </c>
      <c r="AH54" s="42">
        <f t="shared" ca="1" si="22"/>
        <v>10.29863533370307</v>
      </c>
      <c r="AI54" s="42">
        <f t="shared" si="23"/>
        <v>0.13</v>
      </c>
      <c r="AJ54" s="42">
        <f t="shared" ca="1" si="24"/>
        <v>0.15905965733268651</v>
      </c>
      <c r="AK54" s="42">
        <f t="shared" ca="1" si="25"/>
        <v>2.9059657332686506E-2</v>
      </c>
      <c r="AL54" s="42">
        <f t="shared" ca="1" si="26"/>
        <v>2.9596772743797661</v>
      </c>
      <c r="AM54" s="42">
        <f t="shared" ca="1" si="27"/>
        <v>0.55980814475495544</v>
      </c>
      <c r="AN54" s="42">
        <f t="shared" ca="1" si="28"/>
        <v>47.177325194645299</v>
      </c>
      <c r="AO54" s="42">
        <f t="shared" ca="1" si="29"/>
        <v>0.23473737051077301</v>
      </c>
      <c r="AP54" s="42">
        <f t="shared" ca="1" si="30"/>
        <v>9.7838229480995288E-3</v>
      </c>
      <c r="AQ54" s="42">
        <f t="shared" ca="1" si="31"/>
        <v>1.3565676516479597E-3</v>
      </c>
      <c r="AR54" s="42">
        <f t="shared" ca="1" si="32"/>
        <v>0.84944781473255848</v>
      </c>
      <c r="AS54" s="42">
        <f t="shared" ca="1" si="33"/>
        <v>1.2685516196032169E-4</v>
      </c>
      <c r="AT54" s="42">
        <f t="shared" ca="1" si="34"/>
        <v>0.97471888000007711</v>
      </c>
      <c r="AU54" s="42">
        <f t="shared" ca="1" si="35"/>
        <v>0.82797282259463245</v>
      </c>
      <c r="AV54" s="42">
        <f t="shared" ca="1" si="36"/>
        <v>51.36630281195378</v>
      </c>
      <c r="AW54" s="42">
        <f t="shared" ca="1" si="37"/>
        <v>20.184931560538679</v>
      </c>
      <c r="AX54" s="42">
        <f t="shared" ca="1" si="38"/>
        <v>13213.960757357605</v>
      </c>
      <c r="AY54" s="42">
        <f ca="1">+'fd q5'!L54:L118</f>
        <v>2.8922702921759358E-2</v>
      </c>
      <c r="AZ54" s="42">
        <f t="shared" ca="1" si="39"/>
        <v>0.35671043619412346</v>
      </c>
      <c r="BA54" s="42">
        <f t="shared" ca="1" si="40"/>
        <v>7.2254212319552608E-5</v>
      </c>
      <c r="BB54" s="42">
        <f t="shared" ca="1" si="41"/>
        <v>0.356782690406443</v>
      </c>
      <c r="BC54" s="42">
        <f t="shared" ca="1" si="42"/>
        <v>35.678269040644302</v>
      </c>
      <c r="BD54" s="42">
        <f t="shared" ca="1" si="43"/>
        <v>1472.4977715097318</v>
      </c>
      <c r="BE54" s="29">
        <f t="shared" ca="1" si="44"/>
        <v>0</v>
      </c>
    </row>
    <row r="55" spans="5:57" x14ac:dyDescent="0.25">
      <c r="E55" s="20">
        <v>53</v>
      </c>
      <c r="F55" s="4">
        <v>5300</v>
      </c>
      <c r="G55" s="29">
        <f t="shared" ca="1" si="45"/>
        <v>1472.4977715097318</v>
      </c>
      <c r="H55" s="4">
        <f t="shared" ca="1" si="0"/>
        <v>1508.5109473896866</v>
      </c>
      <c r="I55" s="4">
        <f t="shared" ca="1" si="1"/>
        <v>1490.5043594497092</v>
      </c>
      <c r="J55" s="4">
        <v>572</v>
      </c>
      <c r="K55" s="42">
        <f t="shared" si="2"/>
        <v>658.61538461538464</v>
      </c>
      <c r="L55" s="42">
        <f t="shared" si="3"/>
        <v>615.30769230769238</v>
      </c>
      <c r="M55" s="42">
        <f ca="1">+'Rs,Den q5'!I55:I119</f>
        <v>241.36712481769695</v>
      </c>
      <c r="N55" s="42">
        <f ca="1">+'Rs,Den q5'!J55:J119</f>
        <v>0.72852493935044493</v>
      </c>
      <c r="O55" s="42">
        <f t="shared" ca="1" si="4"/>
        <v>1490.5065693776378</v>
      </c>
      <c r="P55" s="42">
        <f t="shared" ca="1" si="5"/>
        <v>0.57029590039636346</v>
      </c>
      <c r="Q55" s="42">
        <f t="shared" ca="1" si="6"/>
        <v>673.35803548061176</v>
      </c>
      <c r="R55" s="42">
        <f t="shared" ca="1" si="7"/>
        <v>349.28069995370691</v>
      </c>
      <c r="S55" s="42">
        <f t="shared" ca="1" si="8"/>
        <v>2.2135391291289133</v>
      </c>
      <c r="T55" s="42">
        <f t="shared" ca="1" si="9"/>
        <v>1.7616424050605837</v>
      </c>
      <c r="U55" s="42">
        <f t="shared" ca="1" si="10"/>
        <v>0.90356299529080442</v>
      </c>
      <c r="V55" s="42">
        <f t="shared" ca="1" si="11"/>
        <v>1.0544634273580883E-2</v>
      </c>
      <c r="W55" s="23">
        <f t="shared" ca="1" si="12"/>
        <v>4.1320168779534061</v>
      </c>
      <c r="X55" s="42">
        <f ca="1">+'Visco q5'!G55:G119</f>
        <v>1.4951504298709619E-2</v>
      </c>
      <c r="Y55" s="42">
        <f t="shared" ca="1" si="13"/>
        <v>1.1401597960441254</v>
      </c>
      <c r="Z55" s="42">
        <f t="shared" ca="1" si="14"/>
        <v>61.266408513146665</v>
      </c>
      <c r="AA55" s="43">
        <f t="shared" si="15"/>
        <v>24</v>
      </c>
      <c r="AB55" s="42">
        <f t="shared" ca="1" si="16"/>
        <v>4.8163173791806096E-2</v>
      </c>
      <c r="AC55" s="42">
        <f t="shared" ca="1" si="17"/>
        <v>8.4693756633759006E-3</v>
      </c>
      <c r="AD55" s="42">
        <f t="shared" ca="1" si="18"/>
        <v>0.98117211941876092</v>
      </c>
      <c r="AE55" s="42">
        <f t="shared" ca="1" si="19"/>
        <v>0.17253670419871614</v>
      </c>
      <c r="AF55" s="42">
        <f t="shared" ca="1" si="20"/>
        <v>1.1537088236174771</v>
      </c>
      <c r="AG55" s="42">
        <f t="shared" ca="1" si="21"/>
        <v>0.85045039036996894</v>
      </c>
      <c r="AH55" s="42">
        <f t="shared" ca="1" si="22"/>
        <v>10.013507495277601</v>
      </c>
      <c r="AI55" s="42">
        <f t="shared" si="23"/>
        <v>0.13</v>
      </c>
      <c r="AJ55" s="42">
        <f t="shared" ca="1" si="24"/>
        <v>0.14954960963003114</v>
      </c>
      <c r="AK55" s="42">
        <f t="shared" ca="1" si="25"/>
        <v>1.9549609630031134E-2</v>
      </c>
      <c r="AL55" s="42">
        <f t="shared" ca="1" si="26"/>
        <v>2.9905978756586808</v>
      </c>
      <c r="AM55" s="42">
        <f t="shared" ca="1" si="27"/>
        <v>0.52588928164356952</v>
      </c>
      <c r="AN55" s="42">
        <f t="shared" ca="1" si="28"/>
        <v>47.525288909299086</v>
      </c>
      <c r="AO55" s="42">
        <f t="shared" ca="1" si="29"/>
        <v>0.23965375440679365</v>
      </c>
      <c r="AP55" s="42">
        <f t="shared" ca="1" si="30"/>
        <v>9.855494908401978E-3</v>
      </c>
      <c r="AQ55" s="42">
        <f t="shared" ca="1" si="31"/>
        <v>1.4242920516322887E-3</v>
      </c>
      <c r="AR55" s="42">
        <f t="shared" ca="1" si="32"/>
        <v>0.85682571663822871</v>
      </c>
      <c r="AS55" s="42">
        <f t="shared" ca="1" si="33"/>
        <v>1.1755300747496744E-4</v>
      </c>
      <c r="AT55" s="42">
        <f t="shared" ca="1" si="34"/>
        <v>0.97471888000005757</v>
      </c>
      <c r="AU55" s="42">
        <f t="shared" ca="1" si="35"/>
        <v>0.83516420287686099</v>
      </c>
      <c r="AV55" s="42">
        <f t="shared" ca="1" si="36"/>
        <v>51.84861552481398</v>
      </c>
      <c r="AW55" s="42">
        <f t="shared" ca="1" si="37"/>
        <v>20.413045360510509</v>
      </c>
      <c r="AX55" s="42">
        <f t="shared" ca="1" si="38"/>
        <v>13081.265602510672</v>
      </c>
      <c r="AY55" s="42">
        <f ca="1">+'fd q5'!L55:L119</f>
        <v>2.8996303181001087E-2</v>
      </c>
      <c r="AZ55" s="42">
        <f t="shared" ca="1" si="39"/>
        <v>0.36005983003343039</v>
      </c>
      <c r="BA55" s="42">
        <f t="shared" ca="1" si="40"/>
        <v>7.1928766117319534E-5</v>
      </c>
      <c r="BB55" s="42">
        <f t="shared" ca="1" si="41"/>
        <v>0.36013175879954773</v>
      </c>
      <c r="BC55" s="42">
        <f t="shared" ca="1" si="42"/>
        <v>36.013175879954773</v>
      </c>
      <c r="BD55" s="42">
        <f t="shared" ca="1" si="43"/>
        <v>1508.5109473896866</v>
      </c>
      <c r="BE55" s="29">
        <f t="shared" ca="1" si="44"/>
        <v>0</v>
      </c>
    </row>
    <row r="56" spans="5:57" x14ac:dyDescent="0.25">
      <c r="E56" s="20">
        <v>54</v>
      </c>
      <c r="F56" s="19">
        <v>5400</v>
      </c>
      <c r="G56" s="29">
        <f t="shared" ca="1" si="45"/>
        <v>1508.5109473896866</v>
      </c>
      <c r="H56" s="4">
        <f t="shared" ca="1" si="0"/>
        <v>1544.8582889028189</v>
      </c>
      <c r="I56" s="4">
        <f t="shared" ca="1" si="1"/>
        <v>1526.6846181462529</v>
      </c>
      <c r="J56" s="4">
        <v>573</v>
      </c>
      <c r="K56" s="42">
        <f t="shared" si="2"/>
        <v>661.23076923076928</v>
      </c>
      <c r="L56" s="42">
        <f t="shared" si="3"/>
        <v>617.11538461538464</v>
      </c>
      <c r="M56" s="42">
        <f ca="1">+'Rs,Den q5'!I56:I120</f>
        <v>247.02288697031247</v>
      </c>
      <c r="N56" s="42">
        <f ca="1">+'Rs,Den q5'!J56:J120</f>
        <v>0.7280217314867452</v>
      </c>
      <c r="O56" s="42">
        <f t="shared" ca="1" si="4"/>
        <v>1526.6870267840172</v>
      </c>
      <c r="P56" s="42">
        <f t="shared" ca="1" si="5"/>
        <v>0.56267426105138807</v>
      </c>
      <c r="Q56" s="42">
        <f t="shared" ca="1" si="6"/>
        <v>673.56752676390602</v>
      </c>
      <c r="R56" s="42">
        <f t="shared" ca="1" si="7"/>
        <v>346.91160579107952</v>
      </c>
      <c r="S56" s="42">
        <f t="shared" ca="1" si="8"/>
        <v>2.2665650547036766</v>
      </c>
      <c r="T56" s="42">
        <f t="shared" ca="1" si="9"/>
        <v>1.7788836531085381</v>
      </c>
      <c r="U56" s="42">
        <f t="shared" ca="1" si="10"/>
        <v>0.90651026323507256</v>
      </c>
      <c r="V56" s="42">
        <f t="shared" ca="1" si="11"/>
        <v>1.0358664328572438E-2</v>
      </c>
      <c r="W56" s="23">
        <f t="shared" ca="1" si="12"/>
        <v>4.1499861546580687</v>
      </c>
      <c r="X56" s="42">
        <f ca="1">+'Visco q5'!G56:G120</f>
        <v>1.5043781935026607E-2</v>
      </c>
      <c r="Y56" s="42">
        <f t="shared" ca="1" si="13"/>
        <v>1.1436494177314116</v>
      </c>
      <c r="Z56" s="42">
        <f t="shared" ca="1" si="14"/>
        <v>61.34641763886124</v>
      </c>
      <c r="AA56" s="43">
        <f t="shared" si="15"/>
        <v>24</v>
      </c>
      <c r="AB56" s="42">
        <f t="shared" ca="1" si="16"/>
        <v>4.8310584055153004E-2</v>
      </c>
      <c r="AC56" s="42">
        <f t="shared" ca="1" si="17"/>
        <v>7.8792536958173336E-3</v>
      </c>
      <c r="AD56" s="42">
        <f t="shared" ca="1" si="18"/>
        <v>0.98417513664385847</v>
      </c>
      <c r="AE56" s="42">
        <f t="shared" ca="1" si="19"/>
        <v>0.16051483819528606</v>
      </c>
      <c r="AF56" s="42">
        <f t="shared" ca="1" si="20"/>
        <v>1.1446899748391446</v>
      </c>
      <c r="AG56" s="42">
        <f t="shared" ca="1" si="21"/>
        <v>0.85977440029747609</v>
      </c>
      <c r="AH56" s="42">
        <f t="shared" ca="1" si="22"/>
        <v>9.7339070129312883</v>
      </c>
      <c r="AI56" s="42">
        <f t="shared" si="23"/>
        <v>0.13</v>
      </c>
      <c r="AJ56" s="42">
        <f t="shared" ca="1" si="24"/>
        <v>0.14022559970252391</v>
      </c>
      <c r="AK56" s="42">
        <f t="shared" ca="1" si="25"/>
        <v>1.0225599702523902E-2</v>
      </c>
      <c r="AL56" s="42">
        <f t="shared" ca="1" si="26"/>
        <v>3.0220501381786633</v>
      </c>
      <c r="AM56" s="42">
        <f t="shared" ca="1" si="27"/>
        <v>0.49288370624965949</v>
      </c>
      <c r="AN56" s="42">
        <f t="shared" ca="1" si="28"/>
        <v>47.878575462095135</v>
      </c>
      <c r="AO56" s="42">
        <f t="shared" ca="1" si="29"/>
        <v>0.24471850815198595</v>
      </c>
      <c r="AP56" s="42">
        <f t="shared" ca="1" si="30"/>
        <v>9.9270065172253931E-3</v>
      </c>
      <c r="AQ56" s="42">
        <f t="shared" ca="1" si="31"/>
        <v>1.4972484984462728E-3</v>
      </c>
      <c r="AR56" s="42">
        <f t="shared" ca="1" si="32"/>
        <v>0.86420606616417617</v>
      </c>
      <c r="AS56" s="42">
        <f t="shared" ca="1" si="33"/>
        <v>1.086698159922166E-4</v>
      </c>
      <c r="AT56" s="42">
        <f t="shared" ca="1" si="34"/>
        <v>0.97471888000004248</v>
      </c>
      <c r="AU56" s="42">
        <f t="shared" ca="1" si="35"/>
        <v>0.8423579689007884</v>
      </c>
      <c r="AV56" s="42">
        <f t="shared" ca="1" si="36"/>
        <v>52.329856008064553</v>
      </c>
      <c r="AW56" s="42">
        <f t="shared" ca="1" si="37"/>
        <v>20.636695130483062</v>
      </c>
      <c r="AX56" s="42">
        <f t="shared" ca="1" si="38"/>
        <v>12957.507134773226</v>
      </c>
      <c r="AY56" s="42">
        <f ca="1">+'fd q5'!L56:L120</f>
        <v>2.9065882257108839E-2</v>
      </c>
      <c r="AZ56" s="42">
        <f t="shared" ca="1" si="39"/>
        <v>0.36340177783378164</v>
      </c>
      <c r="BA56" s="42">
        <f t="shared" ca="1" si="40"/>
        <v>7.1637297542151337E-5</v>
      </c>
      <c r="BB56" s="42">
        <f t="shared" ca="1" si="41"/>
        <v>0.36347341513132381</v>
      </c>
      <c r="BC56" s="42">
        <f t="shared" ca="1" si="42"/>
        <v>36.347341513132378</v>
      </c>
      <c r="BD56" s="42">
        <f t="shared" ca="1" si="43"/>
        <v>1544.8582889028189</v>
      </c>
      <c r="BE56" s="29">
        <f t="shared" ca="1" si="44"/>
        <v>0</v>
      </c>
    </row>
    <row r="57" spans="5:57" x14ac:dyDescent="0.25">
      <c r="E57" s="20">
        <v>55</v>
      </c>
      <c r="F57" s="4">
        <v>5500</v>
      </c>
      <c r="G57" s="29">
        <f t="shared" ca="1" si="45"/>
        <v>1544.8582889028189</v>
      </c>
      <c r="H57" s="4">
        <f t="shared" ca="1" si="0"/>
        <v>1581.5395222127602</v>
      </c>
      <c r="I57" s="4">
        <f t="shared" ca="1" si="1"/>
        <v>1563.1989055577897</v>
      </c>
      <c r="J57" s="4">
        <v>574</v>
      </c>
      <c r="K57" s="42">
        <f t="shared" si="2"/>
        <v>663.84615384615381</v>
      </c>
      <c r="L57" s="42">
        <f t="shared" si="3"/>
        <v>618.92307692307691</v>
      </c>
      <c r="M57" s="42">
        <f ca="1">+'Rs,Den q5'!I57:I121</f>
        <v>252.70865791405996</v>
      </c>
      <c r="N57" s="42">
        <f ca="1">+'Rs,Den q5'!J57:J121</f>
        <v>0.72751585366287552</v>
      </c>
      <c r="O57" s="42">
        <f t="shared" ca="1" si="4"/>
        <v>1563.2015263261051</v>
      </c>
      <c r="P57" s="42">
        <f t="shared" ca="1" si="5"/>
        <v>0.55416161472585901</v>
      </c>
      <c r="Q57" s="42">
        <f t="shared" ca="1" si="6"/>
        <v>673.79635814955395</v>
      </c>
      <c r="R57" s="42">
        <f t="shared" ca="1" si="7"/>
        <v>344.26383609545951</v>
      </c>
      <c r="S57" s="42">
        <f t="shared" ca="1" si="8"/>
        <v>2.3199871691957505</v>
      </c>
      <c r="T57" s="42">
        <f t="shared" ca="1" si="9"/>
        <v>1.7978161283006742</v>
      </c>
      <c r="U57" s="42">
        <f t="shared" ca="1" si="10"/>
        <v>0.909828115036456</v>
      </c>
      <c r="V57" s="42">
        <f t="shared" ca="1" si="11"/>
        <v>1.0183469752661463E-2</v>
      </c>
      <c r="W57" s="23">
        <f t="shared" ca="1" si="12"/>
        <v>4.157516877191151</v>
      </c>
      <c r="X57" s="42">
        <f ca="1">+'Visco q5'!G57:G121</f>
        <v>1.5134898316077684E-2</v>
      </c>
      <c r="Y57" s="42">
        <f t="shared" ca="1" si="13"/>
        <v>1.1471622787165408</v>
      </c>
      <c r="Z57" s="42">
        <f t="shared" ca="1" si="14"/>
        <v>61.425725581888379</v>
      </c>
      <c r="AA57" s="43">
        <f t="shared" si="15"/>
        <v>24</v>
      </c>
      <c r="AB57" s="42">
        <f t="shared" ca="1" si="16"/>
        <v>4.8458976004001092E-2</v>
      </c>
      <c r="AC57" s="42">
        <f t="shared" ca="1" si="17"/>
        <v>7.3103961583199798E-3</v>
      </c>
      <c r="AD57" s="42">
        <f t="shared" ca="1" si="18"/>
        <v>0.98719815260176302</v>
      </c>
      <c r="AE57" s="42">
        <f t="shared" ca="1" si="19"/>
        <v>0.14892616760380248</v>
      </c>
      <c r="AF57" s="42">
        <f t="shared" ca="1" si="20"/>
        <v>1.1361243202055655</v>
      </c>
      <c r="AG57" s="42">
        <f t="shared" ca="1" si="21"/>
        <v>0.8689173667395339</v>
      </c>
      <c r="AH57" s="42">
        <f t="shared" ca="1" si="22"/>
        <v>9.4598164357955437</v>
      </c>
      <c r="AI57" s="42">
        <f t="shared" si="23"/>
        <v>0.13</v>
      </c>
      <c r="AJ57" s="42">
        <f t="shared" ca="1" si="24"/>
        <v>0.13108263326046607</v>
      </c>
      <c r="AK57" s="42">
        <f t="shared" ca="1" si="25"/>
        <v>1.0826332604660649E-3</v>
      </c>
      <c r="AL57" s="42">
        <f t="shared" ca="1" si="26"/>
        <v>3.0540419852667329</v>
      </c>
      <c r="AM57" s="42">
        <f t="shared" ca="1" si="27"/>
        <v>0.46072489840888192</v>
      </c>
      <c r="AN57" s="42">
        <f t="shared" ca="1" si="28"/>
        <v>48.237258065576206</v>
      </c>
      <c r="AO57" s="42">
        <f t="shared" ca="1" si="29"/>
        <v>0.24993662862678864</v>
      </c>
      <c r="AP57" s="42">
        <f t="shared" ca="1" si="30"/>
        <v>9.9982963033194566E-3</v>
      </c>
      <c r="AQ57" s="42">
        <f t="shared" ca="1" si="31"/>
        <v>1.5761919893683971E-3</v>
      </c>
      <c r="AR57" s="42">
        <f t="shared" ca="1" si="32"/>
        <v>0.87160208257353444</v>
      </c>
      <c r="AS57" s="42">
        <f t="shared" ca="1" si="33"/>
        <v>1.0018111962478578E-4</v>
      </c>
      <c r="AT57" s="42">
        <f t="shared" ca="1" si="34"/>
        <v>0.97471888000003115</v>
      </c>
      <c r="AU57" s="42">
        <f t="shared" ca="1" si="35"/>
        <v>0.84956700573177013</v>
      </c>
      <c r="AV57" s="42">
        <f t="shared" ca="1" si="36"/>
        <v>52.81069747006287</v>
      </c>
      <c r="AW57" s="42">
        <f t="shared" ca="1" si="37"/>
        <v>20.856000724074214</v>
      </c>
      <c r="AX57" s="42">
        <f t="shared" ca="1" si="38"/>
        <v>12842.243862399762</v>
      </c>
      <c r="AY57" s="42">
        <f ca="1">+'fd q5'!L57:L121</f>
        <v>2.9131516115377235E-2</v>
      </c>
      <c r="AZ57" s="42">
        <f t="shared" ca="1" si="39"/>
        <v>0.36674095465321438</v>
      </c>
      <c r="BA57" s="42">
        <f t="shared" ca="1" si="40"/>
        <v>7.1378446197479836E-5</v>
      </c>
      <c r="BB57" s="42">
        <f t="shared" ca="1" si="41"/>
        <v>0.36681233309941186</v>
      </c>
      <c r="BC57" s="42">
        <f t="shared" ca="1" si="42"/>
        <v>36.681233309941184</v>
      </c>
      <c r="BD57" s="42">
        <f t="shared" ca="1" si="43"/>
        <v>1581.5395222127602</v>
      </c>
      <c r="BE57" s="29">
        <f t="shared" ca="1" si="44"/>
        <v>0</v>
      </c>
    </row>
    <row r="58" spans="5:57" x14ac:dyDescent="0.25">
      <c r="E58" s="20">
        <v>56</v>
      </c>
      <c r="F58" s="19">
        <v>5600</v>
      </c>
      <c r="G58" s="29">
        <f t="shared" ca="1" si="45"/>
        <v>1581.5395222127602</v>
      </c>
      <c r="H58" s="4">
        <f t="shared" ca="1" si="0"/>
        <v>1618.5549231073935</v>
      </c>
      <c r="I58" s="4">
        <f t="shared" ca="1" si="1"/>
        <v>1600.0472226600768</v>
      </c>
      <c r="J58" s="4">
        <v>575</v>
      </c>
      <c r="K58" s="42">
        <f t="shared" si="2"/>
        <v>666.46153846153845</v>
      </c>
      <c r="L58" s="42">
        <f t="shared" si="3"/>
        <v>620.73076923076928</v>
      </c>
      <c r="M58" s="42">
        <f ca="1">+'Rs,Den q5'!I58:I122</f>
        <v>258.42369527831312</v>
      </c>
      <c r="N58" s="42">
        <f ca="1">+'Rs,Den q5'!J58:J122</f>
        <v>0.72700737192948073</v>
      </c>
      <c r="O58" s="42">
        <f t="shared" ca="1" si="4"/>
        <v>1600.0500695385149</v>
      </c>
      <c r="P58" s="42">
        <f t="shared" ca="1" si="5"/>
        <v>0.54458233011573765</v>
      </c>
      <c r="Q58" s="42">
        <f t="shared" ca="1" si="6"/>
        <v>674.04736316645028</v>
      </c>
      <c r="R58" s="42">
        <f t="shared" ca="1" si="7"/>
        <v>341.28213335918616</v>
      </c>
      <c r="S58" s="42">
        <f t="shared" ca="1" si="8"/>
        <v>2.3737904932133955</v>
      </c>
      <c r="T58" s="42">
        <f t="shared" ca="1" si="9"/>
        <v>1.818819998342762</v>
      </c>
      <c r="U58" s="42">
        <f t="shared" ca="1" si="10"/>
        <v>0.91355780190898139</v>
      </c>
      <c r="V58" s="42">
        <f t="shared" ca="1" si="11"/>
        <v>1.0018910460826555E-2</v>
      </c>
      <c r="W58" s="23">
        <f t="shared" ca="1" si="12"/>
        <v>4.1527559492142494</v>
      </c>
      <c r="X58" s="42">
        <f ca="1">+'Visco q5'!G58:G122</f>
        <v>1.5224781928338609E-2</v>
      </c>
      <c r="Y58" s="42">
        <f t="shared" ca="1" si="13"/>
        <v>1.1506979801640143</v>
      </c>
      <c r="Z58" s="42">
        <f t="shared" ca="1" si="14"/>
        <v>61.504314528559675</v>
      </c>
      <c r="AA58" s="43">
        <f t="shared" si="15"/>
        <v>24</v>
      </c>
      <c r="AB58" s="42">
        <f t="shared" ca="1" si="16"/>
        <v>4.8608332790551059E-2</v>
      </c>
      <c r="AC58" s="42">
        <f t="shared" ca="1" si="17"/>
        <v>6.7615003773823157E-3</v>
      </c>
      <c r="AD58" s="42">
        <f t="shared" ca="1" si="18"/>
        <v>0.9902408240719256</v>
      </c>
      <c r="AE58" s="42">
        <f t="shared" ca="1" si="19"/>
        <v>0.1377441545776126</v>
      </c>
      <c r="AF58" s="42">
        <f t="shared" ca="1" si="20"/>
        <v>1.1279849786495382</v>
      </c>
      <c r="AG58" s="42">
        <f t="shared" ca="1" si="21"/>
        <v>0.87788476160159101</v>
      </c>
      <c r="AH58" s="42">
        <f t="shared" ca="1" si="22"/>
        <v>9.1912113228845893</v>
      </c>
      <c r="AI58" s="42">
        <f t="shared" si="23"/>
        <v>0.13</v>
      </c>
      <c r="AJ58" s="42">
        <f t="shared" ca="1" si="24"/>
        <v>0.12211523839840897</v>
      </c>
      <c r="AK58" s="42">
        <f t="shared" ca="1" si="25"/>
        <v>-7.884761601591031E-3</v>
      </c>
      <c r="AL58" s="42">
        <f t="shared" ca="1" si="26"/>
        <v>3.0865819153174687</v>
      </c>
      <c r="AM58" s="42">
        <f t="shared" ca="1" si="27"/>
        <v>0.42934870601645869</v>
      </c>
      <c r="AN58" s="42">
        <f t="shared" ca="1" si="28"/>
        <v>48.601416230096056</v>
      </c>
      <c r="AO58" s="42">
        <f t="shared" ca="1" si="29"/>
        <v>0.25531336746982763</v>
      </c>
      <c r="AP58" s="42">
        <f t="shared" ca="1" si="30"/>
        <v>1.0069301996520685E-2</v>
      </c>
      <c r="AQ58" s="42">
        <f t="shared" ca="1" si="31"/>
        <v>1.6620495016523168E-3</v>
      </c>
      <c r="AR58" s="42">
        <f t="shared" ca="1" si="32"/>
        <v>0.87902912125255006</v>
      </c>
      <c r="AS58" s="42">
        <f t="shared" ca="1" si="33"/>
        <v>9.2063782664895366E-5</v>
      </c>
      <c r="AT58" s="42">
        <f t="shared" ca="1" si="34"/>
        <v>0.97471888000002238</v>
      </c>
      <c r="AU58" s="42">
        <f t="shared" ca="1" si="35"/>
        <v>0.85680628055468944</v>
      </c>
      <c r="AV58" s="42">
        <f t="shared" ca="1" si="36"/>
        <v>53.291931539597591</v>
      </c>
      <c r="AW58" s="42">
        <f t="shared" ca="1" si="37"/>
        <v>21.071093456312926</v>
      </c>
      <c r="AX58" s="42">
        <f t="shared" ca="1" si="38"/>
        <v>12735.086235011397</v>
      </c>
      <c r="AY58" s="42">
        <f ca="1">+'fd q5'!L58:L122</f>
        <v>2.9193268854123197E-2</v>
      </c>
      <c r="AZ58" s="42">
        <f t="shared" ca="1" si="39"/>
        <v>0.37008285791387219</v>
      </c>
      <c r="BA58" s="42">
        <f t="shared" ca="1" si="40"/>
        <v>7.1151032460975745E-5</v>
      </c>
      <c r="BB58" s="42">
        <f t="shared" ca="1" si="41"/>
        <v>0.37015400894633316</v>
      </c>
      <c r="BC58" s="42">
        <f t="shared" ca="1" si="42"/>
        <v>37.015400894633316</v>
      </c>
      <c r="BD58" s="42">
        <f t="shared" ca="1" si="43"/>
        <v>1618.5549231073935</v>
      </c>
      <c r="BE58" s="29">
        <f t="shared" ca="1" si="44"/>
        <v>0</v>
      </c>
    </row>
    <row r="59" spans="5:57" x14ac:dyDescent="0.25">
      <c r="E59" s="20">
        <v>57</v>
      </c>
      <c r="F59" s="4">
        <v>5700</v>
      </c>
      <c r="G59" s="29">
        <f t="shared" ca="1" si="45"/>
        <v>1618.5549231073935</v>
      </c>
      <c r="H59" s="4">
        <f t="shared" ca="1" si="0"/>
        <v>1655.9054207249217</v>
      </c>
      <c r="I59" s="4">
        <f t="shared" ca="1" si="1"/>
        <v>1637.2301719161576</v>
      </c>
      <c r="J59" s="4">
        <v>576</v>
      </c>
      <c r="K59" s="42">
        <f t="shared" si="2"/>
        <v>669.07692307692309</v>
      </c>
      <c r="L59" s="42">
        <f t="shared" si="3"/>
        <v>622.53846153846155</v>
      </c>
      <c r="M59" s="42">
        <f ca="1">+'Rs,Den q5'!I59:I123</f>
        <v>264.16737539826795</v>
      </c>
      <c r="N59" s="42">
        <f ca="1">+'Rs,Den q5'!J59:J123</f>
        <v>0.72649634177564004</v>
      </c>
      <c r="O59" s="42">
        <f t="shared" ca="1" si="4"/>
        <v>1637.2332594474883</v>
      </c>
      <c r="P59" s="42">
        <f t="shared" ca="1" si="5"/>
        <v>0.53371090255034437</v>
      </c>
      <c r="Q59" s="42">
        <f t="shared" ca="1" si="6"/>
        <v>674.32388875696381</v>
      </c>
      <c r="R59" s="42">
        <f t="shared" ca="1" si="7"/>
        <v>337.89545173509816</v>
      </c>
      <c r="S59" s="42">
        <f t="shared" ca="1" si="8"/>
        <v>2.4279581358658335</v>
      </c>
      <c r="T59" s="42">
        <f t="shared" ca="1" si="9"/>
        <v>1.842399648594609</v>
      </c>
      <c r="U59" s="42">
        <f t="shared" ca="1" si="10"/>
        <v>0.91774879247554342</v>
      </c>
      <c r="V59" s="42">
        <f t="shared" ca="1" si="11"/>
        <v>9.8649357591126825E-3</v>
      </c>
      <c r="W59" s="23">
        <f t="shared" ca="1" si="12"/>
        <v>4.1333784578556569</v>
      </c>
      <c r="X59" s="42">
        <f ca="1">+'Visco q5'!G59:G123</f>
        <v>1.5313434792263598E-2</v>
      </c>
      <c r="Y59" s="42">
        <f t="shared" ca="1" si="13"/>
        <v>1.1542561725964153</v>
      </c>
      <c r="Z59" s="42">
        <f t="shared" ca="1" si="14"/>
        <v>61.582170136469593</v>
      </c>
      <c r="AA59" s="43">
        <f t="shared" si="15"/>
        <v>24</v>
      </c>
      <c r="AB59" s="42">
        <f t="shared" ca="1" si="16"/>
        <v>4.8758639652011188E-2</v>
      </c>
      <c r="AC59" s="42">
        <f t="shared" ca="1" si="17"/>
        <v>6.2313175186421007E-3</v>
      </c>
      <c r="AD59" s="42">
        <f t="shared" ca="1" si="18"/>
        <v>0.99330285030922283</v>
      </c>
      <c r="AE59" s="42">
        <f t="shared" ca="1" si="19"/>
        <v>0.12694335807200244</v>
      </c>
      <c r="AF59" s="42">
        <f t="shared" ca="1" si="20"/>
        <v>1.1202462083812252</v>
      </c>
      <c r="AG59" s="42">
        <f t="shared" ca="1" si="21"/>
        <v>0.88668262644205886</v>
      </c>
      <c r="AH59" s="42">
        <f t="shared" ca="1" si="22"/>
        <v>8.9280602654831114</v>
      </c>
      <c r="AI59" s="42">
        <f t="shared" si="23"/>
        <v>0.13</v>
      </c>
      <c r="AJ59" s="42">
        <f t="shared" ca="1" si="24"/>
        <v>0.11331737355794111</v>
      </c>
      <c r="AK59" s="42">
        <f t="shared" ca="1" si="25"/>
        <v>-1.6682626442058895E-2</v>
      </c>
      <c r="AL59" s="42">
        <f t="shared" ca="1" si="26"/>
        <v>3.1196791000839745</v>
      </c>
      <c r="AM59" s="42">
        <f t="shared" ca="1" si="27"/>
        <v>0.39869264539854826</v>
      </c>
      <c r="AN59" s="42">
        <f t="shared" ca="1" si="28"/>
        <v>48.971136820365395</v>
      </c>
      <c r="AO59" s="42">
        <f t="shared" ca="1" si="29"/>
        <v>0.26085425838618687</v>
      </c>
      <c r="AP59" s="42">
        <f t="shared" ca="1" si="30"/>
        <v>1.013996073396564E-2</v>
      </c>
      <c r="AQ59" s="42">
        <f t="shared" ca="1" si="31"/>
        <v>1.755974772411866E-3</v>
      </c>
      <c r="AR59" s="42">
        <f t="shared" ca="1" si="32"/>
        <v>0.88650522761193629</v>
      </c>
      <c r="AS59" s="42">
        <f t="shared" ca="1" si="33"/>
        <v>8.4295816119388437E-5</v>
      </c>
      <c r="AT59" s="42">
        <f t="shared" ca="1" si="34"/>
        <v>0.97471888000001594</v>
      </c>
      <c r="AU59" s="42">
        <f t="shared" ca="1" si="35"/>
        <v>0.86409338257206569</v>
      </c>
      <c r="AV59" s="42">
        <f t="shared" ca="1" si="36"/>
        <v>53.774499184107114</v>
      </c>
      <c r="AW59" s="42">
        <f t="shared" ca="1" si="37"/>
        <v>21.282118312820224</v>
      </c>
      <c r="AX59" s="42">
        <f t="shared" ca="1" si="38"/>
        <v>12635.696611282199</v>
      </c>
      <c r="AY59" s="42">
        <f ca="1">+'fd q5'!L59:L123</f>
        <v>2.9251190507572376E-2</v>
      </c>
      <c r="AZ59" s="42">
        <f t="shared" ca="1" si="39"/>
        <v>0.37343402211185495</v>
      </c>
      <c r="BA59" s="42">
        <f t="shared" ca="1" si="40"/>
        <v>7.0954063425831805E-5</v>
      </c>
      <c r="BB59" s="42">
        <f t="shared" ca="1" si="41"/>
        <v>0.37350497617528078</v>
      </c>
      <c r="BC59" s="42">
        <f t="shared" ca="1" si="42"/>
        <v>37.350497617528077</v>
      </c>
      <c r="BD59" s="42">
        <f t="shared" ca="1" si="43"/>
        <v>1655.9054207249217</v>
      </c>
      <c r="BE59" s="29">
        <f t="shared" ca="1" si="44"/>
        <v>0</v>
      </c>
    </row>
    <row r="60" spans="5:57" x14ac:dyDescent="0.25">
      <c r="E60" s="20">
        <v>58</v>
      </c>
      <c r="F60" s="19">
        <v>5800</v>
      </c>
      <c r="G60" s="29">
        <f t="shared" ca="1" si="45"/>
        <v>1655.9054207249217</v>
      </c>
      <c r="H60" s="4">
        <f t="shared" ca="1" si="0"/>
        <v>1693.5927310313048</v>
      </c>
      <c r="I60" s="4">
        <f t="shared" ca="1" si="1"/>
        <v>1674.7490758781132</v>
      </c>
      <c r="J60" s="4">
        <v>577</v>
      </c>
      <c r="K60" s="42">
        <f t="shared" si="2"/>
        <v>671.69230769230774</v>
      </c>
      <c r="L60" s="42">
        <f t="shared" si="3"/>
        <v>624.34615384615381</v>
      </c>
      <c r="M60" s="42">
        <f ca="1">+'Rs,Den q5'!I60:I124</f>
        <v>269.93921440443449</v>
      </c>
      <c r="N60" s="42">
        <f ca="1">+'Rs,Den q5'!J60:J124</f>
        <v>0.72598280625248002</v>
      </c>
      <c r="O60" s="42">
        <f t="shared" ca="1" si="4"/>
        <v>1674.752419173032</v>
      </c>
      <c r="P60" s="42">
        <f t="shared" ca="1" si="5"/>
        <v>0.52125287268363618</v>
      </c>
      <c r="Q60" s="42">
        <f t="shared" ca="1" si="6"/>
        <v>674.62987219221918</v>
      </c>
      <c r="R60" s="42">
        <f t="shared" ca="1" si="7"/>
        <v>334.01087665616996</v>
      </c>
      <c r="S60" s="42">
        <f t="shared" ca="1" si="8"/>
        <v>2.4824709739519726</v>
      </c>
      <c r="T60" s="42">
        <f t="shared" ca="1" si="9"/>
        <v>1.8692389903483722</v>
      </c>
      <c r="U60" s="42">
        <f t="shared" ca="1" si="10"/>
        <v>0.92246049832533861</v>
      </c>
      <c r="V60" s="42">
        <f t="shared" ca="1" si="11"/>
        <v>9.7215936195443765E-3</v>
      </c>
      <c r="W60" s="23">
        <f t="shared" ca="1" si="12"/>
        <v>4.0964188621264572</v>
      </c>
      <c r="X60" s="42">
        <f ca="1">+'Visco q5'!G60:G124</f>
        <v>1.5400989833555688E-2</v>
      </c>
      <c r="Y60" s="42">
        <f t="shared" ca="1" si="13"/>
        <v>1.1578365656635803</v>
      </c>
      <c r="Z60" s="42">
        <f t="shared" ca="1" si="14"/>
        <v>61.659281884247598</v>
      </c>
      <c r="AA60" s="43">
        <f t="shared" si="15"/>
        <v>24</v>
      </c>
      <c r="AB60" s="42">
        <f t="shared" ca="1" si="16"/>
        <v>4.8909884323271438E-2</v>
      </c>
      <c r="AC60" s="42">
        <f t="shared" ca="1" si="17"/>
        <v>5.7186386288131689E-3</v>
      </c>
      <c r="AD60" s="42">
        <f t="shared" ca="1" si="18"/>
        <v>0.9963839814508848</v>
      </c>
      <c r="AE60" s="42">
        <f t="shared" ca="1" si="19"/>
        <v>0.11649914949286827</v>
      </c>
      <c r="AF60" s="42">
        <f t="shared" ca="1" si="20"/>
        <v>1.112883130943753</v>
      </c>
      <c r="AG60" s="42">
        <f t="shared" ca="1" si="21"/>
        <v>0.89531771463363452</v>
      </c>
      <c r="AH60" s="42">
        <f t="shared" ca="1" si="22"/>
        <v>8.6703248261487254</v>
      </c>
      <c r="AI60" s="42">
        <f t="shared" si="23"/>
        <v>0.13</v>
      </c>
      <c r="AJ60" s="42">
        <f t="shared" ca="1" si="24"/>
        <v>0.10468228536636551</v>
      </c>
      <c r="AK60" s="42">
        <f t="shared" ca="1" si="25"/>
        <v>-2.5317714633634497E-2</v>
      </c>
      <c r="AL60" s="42">
        <f t="shared" ca="1" si="26"/>
        <v>3.1533435092281716</v>
      </c>
      <c r="AM60" s="42">
        <f t="shared" ca="1" si="27"/>
        <v>0.36869504500564587</v>
      </c>
      <c r="AN60" s="42">
        <f t="shared" ca="1" si="28"/>
        <v>49.34651539791134</v>
      </c>
      <c r="AO60" s="42">
        <f t="shared" ca="1" si="29"/>
        <v>0.2665651505792162</v>
      </c>
      <c r="AP60" s="42">
        <f t="shared" ca="1" si="30"/>
        <v>1.0210209301535347E-2</v>
      </c>
      <c r="AQ60" s="42">
        <f t="shared" ca="1" si="31"/>
        <v>1.8594263486373158E-3</v>
      </c>
      <c r="AR60" s="42">
        <f t="shared" ca="1" si="32"/>
        <v>0.89405189861076229</v>
      </c>
      <c r="AS60" s="42">
        <f t="shared" ca="1" si="33"/>
        <v>7.6856171838080126E-5</v>
      </c>
      <c r="AT60" s="42">
        <f t="shared" ca="1" si="34"/>
        <v>0.97471888000001128</v>
      </c>
      <c r="AU60" s="42">
        <f t="shared" ca="1" si="35"/>
        <v>0.87144926527576583</v>
      </c>
      <c r="AV60" s="42">
        <f t="shared" ca="1" si="36"/>
        <v>54.259533549923475</v>
      </c>
      <c r="AW60" s="42">
        <f t="shared" ca="1" si="37"/>
        <v>21.48923736201991</v>
      </c>
      <c r="AX60" s="42">
        <f t="shared" ca="1" si="38"/>
        <v>12543.790683058498</v>
      </c>
      <c r="AY60" s="42">
        <f ca="1">+'fd q5'!L60:L124</f>
        <v>2.9305314152574882E-2</v>
      </c>
      <c r="AZ60" s="42">
        <f t="shared" ca="1" si="39"/>
        <v>0.37680231631891303</v>
      </c>
      <c r="BA60" s="42">
        <f t="shared" ca="1" si="40"/>
        <v>7.0786744917447899E-5</v>
      </c>
      <c r="BB60" s="42">
        <f t="shared" ca="1" si="41"/>
        <v>0.37687310306383048</v>
      </c>
      <c r="BC60" s="42">
        <f t="shared" ca="1" si="42"/>
        <v>37.687310306383047</v>
      </c>
      <c r="BD60" s="42">
        <f t="shared" ca="1" si="43"/>
        <v>1693.5927310313048</v>
      </c>
      <c r="BE60" s="29">
        <f t="shared" ca="1" si="44"/>
        <v>0</v>
      </c>
    </row>
    <row r="61" spans="5:57" x14ac:dyDescent="0.25">
      <c r="E61" s="20">
        <v>59</v>
      </c>
      <c r="F61" s="4">
        <v>5900</v>
      </c>
      <c r="G61" s="29">
        <f t="shared" ca="1" si="45"/>
        <v>1693.5927310313048</v>
      </c>
      <c r="H61" s="4">
        <f t="shared" ca="1" si="0"/>
        <v>1731.6195326090142</v>
      </c>
      <c r="I61" s="4">
        <f t="shared" ca="1" si="1"/>
        <v>1712.6061318201596</v>
      </c>
      <c r="J61" s="4">
        <v>578</v>
      </c>
      <c r="K61" s="42">
        <f t="shared" si="2"/>
        <v>674.30769230769238</v>
      </c>
      <c r="L61" s="42">
        <f t="shared" si="3"/>
        <v>626.15384615384619</v>
      </c>
      <c r="M61" s="42">
        <f ca="1">+'Rs,Den q5'!I61:I125</f>
        <v>275.73889567757084</v>
      </c>
      <c r="N61" s="42">
        <f ca="1">+'Rs,Den q5'!J61:J125</f>
        <v>0.72546679353043775</v>
      </c>
      <c r="O61" s="42">
        <f t="shared" ca="1" si="4"/>
        <v>1712.6097465629653</v>
      </c>
      <c r="P61" s="42">
        <f t="shared" ca="1" si="5"/>
        <v>0.50681624274933701</v>
      </c>
      <c r="Q61" s="42">
        <f t="shared" ca="1" si="6"/>
        <v>674.96989224444428</v>
      </c>
      <c r="R61" s="42">
        <f t="shared" ca="1" si="7"/>
        <v>329.50449509460265</v>
      </c>
      <c r="S61" s="42">
        <f t="shared" ca="1" si="8"/>
        <v>2.5373074436332477</v>
      </c>
      <c r="T61" s="42">
        <f t="shared" ca="1" si="9"/>
        <v>1.9002892387676649</v>
      </c>
      <c r="U61" s="42">
        <f t="shared" ca="1" si="10"/>
        <v>0.92776409980010699</v>
      </c>
      <c r="V61" s="42">
        <f t="shared" ca="1" si="11"/>
        <v>9.5890396049607089E-3</v>
      </c>
      <c r="W61" s="23">
        <f t="shared" ca="1" si="12"/>
        <v>4.0380228407877139</v>
      </c>
      <c r="X61" s="42">
        <f ca="1">+'Visco q5'!G61:G125</f>
        <v>1.5487810700066081E-2</v>
      </c>
      <c r="Y61" s="42">
        <f t="shared" ca="1" si="13"/>
        <v>1.1614389407626484</v>
      </c>
      <c r="Z61" s="42">
        <f t="shared" ca="1" si="14"/>
        <v>61.735643543087669</v>
      </c>
      <c r="AA61" s="43">
        <f t="shared" si="15"/>
        <v>24</v>
      </c>
      <c r="AB61" s="42">
        <f t="shared" ca="1" si="16"/>
        <v>4.9062057570005514E-2</v>
      </c>
      <c r="AC61" s="42">
        <f t="shared" ca="1" si="17"/>
        <v>5.2222772934780101E-3</v>
      </c>
      <c r="AD61" s="42">
        <f t="shared" ca="1" si="18"/>
        <v>0.99948402937676106</v>
      </c>
      <c r="AE61" s="42">
        <f t="shared" ca="1" si="19"/>
        <v>0.1063873594041682</v>
      </c>
      <c r="AF61" s="42">
        <f t="shared" ca="1" si="20"/>
        <v>1.1058713887809293</v>
      </c>
      <c r="AG61" s="42">
        <f t="shared" ca="1" si="21"/>
        <v>0.90379771058057157</v>
      </c>
      <c r="AH61" s="42">
        <f t="shared" ca="1" si="22"/>
        <v>8.4179593574918155</v>
      </c>
      <c r="AI61" s="42">
        <f t="shared" si="23"/>
        <v>0.13</v>
      </c>
      <c r="AJ61" s="42">
        <f t="shared" ca="1" si="24"/>
        <v>9.6202289419428419E-2</v>
      </c>
      <c r="AK61" s="42">
        <f t="shared" ca="1" si="25"/>
        <v>-3.3797710580571586E-2</v>
      </c>
      <c r="AL61" s="42">
        <f t="shared" ca="1" si="26"/>
        <v>3.1875860714458275</v>
      </c>
      <c r="AM61" s="42">
        <f t="shared" ca="1" si="27"/>
        <v>0.33929393071552028</v>
      </c>
      <c r="AN61" s="42">
        <f t="shared" ca="1" si="28"/>
        <v>49.727657962657794</v>
      </c>
      <c r="AO61" s="42">
        <f t="shared" ca="1" si="29"/>
        <v>0.27245225054265443</v>
      </c>
      <c r="AP61" s="42">
        <f t="shared" ca="1" si="30"/>
        <v>1.0279984421093423E-2</v>
      </c>
      <c r="AQ61" s="42">
        <f t="shared" ca="1" si="31"/>
        <v>1.9742817681048476E-3</v>
      </c>
      <c r="AR61" s="42">
        <f t="shared" ca="1" si="32"/>
        <v>0.90169515652118604</v>
      </c>
      <c r="AS61" s="42">
        <f t="shared" ca="1" si="33"/>
        <v>6.9724498458835119E-5</v>
      </c>
      <c r="AT61" s="42">
        <f t="shared" ca="1" si="34"/>
        <v>0.97471888000000773</v>
      </c>
      <c r="AU61" s="42">
        <f t="shared" ca="1" si="35"/>
        <v>0.87889929306576209</v>
      </c>
      <c r="AV61" s="42">
        <f t="shared" ca="1" si="36"/>
        <v>54.748420887615623</v>
      </c>
      <c r="AW61" s="42">
        <f t="shared" ca="1" si="37"/>
        <v>21.692635016781157</v>
      </c>
      <c r="AX61" s="42">
        <f t="shared" ca="1" si="38"/>
        <v>12459.140866600021</v>
      </c>
      <c r="AY61" s="42">
        <f ca="1">+'fd q5'!L61:L125</f>
        <v>2.9355651973977649E-2</v>
      </c>
      <c r="AZ61" s="42">
        <f t="shared" ca="1" si="39"/>
        <v>0.3801973672751085</v>
      </c>
      <c r="BA61" s="42">
        <f t="shared" ca="1" si="40"/>
        <v>7.0648501985297533E-5</v>
      </c>
      <c r="BB61" s="42">
        <f t="shared" ca="1" si="41"/>
        <v>0.38026801577709379</v>
      </c>
      <c r="BC61" s="42">
        <f t="shared" ca="1" si="42"/>
        <v>38.026801577709378</v>
      </c>
      <c r="BD61" s="42">
        <f t="shared" ca="1" si="43"/>
        <v>1731.6195326090142</v>
      </c>
      <c r="BE61" s="29">
        <f t="shared" ca="1" si="44"/>
        <v>0</v>
      </c>
    </row>
    <row r="62" spans="5:57" x14ac:dyDescent="0.25">
      <c r="E62" s="20">
        <v>60</v>
      </c>
      <c r="F62" s="19">
        <v>6000</v>
      </c>
      <c r="G62" s="29">
        <f t="shared" ca="1" si="45"/>
        <v>1731.6195326090142</v>
      </c>
      <c r="H62" s="4">
        <f t="shared" ca="1" si="0"/>
        <v>1769.9897044472636</v>
      </c>
      <c r="I62" s="4">
        <f t="shared" ca="1" si="1"/>
        <v>1750.8046185281389</v>
      </c>
      <c r="J62" s="4">
        <v>579</v>
      </c>
      <c r="K62" s="42">
        <f t="shared" si="2"/>
        <v>676.92307692307691</v>
      </c>
      <c r="L62" s="42">
        <f t="shared" si="3"/>
        <v>627.96153846153845</v>
      </c>
      <c r="M62" s="42">
        <f ca="1">+'Rs,Den q5'!I62:I126</f>
        <v>281.56630655281907</v>
      </c>
      <c r="N62" s="42">
        <f ca="1">+'Rs,Den q5'!J62:J126</f>
        <v>0.72494831363359868</v>
      </c>
      <c r="O62" s="42">
        <f t="shared" ca="1" si="4"/>
        <v>1750.8085209842368</v>
      </c>
      <c r="P62" s="42">
        <f t="shared" ca="1" si="5"/>
        <v>0.48986736161759536</v>
      </c>
      <c r="Q62" s="42">
        <f t="shared" ca="1" si="6"/>
        <v>675.34913422508203</v>
      </c>
      <c r="R62" s="42">
        <f t="shared" ca="1" si="7"/>
        <v>324.20726712599122</v>
      </c>
      <c r="S62" s="42">
        <f t="shared" ca="1" si="8"/>
        <v>2.5924437151119917</v>
      </c>
      <c r="T62" s="42">
        <f t="shared" ca="1" si="9"/>
        <v>1.93691382684986</v>
      </c>
      <c r="U62" s="42">
        <f t="shared" ca="1" si="10"/>
        <v>0.93374404090948082</v>
      </c>
      <c r="V62" s="42">
        <f t="shared" ca="1" si="11"/>
        <v>9.4675410207752594E-3</v>
      </c>
      <c r="W62" s="23">
        <f t="shared" ca="1" si="12"/>
        <v>3.9530714834462506</v>
      </c>
      <c r="X62" s="42">
        <f ca="1">+'Visco q5'!G62:G126</f>
        <v>1.5574669771512008E-2</v>
      </c>
      <c r="Y62" s="42">
        <f t="shared" ca="1" si="13"/>
        <v>1.1650631677968419</v>
      </c>
      <c r="Z62" s="42">
        <f t="shared" ca="1" si="14"/>
        <v>61.811253827011441</v>
      </c>
      <c r="AA62" s="43">
        <f t="shared" si="15"/>
        <v>24</v>
      </c>
      <c r="AB62" s="42">
        <f t="shared" ca="1" si="16"/>
        <v>4.9215153896603282E-2</v>
      </c>
      <c r="AC62" s="42">
        <f t="shared" ca="1" si="17"/>
        <v>4.7410465721478192E-3</v>
      </c>
      <c r="AD62" s="42">
        <f t="shared" ca="1" si="18"/>
        <v>1.0026028821312014</v>
      </c>
      <c r="AE62" s="42">
        <f t="shared" ca="1" si="19"/>
        <v>9.6583807652823858E-2</v>
      </c>
      <c r="AF62" s="42">
        <f t="shared" ca="1" si="20"/>
        <v>1.0991866897840252</v>
      </c>
      <c r="AG62" s="42">
        <f t="shared" ca="1" si="21"/>
        <v>0.91213157096016029</v>
      </c>
      <c r="AH62" s="42">
        <f t="shared" ca="1" si="22"/>
        <v>8.1709106432940626</v>
      </c>
      <c r="AI62" s="42">
        <f t="shared" si="23"/>
        <v>0.13</v>
      </c>
      <c r="AJ62" s="42">
        <f t="shared" ca="1" si="24"/>
        <v>8.7868429039839643E-2</v>
      </c>
      <c r="AK62" s="42">
        <f t="shared" ca="1" si="25"/>
        <v>-4.2131570960160361E-2</v>
      </c>
      <c r="AL62" s="42">
        <f t="shared" ca="1" si="26"/>
        <v>3.2224188880279256</v>
      </c>
      <c r="AM62" s="42">
        <f t="shared" ca="1" si="27"/>
        <v>0.31042548510985374</v>
      </c>
      <c r="AN62" s="42">
        <f t="shared" ca="1" si="28"/>
        <v>50.114683267952749</v>
      </c>
      <c r="AO62" s="42">
        <f t="shared" ca="1" si="29"/>
        <v>0.27852217561023174</v>
      </c>
      <c r="AP62" s="42">
        <f t="shared" ca="1" si="30"/>
        <v>1.0349223100134034E-2</v>
      </c>
      <c r="AQ62" s="42">
        <f t="shared" ca="1" si="31"/>
        <v>2.1030098256730662E-3</v>
      </c>
      <c r="AR62" s="42">
        <f t="shared" ca="1" si="32"/>
        <v>0.90946710775908191</v>
      </c>
      <c r="AS62" s="42">
        <f t="shared" ca="1" si="33"/>
        <v>6.288083034946301E-5</v>
      </c>
      <c r="AT62" s="42">
        <f t="shared" ca="1" si="34"/>
        <v>0.97471888000000517</v>
      </c>
      <c r="AU62" s="42">
        <f t="shared" ca="1" si="35"/>
        <v>0.88647476067177633</v>
      </c>
      <c r="AV62" s="42">
        <f t="shared" ca="1" si="36"/>
        <v>55.242889829362198</v>
      </c>
      <c r="AW62" s="42">
        <f t="shared" ca="1" si="37"/>
        <v>21.892526224809483</v>
      </c>
      <c r="AX62" s="42">
        <f t="shared" ca="1" si="38"/>
        <v>12381.582539652156</v>
      </c>
      <c r="AY62" s="42">
        <f ca="1">+'fd q5'!L62:L126</f>
        <v>2.9402189715653879E-2</v>
      </c>
      <c r="AZ62" s="42">
        <f t="shared" ca="1" si="39"/>
        <v>0.38363117937057084</v>
      </c>
      <c r="BA62" s="42">
        <f t="shared" ca="1" si="40"/>
        <v>7.0539011923507954E-5</v>
      </c>
      <c r="BB62" s="42">
        <f t="shared" ca="1" si="41"/>
        <v>0.38370171838249434</v>
      </c>
      <c r="BC62" s="42">
        <f t="shared" ca="1" si="42"/>
        <v>38.370171838249433</v>
      </c>
      <c r="BD62" s="42">
        <f t="shared" ca="1" si="43"/>
        <v>1769.9897044472636</v>
      </c>
      <c r="BE62" s="29">
        <f t="shared" ca="1" si="44"/>
        <v>0</v>
      </c>
    </row>
    <row r="63" spans="5:57" x14ac:dyDescent="0.25">
      <c r="E63" s="20">
        <v>61</v>
      </c>
      <c r="F63" s="4">
        <v>6100</v>
      </c>
      <c r="G63" s="29">
        <f t="shared" ca="1" si="45"/>
        <v>1769.9897044472636</v>
      </c>
      <c r="H63" s="4">
        <f t="shared" ca="1" si="0"/>
        <v>1808.7086577867015</v>
      </c>
      <c r="I63" s="4">
        <f t="shared" ca="1" si="1"/>
        <v>1789.3491811169824</v>
      </c>
      <c r="J63" s="4">
        <v>580</v>
      </c>
      <c r="K63" s="42">
        <f t="shared" si="2"/>
        <v>679.53846153846155</v>
      </c>
      <c r="L63" s="42">
        <f t="shared" si="3"/>
        <v>629.76923076923072</v>
      </c>
      <c r="M63" s="42">
        <f ca="1">+'Rs,Den q5'!I63:I127</f>
        <v>287.42158890599194</v>
      </c>
      <c r="N63" s="42">
        <f ca="1">+'Rs,Den q5'!J63:J127</f>
        <v>0.72442735393890278</v>
      </c>
      <c r="O63" s="42">
        <f t="shared" ca="1" si="4"/>
        <v>1789.3533881434912</v>
      </c>
      <c r="P63" s="42">
        <f t="shared" ca="1" si="5"/>
        <v>0.46966043699884213</v>
      </c>
      <c r="Q63" s="42">
        <f t="shared" ca="1" si="6"/>
        <v>675.77312182690969</v>
      </c>
      <c r="R63" s="42">
        <f t="shared" ca="1" si="7"/>
        <v>317.88238044859941</v>
      </c>
      <c r="S63" s="42">
        <f t="shared" ca="1" si="8"/>
        <v>2.6478549136130045</v>
      </c>
      <c r="T63" s="42">
        <f t="shared" ca="1" si="9"/>
        <v>1.9811391555596534</v>
      </c>
      <c r="U63" s="42">
        <f t="shared" ca="1" si="10"/>
        <v>0.94049802705057917</v>
      </c>
      <c r="V63" s="42">
        <f t="shared" ca="1" si="11"/>
        <v>9.3574651672090753E-3</v>
      </c>
      <c r="W63" s="23">
        <f t="shared" ca="1" si="12"/>
        <v>3.8345916063306702</v>
      </c>
      <c r="X63" s="42">
        <f ca="1">+'Visco q5'!G63:G127</f>
        <v>1.5663076030603157E-2</v>
      </c>
      <c r="Y63" s="42">
        <f t="shared" ca="1" si="13"/>
        <v>1.168709228140508</v>
      </c>
      <c r="Z63" s="42">
        <f t="shared" ca="1" si="14"/>
        <v>61.886117313729905</v>
      </c>
      <c r="AA63" s="43">
        <f t="shared" si="15"/>
        <v>24</v>
      </c>
      <c r="AB63" s="42">
        <f t="shared" ca="1" si="16"/>
        <v>4.9369172516271057E-2</v>
      </c>
      <c r="AC63" s="42">
        <f t="shared" ca="1" si="17"/>
        <v>4.2737262431679747E-3</v>
      </c>
      <c r="AD63" s="42">
        <f t="shared" ca="1" si="18"/>
        <v>1.0057405236857762</v>
      </c>
      <c r="AE63" s="42">
        <f t="shared" ca="1" si="19"/>
        <v>8.7063636087414395E-2</v>
      </c>
      <c r="AF63" s="42">
        <f t="shared" ca="1" si="20"/>
        <v>1.0928041597731906</v>
      </c>
      <c r="AG63" s="42">
        <f t="shared" ca="1" si="21"/>
        <v>0.92033006526486472</v>
      </c>
      <c r="AH63" s="42">
        <f t="shared" ca="1" si="22"/>
        <v>7.9291172689235196</v>
      </c>
      <c r="AI63" s="42">
        <f t="shared" si="23"/>
        <v>0.13</v>
      </c>
      <c r="AJ63" s="42">
        <f t="shared" ca="1" si="24"/>
        <v>7.9669934735135242E-2</v>
      </c>
      <c r="AK63" s="42">
        <f t="shared" ca="1" si="25"/>
        <v>-5.0330065264864762E-2</v>
      </c>
      <c r="AL63" s="42">
        <f t="shared" ca="1" si="26"/>
        <v>3.2578555241560943</v>
      </c>
      <c r="AM63" s="42">
        <f t="shared" ca="1" si="27"/>
        <v>0.28202179498647389</v>
      </c>
      <c r="AN63" s="42">
        <f t="shared" ca="1" si="28"/>
        <v>50.50772598745764</v>
      </c>
      <c r="AO63" s="42">
        <f t="shared" ca="1" si="29"/>
        <v>0.28478202461911895</v>
      </c>
      <c r="AP63" s="42">
        <f t="shared" ca="1" si="30"/>
        <v>1.0417863070992527E-2</v>
      </c>
      <c r="AQ63" s="42">
        <f t="shared" ca="1" si="31"/>
        <v>2.2489401078626139E-3</v>
      </c>
      <c r="AR63" s="42">
        <f t="shared" ca="1" si="32"/>
        <v>0.91740828380852912</v>
      </c>
      <c r="AS63" s="42">
        <f t="shared" ca="1" si="33"/>
        <v>5.6305160940539518E-5</v>
      </c>
      <c r="AT63" s="42">
        <f t="shared" ca="1" si="34"/>
        <v>0.9747188800000034</v>
      </c>
      <c r="AU63" s="42">
        <f t="shared" ca="1" si="35"/>
        <v>0.89421517489657476</v>
      </c>
      <c r="AV63" s="42">
        <f t="shared" ca="1" si="36"/>
        <v>55.745146819785681</v>
      </c>
      <c r="AW63" s="42">
        <f t="shared" ca="1" si="37"/>
        <v>22.089169442601865</v>
      </c>
      <c r="AX63" s="42">
        <f t="shared" ca="1" si="38"/>
        <v>12311.024693794607</v>
      </c>
      <c r="AY63" s="42">
        <f ca="1">+'fd q5'!L63:L127</f>
        <v>2.9444878513916122E-2</v>
      </c>
      <c r="AZ63" s="42">
        <f t="shared" ca="1" si="39"/>
        <v>0.38711907513740057</v>
      </c>
      <c r="BA63" s="42">
        <f t="shared" ca="1" si="40"/>
        <v>7.0458256977727694E-5</v>
      </c>
      <c r="BB63" s="42">
        <f t="shared" ca="1" si="41"/>
        <v>0.38718953339437828</v>
      </c>
      <c r="BC63" s="42">
        <f t="shared" ca="1" si="42"/>
        <v>38.718953339437832</v>
      </c>
      <c r="BD63" s="42">
        <f t="shared" ca="1" si="43"/>
        <v>1808.7086577867015</v>
      </c>
      <c r="BE63" s="29">
        <f t="shared" ca="1" si="44"/>
        <v>0</v>
      </c>
    </row>
    <row r="64" spans="5:57" x14ac:dyDescent="0.25">
      <c r="E64" s="20">
        <v>62</v>
      </c>
      <c r="F64" s="19">
        <v>6200</v>
      </c>
      <c r="G64" s="29">
        <f t="shared" ca="1" si="45"/>
        <v>1808.7086577867015</v>
      </c>
      <c r="H64" s="4">
        <f t="shared" ca="1" si="0"/>
        <v>1847.7838164898221</v>
      </c>
      <c r="I64" s="4">
        <f t="shared" ca="1" si="1"/>
        <v>1828.2462371382617</v>
      </c>
      <c r="J64" s="4">
        <v>581</v>
      </c>
      <c r="K64" s="42">
        <f t="shared" si="2"/>
        <v>682.15384615384619</v>
      </c>
      <c r="L64" s="42">
        <f t="shared" si="3"/>
        <v>631.57692307692309</v>
      </c>
      <c r="M64" s="42">
        <f ca="1">+'Rs,Den q5'!I64:I128</f>
        <v>293.30521137866458</v>
      </c>
      <c r="N64" s="42">
        <f ca="1">+'Rs,Den q5'!J64:J128</f>
        <v>0.7239038727500906</v>
      </c>
      <c r="O64" s="42">
        <f t="shared" ca="1" si="4"/>
        <v>1828.2507661997074</v>
      </c>
      <c r="P64" s="42">
        <f t="shared" ca="1" si="5"/>
        <v>0.44512021293419035</v>
      </c>
      <c r="Q64" s="42">
        <f t="shared" ca="1" si="6"/>
        <v>676.24685304541617</v>
      </c>
      <c r="R64" s="42">
        <f t="shared" ca="1" si="7"/>
        <v>310.18741915407963</v>
      </c>
      <c r="S64" s="42">
        <f t="shared" ca="1" si="8"/>
        <v>2.7035190314083106</v>
      </c>
      <c r="T64" s="42">
        <f t="shared" ca="1" si="9"/>
        <v>2.0361139236378873</v>
      </c>
      <c r="U64" s="42">
        <f t="shared" ca="1" si="10"/>
        <v>0.9481325315682585</v>
      </c>
      <c r="V64" s="42">
        <f t="shared" ca="1" si="11"/>
        <v>9.2592242830808313E-3</v>
      </c>
      <c r="W64" s="23">
        <f t="shared" ca="1" si="12"/>
        <v>3.6727897746588436</v>
      </c>
      <c r="X64" s="42">
        <f ca="1">+'Visco q5'!G64:G128</f>
        <v>1.5755904555491172E-2</v>
      </c>
      <c r="Y64" s="42">
        <f t="shared" ca="1" si="13"/>
        <v>1.1723772472694793</v>
      </c>
      <c r="Z64" s="42">
        <f t="shared" ca="1" si="14"/>
        <v>61.960245790463667</v>
      </c>
      <c r="AA64" s="43">
        <f t="shared" si="15"/>
        <v>24</v>
      </c>
      <c r="AB64" s="42">
        <f t="shared" ca="1" si="16"/>
        <v>4.9524118729418781E-2</v>
      </c>
      <c r="AC64" s="42">
        <f t="shared" ca="1" si="17"/>
        <v>3.819013416392797E-3</v>
      </c>
      <c r="AD64" s="42">
        <f t="shared" ca="1" si="18"/>
        <v>1.0088970620195503</v>
      </c>
      <c r="AE64" s="42">
        <f t="shared" ca="1" si="19"/>
        <v>7.7800302447848482E-2</v>
      </c>
      <c r="AF64" s="42">
        <f t="shared" ca="1" si="20"/>
        <v>1.0866973644673987</v>
      </c>
      <c r="AG64" s="42">
        <f t="shared" ca="1" si="21"/>
        <v>0.92840665212620699</v>
      </c>
      <c r="AH64" s="42">
        <f t="shared" ca="1" si="22"/>
        <v>7.6925085638408355</v>
      </c>
      <c r="AI64" s="42">
        <f t="shared" si="23"/>
        <v>0.13</v>
      </c>
      <c r="AJ64" s="42">
        <f t="shared" ca="1" si="24"/>
        <v>7.1593347873792984E-2</v>
      </c>
      <c r="AK64" s="42">
        <f t="shared" ca="1" si="25"/>
        <v>-5.840665212620702E-2</v>
      </c>
      <c r="AL64" s="42">
        <f t="shared" ca="1" si="26"/>
        <v>3.2939114200049251</v>
      </c>
      <c r="AM64" s="42">
        <f t="shared" ca="1" si="27"/>
        <v>0.25400738525278738</v>
      </c>
      <c r="AN64" s="42">
        <f t="shared" ca="1" si="28"/>
        <v>50.906941197522514</v>
      </c>
      <c r="AO64" s="42">
        <f t="shared" ca="1" si="29"/>
        <v>0.29123947450318549</v>
      </c>
      <c r="AP64" s="42">
        <f t="shared" ca="1" si="30"/>
        <v>1.048584336586471E-2</v>
      </c>
      <c r="AQ64" s="42">
        <f t="shared" ca="1" si="31"/>
        <v>2.4167034767910269E-3</v>
      </c>
      <c r="AR64" s="42">
        <f t="shared" ca="1" si="32"/>
        <v>0.92557129783137948</v>
      </c>
      <c r="AS64" s="42">
        <f t="shared" ca="1" si="33"/>
        <v>4.9976815764023339E-5</v>
      </c>
      <c r="AT64" s="42">
        <f t="shared" ca="1" si="34"/>
        <v>0.97471888000000217</v>
      </c>
      <c r="AU64" s="42">
        <f t="shared" ca="1" si="35"/>
        <v>0.90217181878235064</v>
      </c>
      <c r="AV64" s="42">
        <f t="shared" ca="1" si="36"/>
        <v>56.258089980633741</v>
      </c>
      <c r="AW64" s="42">
        <f t="shared" ca="1" si="37"/>
        <v>22.282887668984873</v>
      </c>
      <c r="AX64" s="42">
        <f t="shared" ca="1" si="38"/>
        <v>12247.467963117168</v>
      </c>
      <c r="AY64" s="42">
        <f ca="1">+'fd q5'!L64:L128</f>
        <v>2.9483622240628598E-2</v>
      </c>
      <c r="AZ64" s="42">
        <f t="shared" ca="1" si="39"/>
        <v>0.39068118042106764</v>
      </c>
      <c r="BA64" s="42">
        <f t="shared" ca="1" si="40"/>
        <v>7.040661013962718E-5</v>
      </c>
      <c r="BB64" s="42">
        <f t="shared" ca="1" si="41"/>
        <v>0.39075158703120727</v>
      </c>
      <c r="BC64" s="42">
        <f t="shared" ca="1" si="42"/>
        <v>39.075158703120728</v>
      </c>
      <c r="BD64" s="42">
        <f t="shared" ca="1" si="43"/>
        <v>1847.7838164898221</v>
      </c>
      <c r="BE64" s="29">
        <f t="shared" ca="1" si="44"/>
        <v>0</v>
      </c>
    </row>
    <row r="65" spans="5:57" x14ac:dyDescent="0.25">
      <c r="E65" s="20">
        <v>63</v>
      </c>
      <c r="F65" s="4">
        <v>6300</v>
      </c>
      <c r="G65" s="29">
        <f t="shared" ca="1" si="45"/>
        <v>1847.7838164898221</v>
      </c>
      <c r="H65" s="4">
        <f t="shared" ca="1" si="0"/>
        <v>1887.2253431214858</v>
      </c>
      <c r="I65" s="4">
        <f t="shared" ca="1" si="1"/>
        <v>1867.504579805654</v>
      </c>
      <c r="J65" s="4">
        <v>582</v>
      </c>
      <c r="K65" s="42">
        <f t="shared" si="2"/>
        <v>684.76923076923072</v>
      </c>
      <c r="L65" s="42">
        <f t="shared" si="3"/>
        <v>633.38461538461536</v>
      </c>
      <c r="M65" s="42">
        <f ca="1">+'Rs,Den q5'!I65:I129</f>
        <v>299.21807685228896</v>
      </c>
      <c r="N65" s="42">
        <f ca="1">+'Rs,Den q5'!J65:J129</f>
        <v>0.72337778973545208</v>
      </c>
      <c r="O65" s="42">
        <f t="shared" ca="1" si="4"/>
        <v>1867.5094489979313</v>
      </c>
      <c r="P65" s="42">
        <f t="shared" ca="1" si="5"/>
        <v>0.41463691493896382</v>
      </c>
      <c r="Q65" s="42">
        <f t="shared" ca="1" si="6"/>
        <v>676.77241230295567</v>
      </c>
      <c r="R65" s="42">
        <f t="shared" ca="1" si="7"/>
        <v>300.60795021478691</v>
      </c>
      <c r="S65" s="42">
        <f t="shared" ca="1" si="8"/>
        <v>2.7594277571847443</v>
      </c>
      <c r="T65" s="42">
        <f t="shared" ca="1" si="9"/>
        <v>2.1070121895713561</v>
      </c>
      <c r="U65" s="42">
        <f t="shared" ca="1" si="10"/>
        <v>0.95674619240709857</v>
      </c>
      <c r="V65" s="42">
        <f t="shared" ca="1" si="11"/>
        <v>9.1731093038794741E-3</v>
      </c>
      <c r="W65" s="23">
        <f t="shared" ca="1" si="12"/>
        <v>3.4533830625935664</v>
      </c>
      <c r="X65" s="42">
        <f ca="1">+'Visco q5'!G65:G129</f>
        <v>1.5858671589530228E-2</v>
      </c>
      <c r="Y65" s="42">
        <f t="shared" ca="1" si="13"/>
        <v>1.1760675431222831</v>
      </c>
      <c r="Z65" s="42">
        <f t="shared" ca="1" si="14"/>
        <v>62.033660296478082</v>
      </c>
      <c r="AA65" s="43">
        <f t="shared" si="15"/>
        <v>24</v>
      </c>
      <c r="AB65" s="42">
        <f t="shared" ca="1" si="16"/>
        <v>4.968000596655732E-2</v>
      </c>
      <c r="AC65" s="42">
        <f t="shared" ca="1" si="17"/>
        <v>3.3754441116086672E-3</v>
      </c>
      <c r="AD65" s="42">
        <f t="shared" ca="1" si="18"/>
        <v>1.0120727707366444</v>
      </c>
      <c r="AE65" s="42">
        <f t="shared" ca="1" si="19"/>
        <v>6.8763982774118965E-2</v>
      </c>
      <c r="AF65" s="42">
        <f t="shared" ca="1" si="20"/>
        <v>1.0808367535107632</v>
      </c>
      <c r="AG65" s="42">
        <f t="shared" ca="1" si="21"/>
        <v>0.93637893738276345</v>
      </c>
      <c r="AH65" s="42">
        <f t="shared" ca="1" si="22"/>
        <v>7.4610028378940099</v>
      </c>
      <c r="AI65" s="42">
        <f t="shared" si="23"/>
        <v>0.13</v>
      </c>
      <c r="AJ65" s="42">
        <f t="shared" ca="1" si="24"/>
        <v>6.3621062617236573E-2</v>
      </c>
      <c r="AK65" s="42">
        <f t="shared" ca="1" si="25"/>
        <v>-6.6378937382763431E-2</v>
      </c>
      <c r="AL65" s="42">
        <f t="shared" ca="1" si="26"/>
        <v>3.330604495043175</v>
      </c>
      <c r="AM65" s="42">
        <f t="shared" ca="1" si="27"/>
        <v>0.22629363890291618</v>
      </c>
      <c r="AN65" s="42">
        <f t="shared" ca="1" si="28"/>
        <v>51.312510984705547</v>
      </c>
      <c r="AO65" s="42">
        <f t="shared" ca="1" si="29"/>
        <v>0.29790291805483243</v>
      </c>
      <c r="AP65" s="42">
        <f t="shared" ca="1" si="30"/>
        <v>1.0553105110065974E-2</v>
      </c>
      <c r="AQ65" s="42">
        <f t="shared" ca="1" si="31"/>
        <v>2.6129908878762447E-3</v>
      </c>
      <c r="AR65" s="42">
        <f t="shared" ca="1" si="32"/>
        <v>0.9340268231028146</v>
      </c>
      <c r="AS65" s="42">
        <f t="shared" ca="1" si="33"/>
        <v>4.3873474543758406E-5</v>
      </c>
      <c r="AT65" s="42">
        <f t="shared" ca="1" si="34"/>
        <v>0.97471888000000118</v>
      </c>
      <c r="AU65" s="42">
        <f t="shared" ca="1" si="35"/>
        <v>0.91041357890473462</v>
      </c>
      <c r="AV65" s="42">
        <f t="shared" ca="1" si="36"/>
        <v>56.785662912325911</v>
      </c>
      <c r="AW65" s="42">
        <f t="shared" ca="1" si="37"/>
        <v>22.474103442724548</v>
      </c>
      <c r="AX65" s="42">
        <f t="shared" ca="1" si="38"/>
        <v>12191.036030826857</v>
      </c>
      <c r="AY65" s="42">
        <f ca="1">+'fd q5'!L65:L129</f>
        <v>2.9518256581327864E-2</v>
      </c>
      <c r="AZ65" s="42">
        <f t="shared" ca="1" si="39"/>
        <v>0.39434488133559659</v>
      </c>
      <c r="BA65" s="42">
        <f t="shared" ca="1" si="40"/>
        <v>7.0384981040905666E-5</v>
      </c>
      <c r="BB65" s="42">
        <f t="shared" ca="1" si="41"/>
        <v>0.39441526631663748</v>
      </c>
      <c r="BC65" s="42">
        <f t="shared" ca="1" si="42"/>
        <v>39.441526631663749</v>
      </c>
      <c r="BD65" s="42">
        <f t="shared" ca="1" si="43"/>
        <v>1887.2253431214858</v>
      </c>
      <c r="BE65" s="29">
        <f t="shared" ca="1" si="44"/>
        <v>0</v>
      </c>
    </row>
    <row r="66" spans="5:57" x14ac:dyDescent="0.25">
      <c r="E66" s="20">
        <v>64</v>
      </c>
      <c r="F66" s="19">
        <v>6400</v>
      </c>
      <c r="G66" s="29">
        <f t="shared" ca="1" si="45"/>
        <v>1887.2253431214858</v>
      </c>
      <c r="H66" s="4">
        <f t="shared" ca="1" si="0"/>
        <v>1927.0472936513136</v>
      </c>
      <c r="I66" s="4">
        <f t="shared" ca="1" si="1"/>
        <v>1907.1363183863996</v>
      </c>
      <c r="J66" s="4">
        <v>583</v>
      </c>
      <c r="K66" s="42">
        <f t="shared" si="2"/>
        <v>687.38461538461536</v>
      </c>
      <c r="L66" s="42">
        <f t="shared" si="3"/>
        <v>635.19230769230762</v>
      </c>
      <c r="M66" s="42">
        <f ca="1">+'Rs,Den q5'!I66:I130</f>
        <v>305.16169033056178</v>
      </c>
      <c r="N66" s="42">
        <f ca="1">+'Rs,Den q5'!J66:J130</f>
        <v>0.72284897099089507</v>
      </c>
      <c r="O66" s="42">
        <f t="shared" ca="1" si="4"/>
        <v>1907.1415464743743</v>
      </c>
      <c r="P66" s="42">
        <f t="shared" ca="1" si="5"/>
        <v>0.37568585506152419</v>
      </c>
      <c r="Q66" s="42">
        <f t="shared" ca="1" si="6"/>
        <v>677.34254301242379</v>
      </c>
      <c r="R66" s="42">
        <f t="shared" ca="1" si="7"/>
        <v>288.33365462382898</v>
      </c>
      <c r="S66" s="42">
        <f t="shared" ca="1" si="8"/>
        <v>2.8156157295311348</v>
      </c>
      <c r="T66" s="42">
        <f t="shared" ca="1" si="9"/>
        <v>2.2029766470410941</v>
      </c>
      <c r="U66" s="42">
        <f t="shared" ca="1" si="10"/>
        <v>0.96638150623819674</v>
      </c>
      <c r="V66" s="42">
        <f t="shared" ca="1" si="11"/>
        <v>9.0988413937371972E-3</v>
      </c>
      <c r="W66" s="23">
        <f t="shared" ca="1" si="12"/>
        <v>3.1545114465295034</v>
      </c>
      <c r="X66" s="42">
        <f ca="1">+'Visco q5'!G66:G130</f>
        <v>1.5982305644883732E-2</v>
      </c>
      <c r="Y66" s="42">
        <f t="shared" ca="1" si="13"/>
        <v>1.1797807013988049</v>
      </c>
      <c r="Z66" s="42">
        <f t="shared" ca="1" si="14"/>
        <v>62.106394366065842</v>
      </c>
      <c r="AA66" s="43">
        <f t="shared" si="15"/>
        <v>24</v>
      </c>
      <c r="AB66" s="42">
        <f t="shared" ca="1" si="16"/>
        <v>4.9836858969100555E-2</v>
      </c>
      <c r="AC66" s="42">
        <f t="shared" ca="1" si="17"/>
        <v>2.9412638022625198E-3</v>
      </c>
      <c r="AD66" s="42">
        <f t="shared" ca="1" si="18"/>
        <v>1.015268153865003</v>
      </c>
      <c r="AE66" s="42">
        <f t="shared" ca="1" si="19"/>
        <v>5.991893414479612E-2</v>
      </c>
      <c r="AF66" s="42">
        <f t="shared" ca="1" si="20"/>
        <v>1.0751870880097991</v>
      </c>
      <c r="AG66" s="42">
        <f t="shared" ca="1" si="21"/>
        <v>0.94427115539891038</v>
      </c>
      <c r="AH66" s="42">
        <f t="shared" ca="1" si="22"/>
        <v>7.2345043931812381</v>
      </c>
      <c r="AI66" s="42">
        <f t="shared" si="23"/>
        <v>0.13</v>
      </c>
      <c r="AJ66" s="42">
        <f t="shared" ca="1" si="24"/>
        <v>5.572884460108958E-2</v>
      </c>
      <c r="AK66" s="42">
        <f t="shared" ca="1" si="25"/>
        <v>-7.4271155398910424E-2</v>
      </c>
      <c r="AL66" s="42">
        <f t="shared" ca="1" si="26"/>
        <v>3.3679560805618016</v>
      </c>
      <c r="AM66" s="42">
        <f t="shared" ca="1" si="27"/>
        <v>0.1987694953549991</v>
      </c>
      <c r="AN66" s="42">
        <f t="shared" ca="1" si="28"/>
        <v>51.724654669422783</v>
      </c>
      <c r="AO66" s="42">
        <f t="shared" ca="1" si="29"/>
        <v>0.30478167068318374</v>
      </c>
      <c r="AP66" s="42">
        <f t="shared" ca="1" si="30"/>
        <v>1.0619592687882495E-2</v>
      </c>
      <c r="AQ66" s="42">
        <f t="shared" ca="1" si="31"/>
        <v>2.847947780857397E-3</v>
      </c>
      <c r="AR66" s="42">
        <f t="shared" ca="1" si="32"/>
        <v>0.9428738875742646</v>
      </c>
      <c r="AS66" s="42">
        <f t="shared" ca="1" si="33"/>
        <v>3.7969576741682463E-5</v>
      </c>
      <c r="AT66" s="42">
        <f t="shared" ca="1" si="34"/>
        <v>0.97471888000000062</v>
      </c>
      <c r="AU66" s="42">
        <f t="shared" ca="1" si="35"/>
        <v>0.91903697967763365</v>
      </c>
      <c r="AV66" s="42">
        <f t="shared" ca="1" si="36"/>
        <v>57.33347187120966</v>
      </c>
      <c r="AW66" s="42">
        <f t="shared" ca="1" si="37"/>
        <v>22.663398405001502</v>
      </c>
      <c r="AX66" s="42">
        <f t="shared" ca="1" si="38"/>
        <v>12142.033713152654</v>
      </c>
      <c r="AY66" s="42">
        <f ca="1">+'fd q5'!L66:L130</f>
        <v>2.9548511506758624E-2</v>
      </c>
      <c r="AZ66" s="42">
        <f t="shared" ca="1" si="39"/>
        <v>0.39814911021673377</v>
      </c>
      <c r="BA66" s="42">
        <f t="shared" ca="1" si="40"/>
        <v>7.0395081543222864E-5</v>
      </c>
      <c r="BB66" s="42">
        <f t="shared" ca="1" si="41"/>
        <v>0.39821950529827699</v>
      </c>
      <c r="BC66" s="42">
        <f t="shared" ca="1" si="42"/>
        <v>39.821950529827696</v>
      </c>
      <c r="BD66" s="42">
        <f t="shared" ca="1" si="43"/>
        <v>1927.0472936513136</v>
      </c>
      <c r="BE66" s="29">
        <f t="shared" ca="1" si="44"/>
        <v>0</v>
      </c>
    </row>
    <row r="67" spans="5:57" x14ac:dyDescent="0.25">
      <c r="E67" s="20">
        <v>65</v>
      </c>
      <c r="F67" s="4">
        <v>6500</v>
      </c>
      <c r="G67" s="29">
        <f t="shared" ca="1" si="45"/>
        <v>1927.0472936513136</v>
      </c>
      <c r="H67" s="4">
        <f t="shared" ca="1" si="0"/>
        <v>1967.2695639801095</v>
      </c>
      <c r="I67" s="4">
        <f t="shared" ca="1" si="1"/>
        <v>1947.1584288157114</v>
      </c>
      <c r="J67" s="4">
        <v>584</v>
      </c>
      <c r="K67" s="42">
        <f t="shared" si="2"/>
        <v>690</v>
      </c>
      <c r="L67" s="42">
        <f t="shared" si="3"/>
        <v>637</v>
      </c>
      <c r="M67" s="42">
        <f ca="1">+'Rs,Den q5'!I67:I131</f>
        <v>311.13843631204833</v>
      </c>
      <c r="N67" s="42">
        <f ca="1">+'Rs,Den q5'!J67:J131</f>
        <v>0.72231720436138269</v>
      </c>
      <c r="O67" s="42">
        <f t="shared" ca="1" si="4"/>
        <v>1947.1640352941024</v>
      </c>
      <c r="P67" s="42">
        <f t="shared" ca="1" si="5"/>
        <v>0.32406725530268998</v>
      </c>
      <c r="Q67" s="42">
        <f t="shared" ca="1" si="6"/>
        <v>677.92277435606206</v>
      </c>
      <c r="R67" s="42">
        <f t="shared" ca="1" si="7"/>
        <v>272.00911314888151</v>
      </c>
      <c r="S67" s="42">
        <f t="shared" ca="1" si="8"/>
        <v>2.872242241257136</v>
      </c>
      <c r="T67" s="42">
        <f t="shared" ca="1" si="9"/>
        <v>2.3418333033987149</v>
      </c>
      <c r="U67" s="42">
        <f t="shared" ca="1" si="10"/>
        <v>0.9768939484066923</v>
      </c>
      <c r="V67" s="42">
        <f t="shared" ca="1" si="11"/>
        <v>9.0344049644860442E-3</v>
      </c>
      <c r="W67" s="23">
        <f t="shared" ca="1" si="12"/>
        <v>2.7404946316277963</v>
      </c>
      <c r="X67" s="42">
        <f ca="1">+'Visco q5'!G67:G131</f>
        <v>1.6149777024024283E-2</v>
      </c>
      <c r="Y67" s="42">
        <f t="shared" ca="1" si="13"/>
        <v>1.1835176996527399</v>
      </c>
      <c r="Z67" s="42">
        <f t="shared" ca="1" si="14"/>
        <v>62.178499456170535</v>
      </c>
      <c r="AA67" s="43">
        <f t="shared" si="15"/>
        <v>24</v>
      </c>
      <c r="AB67" s="42">
        <f t="shared" ca="1" si="16"/>
        <v>4.9994719031337821E-2</v>
      </c>
      <c r="AC67" s="42">
        <f t="shared" ca="1" si="17"/>
        <v>2.5142117859634945E-3</v>
      </c>
      <c r="AD67" s="42">
        <f t="shared" ca="1" si="18"/>
        <v>1.0184840526449805</v>
      </c>
      <c r="AE67" s="42">
        <f t="shared" ca="1" si="19"/>
        <v>5.1219101908959216E-2</v>
      </c>
      <c r="AF67" s="42">
        <f t="shared" ca="1" si="20"/>
        <v>1.0697031545539397</v>
      </c>
      <c r="AG67" s="42">
        <f t="shared" ca="1" si="21"/>
        <v>0.95211839687402122</v>
      </c>
      <c r="AH67" s="42">
        <f t="shared" ca="1" si="22"/>
        <v>7.0128982967965019</v>
      </c>
      <c r="AI67" s="42">
        <f t="shared" si="23"/>
        <v>0.13</v>
      </c>
      <c r="AJ67" s="42">
        <f t="shared" ca="1" si="24"/>
        <v>4.7881603125978715E-2</v>
      </c>
      <c r="AK67" s="42">
        <f t="shared" ca="1" si="25"/>
        <v>-8.2118396874021282E-2</v>
      </c>
      <c r="AL67" s="42">
        <f t="shared" ca="1" si="26"/>
        <v>3.405992443063107</v>
      </c>
      <c r="AM67" s="42">
        <f t="shared" ca="1" si="27"/>
        <v>0.1712858179657763</v>
      </c>
      <c r="AN67" s="42">
        <f t="shared" ca="1" si="28"/>
        <v>52.143645547381681</v>
      </c>
      <c r="AO67" s="42">
        <f t="shared" ca="1" si="29"/>
        <v>0.3118863000193301</v>
      </c>
      <c r="AP67" s="42">
        <f t="shared" ca="1" si="30"/>
        <v>1.0685255584582254E-2</v>
      </c>
      <c r="AQ67" s="42">
        <f t="shared" ca="1" si="31"/>
        <v>3.1379483488608445E-3</v>
      </c>
      <c r="AR67" s="42">
        <f t="shared" ca="1" si="32"/>
        <v>0.95225860516456196</v>
      </c>
      <c r="AS67" s="42">
        <f t="shared" ca="1" si="33"/>
        <v>3.2233692542891742E-5</v>
      </c>
      <c r="AT67" s="42">
        <f t="shared" ca="1" si="34"/>
        <v>0.97471888000000029</v>
      </c>
      <c r="AU67" s="42">
        <f t="shared" ca="1" si="35"/>
        <v>0.92818444109636433</v>
      </c>
      <c r="AV67" s="42">
        <f t="shared" ca="1" si="36"/>
        <v>57.90992591957901</v>
      </c>
      <c r="AW67" s="42">
        <f t="shared" ca="1" si="37"/>
        <v>22.851614802190547</v>
      </c>
      <c r="AX67" s="42">
        <f t="shared" ca="1" si="38"/>
        <v>12101.064535732685</v>
      </c>
      <c r="AY67" s="42">
        <f ca="1">+'fd q5'!L67:L131</f>
        <v>2.9573936585707873E-2</v>
      </c>
      <c r="AZ67" s="42">
        <f t="shared" ca="1" si="39"/>
        <v>0.40215226333040976</v>
      </c>
      <c r="BA67" s="42">
        <f t="shared" ca="1" si="40"/>
        <v>7.0439957550127522E-5</v>
      </c>
      <c r="BB67" s="42">
        <f t="shared" ca="1" si="41"/>
        <v>0.40222270328795989</v>
      </c>
      <c r="BC67" s="42">
        <f t="shared" ca="1" si="42"/>
        <v>40.222270328795986</v>
      </c>
      <c r="BD67" s="42">
        <f t="shared" ca="1" si="43"/>
        <v>1967.2695639801095</v>
      </c>
      <c r="BE67" s="29">
        <f t="shared" ca="1" si="44"/>
        <v>0</v>
      </c>
    </row>
  </sheetData>
  <mergeCells count="19">
    <mergeCell ref="A16:B16"/>
    <mergeCell ref="A17:B17"/>
    <mergeCell ref="A18:B18"/>
    <mergeCell ref="A20:B20"/>
    <mergeCell ref="A7:B7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85"/>
  <sheetViews>
    <sheetView topLeftCell="L1" zoomScale="70" zoomScaleNormal="70" workbookViewId="0">
      <selection activeCell="Q21" sqref="Q21"/>
    </sheetView>
  </sheetViews>
  <sheetFormatPr baseColWidth="10" defaultRowHeight="15" x14ac:dyDescent="0.25"/>
  <sheetData>
    <row r="2" spans="1:19" x14ac:dyDescent="0.25">
      <c r="A2" s="38" t="s">
        <v>33</v>
      </c>
      <c r="B2" s="38">
        <v>4500</v>
      </c>
      <c r="D2" s="51" t="s">
        <v>88</v>
      </c>
      <c r="E2" s="51"/>
      <c r="F2" s="52" t="s">
        <v>89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0" t="s">
        <v>87</v>
      </c>
      <c r="S2" s="50"/>
    </row>
    <row r="3" spans="1:19" x14ac:dyDescent="0.25">
      <c r="A3" s="38" t="s">
        <v>34</v>
      </c>
      <c r="B3" s="38">
        <v>2487</v>
      </c>
      <c r="D3" s="39" t="s">
        <v>90</v>
      </c>
      <c r="E3" s="39" t="s">
        <v>91</v>
      </c>
      <c r="F3" s="37" t="s">
        <v>92</v>
      </c>
      <c r="G3" s="37" t="s">
        <v>93</v>
      </c>
      <c r="H3" s="37" t="s">
        <v>94</v>
      </c>
      <c r="I3" s="37" t="s">
        <v>95</v>
      </c>
      <c r="J3" s="37" t="s">
        <v>96</v>
      </c>
      <c r="K3" s="37" t="s">
        <v>97</v>
      </c>
      <c r="L3" s="37" t="s">
        <v>98</v>
      </c>
      <c r="M3" s="37" t="s">
        <v>99</v>
      </c>
      <c r="N3" s="37" t="s">
        <v>100</v>
      </c>
      <c r="O3" s="37" t="s">
        <v>101</v>
      </c>
      <c r="P3" s="37" t="s">
        <v>102</v>
      </c>
      <c r="Q3" s="37" t="s">
        <v>103</v>
      </c>
      <c r="R3" s="36" t="s">
        <v>86</v>
      </c>
      <c r="S3" s="36" t="s">
        <v>85</v>
      </c>
    </row>
    <row r="4" spans="1:19" x14ac:dyDescent="0.25">
      <c r="A4" s="38" t="s">
        <v>35</v>
      </c>
      <c r="B4" s="38">
        <v>2510</v>
      </c>
      <c r="D4" s="39">
        <v>2510</v>
      </c>
      <c r="E4" s="39">
        <f>$B$5*(1-0.2*(D4/$B$4)-0.8*(D4/$B$4)^2)</f>
        <v>0</v>
      </c>
      <c r="F4" s="4">
        <f>B6</f>
        <v>2470</v>
      </c>
      <c r="G4">
        <f t="shared" ref="G4:G13" si="0">$B$9*(1-0.2*(F4/$B$6)-0.8*(F4/$B$6)^2)</f>
        <v>0</v>
      </c>
      <c r="H4" s="4">
        <f>$B$6-(($B$6-F4)*1.17)</f>
        <v>2470</v>
      </c>
      <c r="I4">
        <f t="shared" ref="I4:I11" si="1">$B$9*(1-0.2*(H4/$B$6)-0.8*(H4/$B$6)^2)</f>
        <v>0</v>
      </c>
      <c r="J4" s="4">
        <f>B7</f>
        <v>2350</v>
      </c>
      <c r="K4">
        <f>$B$10*(1-0.2*(J4/$B$7)-0.8*(J4/$B$7)^2)</f>
        <v>0</v>
      </c>
      <c r="L4" s="4">
        <f>$B$7-($B$7-J4)*1.17</f>
        <v>2350</v>
      </c>
      <c r="M4">
        <f>$B$10*(1-0.2*(L4/$B$7)-0.8*(L4/$B$7)^2)</f>
        <v>0</v>
      </c>
      <c r="N4" s="4">
        <f>B8</f>
        <v>2100</v>
      </c>
      <c r="O4">
        <f>$B$11*(1-0.2*(N4/$B$8)-0.8*(N4/$B$8)^2)</f>
        <v>0</v>
      </c>
      <c r="P4" s="4">
        <f>$B$8-($B$8-N4)*1.17</f>
        <v>2100</v>
      </c>
      <c r="Q4">
        <f>$B$11*(1-0.2*(P4/$B$8)-0.8*(P4/$B$8)^2)</f>
        <v>0</v>
      </c>
      <c r="R4">
        <v>100</v>
      </c>
      <c r="S4">
        <f ca="1">+'VLP q=100'!BD67</f>
        <v>1333.5498051107058</v>
      </c>
    </row>
    <row r="5" spans="1:19" x14ac:dyDescent="0.25">
      <c r="A5" s="38" t="s">
        <v>104</v>
      </c>
      <c r="B5" s="38">
        <f>B2/(1-0.2*(B3/B4)-0.8*(B3/B4)^2)</f>
        <v>273941.74168138771</v>
      </c>
      <c r="D5" s="39">
        <v>2200</v>
      </c>
      <c r="E5" s="39">
        <f t="shared" ref="E5:E13" si="2">$B$5*(1-0.2*(D5/$B$4)-0.8*(D5/$B$4)^2)</f>
        <v>57557.290116609693</v>
      </c>
      <c r="F5" s="4">
        <v>2200</v>
      </c>
      <c r="G5">
        <f t="shared" si="0"/>
        <v>48869.526705201417</v>
      </c>
      <c r="H5" s="4">
        <f t="shared" ref="H5:H11" si="3">$B$6-($B$6-F5)*1.17</f>
        <v>2154.1</v>
      </c>
      <c r="I5">
        <f t="shared" si="1"/>
        <v>56680.99821810703</v>
      </c>
      <c r="J5" s="4">
        <v>2200</v>
      </c>
      <c r="K5">
        <f t="shared" ref="K5:K13" si="4">$B$10*(1-0.2*(J5/$B$7)-0.8*(J5/$B$7)^2)</f>
        <v>25097.935067523551</v>
      </c>
      <c r="L5" s="4">
        <f t="shared" ref="L5:L11" si="5">$B$7-($B$7-J5)*1.17</f>
        <v>2174.5</v>
      </c>
      <c r="M5">
        <f t="shared" ref="M5:M11" si="6">$B$10*(1-0.2*(L5/$B$7)-0.8*(L5/$B$7)^2)</f>
        <v>29218.832809004631</v>
      </c>
      <c r="N5" s="4">
        <v>2000</v>
      </c>
      <c r="O5">
        <f t="shared" ref="O5:O13" si="7">$B$11*(1-0.2*(N5/$B$8)-0.8*(N5/$B$8)^2)</f>
        <v>13460.403131932726</v>
      </c>
      <c r="P5" s="4">
        <f t="shared" ref="P5:P11" si="8">$B$8-($B$8-N5)*1.17</f>
        <v>1983</v>
      </c>
      <c r="Q5">
        <f t="shared" ref="Q5:Q11" si="9">$B$11*(1-0.2*(P5/$B$8)-0.8*(P5/$B$8)^2)</f>
        <v>15690.784655000381</v>
      </c>
      <c r="R5">
        <v>250</v>
      </c>
      <c r="S5">
        <f ca="1">+'VLP q=250'!BD67</f>
        <v>1621.0179747592342</v>
      </c>
    </row>
    <row r="6" spans="1:19" x14ac:dyDescent="0.25">
      <c r="A6" s="38" t="s">
        <v>105</v>
      </c>
      <c r="B6" s="38">
        <v>2470</v>
      </c>
      <c r="D6" s="39">
        <v>1900</v>
      </c>
      <c r="E6" s="39">
        <f t="shared" si="2"/>
        <v>106892.1102165609</v>
      </c>
      <c r="F6" s="4">
        <v>1900</v>
      </c>
      <c r="G6">
        <f t="shared" si="0"/>
        <v>97315.440491760412</v>
      </c>
      <c r="H6" s="4">
        <f t="shared" si="3"/>
        <v>1803.1</v>
      </c>
      <c r="I6">
        <f t="shared" si="1"/>
        <v>111646.94639092415</v>
      </c>
      <c r="J6" s="4">
        <v>1900</v>
      </c>
      <c r="K6">
        <f t="shared" si="4"/>
        <v>70897.086650595811</v>
      </c>
      <c r="L6" s="4">
        <f t="shared" si="5"/>
        <v>1823.5</v>
      </c>
      <c r="M6">
        <f t="shared" si="6"/>
        <v>81637.830401215368</v>
      </c>
      <c r="N6" s="4">
        <v>1900</v>
      </c>
      <c r="O6">
        <f t="shared" si="7"/>
        <v>26338.734777079149</v>
      </c>
      <c r="P6" s="4">
        <f t="shared" si="8"/>
        <v>1866</v>
      </c>
      <c r="Q6">
        <f t="shared" si="9"/>
        <v>30584.771651739033</v>
      </c>
      <c r="R6">
        <v>500</v>
      </c>
      <c r="S6">
        <f ca="1">+'VLP q=500'!BD67</f>
        <v>1874.3668819329625</v>
      </c>
    </row>
    <row r="7" spans="1:19" x14ac:dyDescent="0.25">
      <c r="A7" s="38" t="s">
        <v>106</v>
      </c>
      <c r="B7" s="38">
        <v>2350</v>
      </c>
      <c r="D7" s="39">
        <v>1600</v>
      </c>
      <c r="E7" s="39">
        <f t="shared" si="2"/>
        <v>149965.50418008253</v>
      </c>
      <c r="F7" s="4">
        <v>1600</v>
      </c>
      <c r="G7">
        <f t="shared" si="0"/>
        <v>139599.71182533895</v>
      </c>
      <c r="H7" s="4">
        <f t="shared" si="3"/>
        <v>1452.1</v>
      </c>
      <c r="I7">
        <f t="shared" si="1"/>
        <v>158178.22220985629</v>
      </c>
      <c r="J7" s="4">
        <v>1600</v>
      </c>
      <c r="K7">
        <f t="shared" si="4"/>
        <v>110833.9468310348</v>
      </c>
      <c r="L7" s="4">
        <f t="shared" si="5"/>
        <v>1472.5</v>
      </c>
      <c r="M7">
        <f t="shared" si="6"/>
        <v>126031.93729236146</v>
      </c>
      <c r="N7" s="4">
        <v>1600</v>
      </c>
      <c r="O7">
        <f t="shared" si="7"/>
        <v>61481.300791800815</v>
      </c>
      <c r="P7" s="4">
        <f t="shared" si="8"/>
        <v>1515</v>
      </c>
      <c r="Q7">
        <f t="shared" si="9"/>
        <v>70485.946692384561</v>
      </c>
      <c r="R7">
        <v>600</v>
      </c>
      <c r="S7">
        <f ca="1">+'VLP q=600'!BD67</f>
        <v>1939.1797852088564</v>
      </c>
    </row>
    <row r="8" spans="1:19" x14ac:dyDescent="0.25">
      <c r="A8" s="38" t="s">
        <v>107</v>
      </c>
      <c r="B8" s="38">
        <v>2100</v>
      </c>
      <c r="D8" s="39">
        <v>1300</v>
      </c>
      <c r="E8" s="39">
        <f t="shared" si="2"/>
        <v>186777.47200717463</v>
      </c>
      <c r="F8" s="4">
        <v>1300</v>
      </c>
      <c r="G8">
        <f t="shared" si="0"/>
        <v>175722.34070593701</v>
      </c>
      <c r="H8" s="4">
        <f t="shared" si="3"/>
        <v>1101.1000000000001</v>
      </c>
      <c r="I8">
        <f t="shared" si="1"/>
        <v>196274.8256749034</v>
      </c>
      <c r="J8" s="4">
        <v>1300</v>
      </c>
      <c r="K8">
        <f t="shared" si="4"/>
        <v>144908.51560884051</v>
      </c>
      <c r="L8" s="4">
        <f t="shared" si="5"/>
        <v>1121.5</v>
      </c>
      <c r="M8">
        <f t="shared" si="6"/>
        <v>162401.15348244293</v>
      </c>
      <c r="N8" s="4">
        <v>1300</v>
      </c>
      <c r="O8">
        <f t="shared" si="7"/>
        <v>91385.223425445933</v>
      </c>
      <c r="P8" s="4">
        <f t="shared" si="8"/>
        <v>1164</v>
      </c>
      <c r="Q8">
        <f t="shared" si="9"/>
        <v>103215.94280867444</v>
      </c>
      <c r="R8">
        <v>650</v>
      </c>
      <c r="S8">
        <f ca="1">+'VLP q=650'!BD67</f>
        <v>1967.2695639801095</v>
      </c>
    </row>
    <row r="9" spans="1:19" x14ac:dyDescent="0.25">
      <c r="A9" s="38" t="s">
        <v>108</v>
      </c>
      <c r="B9" s="38">
        <f>$B$5/(($B$4/B6)^3)</f>
        <v>261052.53084297638</v>
      </c>
      <c r="D9" s="39">
        <v>1000</v>
      </c>
      <c r="E9" s="39">
        <f t="shared" si="2"/>
        <v>217328.01369783716</v>
      </c>
      <c r="F9" s="4">
        <v>1000</v>
      </c>
      <c r="G9">
        <f t="shared" si="0"/>
        <v>205683.32713355459</v>
      </c>
      <c r="H9" s="4">
        <f t="shared" si="3"/>
        <v>750.10000000000014</v>
      </c>
      <c r="I9">
        <f t="shared" si="1"/>
        <v>225936.75678606555</v>
      </c>
      <c r="J9" s="4">
        <v>1000</v>
      </c>
      <c r="K9">
        <f t="shared" si="4"/>
        <v>173120.79298401304</v>
      </c>
      <c r="L9" s="4">
        <f t="shared" si="5"/>
        <v>770.5</v>
      </c>
      <c r="M9">
        <f t="shared" si="6"/>
        <v>190745.47897145976</v>
      </c>
      <c r="N9" s="4">
        <v>1000</v>
      </c>
      <c r="O9">
        <f t="shared" si="7"/>
        <v>116050.50267801456</v>
      </c>
      <c r="P9" s="4">
        <f t="shared" si="8"/>
        <v>813</v>
      </c>
      <c r="Q9">
        <f t="shared" si="9"/>
        <v>128774.76000060866</v>
      </c>
    </row>
    <row r="10" spans="1:19" x14ac:dyDescent="0.25">
      <c r="A10" s="38" t="s">
        <v>109</v>
      </c>
      <c r="B10" s="38">
        <f>$B$5/(($B$4/B7)^3)</f>
        <v>224822.94632668124</v>
      </c>
      <c r="D10" s="39">
        <v>700</v>
      </c>
      <c r="E10" s="39">
        <f t="shared" si="2"/>
        <v>241617.12925207015</v>
      </c>
      <c r="F10" s="4">
        <v>700</v>
      </c>
      <c r="G10">
        <f t="shared" si="0"/>
        <v>229482.67110819169</v>
      </c>
      <c r="H10" s="4">
        <f t="shared" si="3"/>
        <v>399.09999999999991</v>
      </c>
      <c r="I10">
        <f t="shared" si="1"/>
        <v>247164.01554334277</v>
      </c>
      <c r="J10" s="4">
        <v>700</v>
      </c>
      <c r="K10">
        <f t="shared" si="4"/>
        <v>195470.7789565523</v>
      </c>
      <c r="L10" s="4">
        <f t="shared" si="5"/>
        <v>419.50000000000023</v>
      </c>
      <c r="M10">
        <f t="shared" si="6"/>
        <v>211064.91375941189</v>
      </c>
      <c r="N10" s="4">
        <v>700</v>
      </c>
      <c r="O10">
        <f t="shared" si="7"/>
        <v>135477.13854950664</v>
      </c>
      <c r="P10" s="4">
        <f t="shared" si="8"/>
        <v>462</v>
      </c>
      <c r="Q10">
        <f t="shared" si="9"/>
        <v>147162.39826818724</v>
      </c>
    </row>
    <row r="11" spans="1:19" x14ac:dyDescent="0.25">
      <c r="A11" s="38" t="s">
        <v>110</v>
      </c>
      <c r="B11" s="38">
        <f>$B$5/(($B$4/B8)^3)</f>
        <v>160433.45354546839</v>
      </c>
      <c r="D11" s="39">
        <v>400</v>
      </c>
      <c r="E11" s="39">
        <f t="shared" si="2"/>
        <v>259644.81866987355</v>
      </c>
      <c r="F11" s="4">
        <v>400</v>
      </c>
      <c r="G11">
        <f t="shared" si="0"/>
        <v>247120.37262984831</v>
      </c>
      <c r="H11" s="4">
        <f t="shared" si="3"/>
        <v>48.100000000000364</v>
      </c>
      <c r="I11">
        <f t="shared" si="1"/>
        <v>259956.60194673497</v>
      </c>
      <c r="J11" s="4">
        <v>400</v>
      </c>
      <c r="K11">
        <f t="shared" si="4"/>
        <v>211958.47352645829</v>
      </c>
      <c r="L11" s="4">
        <f t="shared" si="5"/>
        <v>68.5</v>
      </c>
      <c r="M11">
        <f t="shared" si="6"/>
        <v>223359.45784629943</v>
      </c>
      <c r="N11" s="4">
        <v>400</v>
      </c>
      <c r="O11">
        <f t="shared" si="7"/>
        <v>149665.13103992221</v>
      </c>
      <c r="P11" s="4">
        <f t="shared" si="8"/>
        <v>111.00000000000023</v>
      </c>
      <c r="Q11">
        <f t="shared" si="9"/>
        <v>158378.85761141017</v>
      </c>
    </row>
    <row r="12" spans="1:19" x14ac:dyDescent="0.25">
      <c r="A12" s="58" t="s">
        <v>89</v>
      </c>
      <c r="B12" s="59"/>
      <c r="D12" s="39">
        <v>100</v>
      </c>
      <c r="E12" s="39">
        <f t="shared" si="2"/>
        <v>271411.08195124741</v>
      </c>
      <c r="F12" s="4">
        <v>100</v>
      </c>
      <c r="G12">
        <f t="shared" si="0"/>
        <v>258596.43169852445</v>
      </c>
      <c r="H12" s="4" t="s">
        <v>116</v>
      </c>
      <c r="I12" s="4" t="s">
        <v>116</v>
      </c>
      <c r="J12" s="4">
        <v>100</v>
      </c>
      <c r="K12">
        <f t="shared" si="4"/>
        <v>222583.87669373103</v>
      </c>
      <c r="L12" s="4" t="s">
        <v>116</v>
      </c>
      <c r="M12" s="4" t="s">
        <v>116</v>
      </c>
      <c r="N12" s="4">
        <v>100</v>
      </c>
      <c r="O12">
        <f t="shared" si="7"/>
        <v>158614.48014926128</v>
      </c>
      <c r="P12" s="4" t="s">
        <v>116</v>
      </c>
      <c r="Q12" s="19" t="s">
        <v>116</v>
      </c>
    </row>
    <row r="13" spans="1:19" x14ac:dyDescent="0.25">
      <c r="A13" s="60"/>
      <c r="B13" s="61"/>
      <c r="D13" s="39">
        <v>0</v>
      </c>
      <c r="E13" s="39">
        <f t="shared" si="2"/>
        <v>273941.74168138771</v>
      </c>
      <c r="F13" s="4">
        <v>0</v>
      </c>
      <c r="G13">
        <f t="shared" si="0"/>
        <v>261052.53084297638</v>
      </c>
      <c r="H13" s="4" t="s">
        <v>116</v>
      </c>
      <c r="I13" s="4" t="s">
        <v>116</v>
      </c>
      <c r="J13" s="4">
        <v>0</v>
      </c>
      <c r="K13">
        <f t="shared" si="4"/>
        <v>224822.94632668124</v>
      </c>
      <c r="L13" s="4" t="s">
        <v>116</v>
      </c>
      <c r="M13" s="4" t="s">
        <v>116</v>
      </c>
      <c r="N13" s="4">
        <v>0</v>
      </c>
      <c r="O13">
        <f t="shared" si="7"/>
        <v>160433.45354546839</v>
      </c>
      <c r="P13" s="4" t="s">
        <v>116</v>
      </c>
      <c r="Q13" s="19" t="s">
        <v>116</v>
      </c>
    </row>
    <row r="17" spans="1:7" x14ac:dyDescent="0.25">
      <c r="A17" s="53" t="s">
        <v>111</v>
      </c>
      <c r="B17" s="53"/>
      <c r="C17" s="53"/>
      <c r="D17" s="53"/>
      <c r="E17" s="53"/>
      <c r="F17" s="53"/>
      <c r="G17" s="53"/>
    </row>
    <row r="18" spans="1:7" x14ac:dyDescent="0.25">
      <c r="A18" s="53"/>
      <c r="B18" s="53"/>
      <c r="C18" s="53"/>
      <c r="D18" s="53"/>
      <c r="E18" s="53"/>
      <c r="F18" s="53"/>
      <c r="G18" s="53"/>
    </row>
    <row r="19" spans="1:7" x14ac:dyDescent="0.25">
      <c r="A19" s="63" t="s">
        <v>29</v>
      </c>
      <c r="B19" s="64"/>
      <c r="C19" s="62" t="s">
        <v>114</v>
      </c>
      <c r="D19" s="63"/>
      <c r="E19" s="56" t="s">
        <v>112</v>
      </c>
      <c r="F19" s="57"/>
      <c r="G19" s="33">
        <v>60</v>
      </c>
    </row>
    <row r="20" spans="1:7" x14ac:dyDescent="0.25">
      <c r="A20" s="40">
        <v>0</v>
      </c>
      <c r="B20" s="41">
        <v>0</v>
      </c>
      <c r="C20" s="48">
        <f t="shared" ref="C20:C51" si="10">(B20-$G$22)/$G$21</f>
        <v>60</v>
      </c>
      <c r="D20" s="49"/>
      <c r="E20" s="56" t="s">
        <v>113</v>
      </c>
      <c r="F20" s="57"/>
      <c r="G20" s="33">
        <v>230</v>
      </c>
    </row>
    <row r="21" spans="1:7" x14ac:dyDescent="0.25">
      <c r="A21" s="40">
        <v>-100</v>
      </c>
      <c r="B21" s="41">
        <v>100</v>
      </c>
      <c r="C21" s="48">
        <f t="shared" si="10"/>
        <v>62.615384615384613</v>
      </c>
      <c r="D21" s="49"/>
      <c r="E21" s="54" t="s">
        <v>36</v>
      </c>
      <c r="F21" s="55"/>
      <c r="G21" s="35">
        <f>(6500)/(G20-G19)</f>
        <v>38.235294117647058</v>
      </c>
    </row>
    <row r="22" spans="1:7" x14ac:dyDescent="0.25">
      <c r="A22" s="40">
        <v>-200</v>
      </c>
      <c r="B22" s="41">
        <v>200</v>
      </c>
      <c r="C22" s="48">
        <f t="shared" si="10"/>
        <v>65.230769230769226</v>
      </c>
      <c r="D22" s="49"/>
      <c r="E22" s="54" t="s">
        <v>37</v>
      </c>
      <c r="F22" s="55"/>
      <c r="G22" s="35">
        <f>-G21*60</f>
        <v>-2294.1176470588234</v>
      </c>
    </row>
    <row r="23" spans="1:7" ht="15" customHeight="1" x14ac:dyDescent="0.25">
      <c r="A23" s="40">
        <v>-300</v>
      </c>
      <c r="B23" s="41">
        <v>300</v>
      </c>
      <c r="C23" s="48">
        <f t="shared" si="10"/>
        <v>67.84615384615384</v>
      </c>
      <c r="D23" s="49"/>
    </row>
    <row r="24" spans="1:7" ht="15" customHeight="1" x14ac:dyDescent="0.25">
      <c r="A24" s="40">
        <v>-400</v>
      </c>
      <c r="B24" s="41">
        <v>400</v>
      </c>
      <c r="C24" s="48">
        <f t="shared" si="10"/>
        <v>70.461538461538467</v>
      </c>
      <c r="D24" s="49"/>
    </row>
    <row r="25" spans="1:7" x14ac:dyDescent="0.25">
      <c r="A25" s="40">
        <v>-500</v>
      </c>
      <c r="B25" s="41">
        <v>500</v>
      </c>
      <c r="C25" s="48">
        <f t="shared" si="10"/>
        <v>73.07692307692308</v>
      </c>
      <c r="D25" s="49"/>
    </row>
    <row r="26" spans="1:7" x14ac:dyDescent="0.25">
      <c r="A26" s="40">
        <v>-600</v>
      </c>
      <c r="B26" s="41">
        <v>600</v>
      </c>
      <c r="C26" s="48">
        <f t="shared" si="10"/>
        <v>75.692307692307693</v>
      </c>
      <c r="D26" s="49"/>
    </row>
    <row r="27" spans="1:7" ht="15" customHeight="1" x14ac:dyDescent="0.25">
      <c r="A27" s="40">
        <v>-700</v>
      </c>
      <c r="B27" s="41">
        <v>700</v>
      </c>
      <c r="C27" s="48">
        <f t="shared" si="10"/>
        <v>78.307692307692307</v>
      </c>
      <c r="D27" s="49"/>
    </row>
    <row r="28" spans="1:7" x14ac:dyDescent="0.25">
      <c r="A28" s="40">
        <v>-800</v>
      </c>
      <c r="B28" s="41">
        <v>800</v>
      </c>
      <c r="C28" s="48">
        <f t="shared" si="10"/>
        <v>80.92307692307692</v>
      </c>
      <c r="D28" s="49"/>
    </row>
    <row r="29" spans="1:7" x14ac:dyDescent="0.25">
      <c r="A29" s="40">
        <v>-900</v>
      </c>
      <c r="B29" s="41">
        <v>900</v>
      </c>
      <c r="C29" s="48">
        <f t="shared" si="10"/>
        <v>83.538461538461533</v>
      </c>
      <c r="D29" s="49"/>
    </row>
    <row r="30" spans="1:7" x14ac:dyDescent="0.25">
      <c r="A30" s="40">
        <v>-1000</v>
      </c>
      <c r="B30" s="41">
        <v>1000</v>
      </c>
      <c r="C30" s="48">
        <f t="shared" si="10"/>
        <v>86.153846153846146</v>
      </c>
      <c r="D30" s="49"/>
    </row>
    <row r="31" spans="1:7" x14ac:dyDescent="0.25">
      <c r="A31" s="40">
        <v>-1100</v>
      </c>
      <c r="B31" s="41">
        <v>1100</v>
      </c>
      <c r="C31" s="48">
        <f t="shared" si="10"/>
        <v>88.769230769230774</v>
      </c>
      <c r="D31" s="49"/>
    </row>
    <row r="32" spans="1:7" x14ac:dyDescent="0.25">
      <c r="A32" s="40">
        <v>-1200</v>
      </c>
      <c r="B32" s="41">
        <v>1200</v>
      </c>
      <c r="C32" s="48">
        <f t="shared" si="10"/>
        <v>91.384615384615387</v>
      </c>
      <c r="D32" s="49"/>
    </row>
    <row r="33" spans="1:4" x14ac:dyDescent="0.25">
      <c r="A33" s="40">
        <v>-1300</v>
      </c>
      <c r="B33" s="41">
        <v>1300</v>
      </c>
      <c r="C33" s="48">
        <f t="shared" si="10"/>
        <v>94</v>
      </c>
      <c r="D33" s="49"/>
    </row>
    <row r="34" spans="1:4" x14ac:dyDescent="0.25">
      <c r="A34" s="40">
        <v>-1400</v>
      </c>
      <c r="B34" s="41">
        <v>1400</v>
      </c>
      <c r="C34" s="48">
        <f t="shared" si="10"/>
        <v>96.615384615384613</v>
      </c>
      <c r="D34" s="49"/>
    </row>
    <row r="35" spans="1:4" x14ac:dyDescent="0.25">
      <c r="A35" s="40">
        <v>-1500</v>
      </c>
      <c r="B35" s="41">
        <v>1500</v>
      </c>
      <c r="C35" s="48">
        <f t="shared" si="10"/>
        <v>99.230769230769226</v>
      </c>
      <c r="D35" s="49"/>
    </row>
    <row r="36" spans="1:4" x14ac:dyDescent="0.25">
      <c r="A36" s="40">
        <v>-1600</v>
      </c>
      <c r="B36" s="41">
        <v>1600</v>
      </c>
      <c r="C36" s="48">
        <f t="shared" si="10"/>
        <v>101.84615384615384</v>
      </c>
      <c r="D36" s="49"/>
    </row>
    <row r="37" spans="1:4" x14ac:dyDescent="0.25">
      <c r="A37" s="40">
        <v>-1700</v>
      </c>
      <c r="B37" s="41">
        <v>1700</v>
      </c>
      <c r="C37" s="48">
        <f t="shared" si="10"/>
        <v>104.46153846153847</v>
      </c>
      <c r="D37" s="49"/>
    </row>
    <row r="38" spans="1:4" x14ac:dyDescent="0.25">
      <c r="A38" s="40">
        <v>-1800</v>
      </c>
      <c r="B38" s="41">
        <v>1800</v>
      </c>
      <c r="C38" s="48">
        <f t="shared" si="10"/>
        <v>107.07692307692308</v>
      </c>
      <c r="D38" s="49"/>
    </row>
    <row r="39" spans="1:4" x14ac:dyDescent="0.25">
      <c r="A39" s="40">
        <v>-1900</v>
      </c>
      <c r="B39" s="41">
        <v>1900</v>
      </c>
      <c r="C39" s="48">
        <f t="shared" si="10"/>
        <v>109.69230769230769</v>
      </c>
      <c r="D39" s="49"/>
    </row>
    <row r="40" spans="1:4" x14ac:dyDescent="0.25">
      <c r="A40" s="40">
        <v>-2000</v>
      </c>
      <c r="B40" s="41">
        <v>2000</v>
      </c>
      <c r="C40" s="48">
        <f t="shared" si="10"/>
        <v>112.30769230769231</v>
      </c>
      <c r="D40" s="49"/>
    </row>
    <row r="41" spans="1:4" x14ac:dyDescent="0.25">
      <c r="A41" s="40">
        <v>-2100</v>
      </c>
      <c r="B41" s="41">
        <v>2100</v>
      </c>
      <c r="C41" s="48">
        <f t="shared" si="10"/>
        <v>114.92307692307692</v>
      </c>
      <c r="D41" s="49"/>
    </row>
    <row r="42" spans="1:4" x14ac:dyDescent="0.25">
      <c r="A42" s="40">
        <v>-2200</v>
      </c>
      <c r="B42" s="41">
        <v>2200</v>
      </c>
      <c r="C42" s="48">
        <f t="shared" si="10"/>
        <v>117.53846153846153</v>
      </c>
      <c r="D42" s="49"/>
    </row>
    <row r="43" spans="1:4" x14ac:dyDescent="0.25">
      <c r="A43" s="40">
        <v>-2300</v>
      </c>
      <c r="B43" s="41">
        <v>2300</v>
      </c>
      <c r="C43" s="48">
        <f t="shared" si="10"/>
        <v>120.15384615384616</v>
      </c>
      <c r="D43" s="49"/>
    </row>
    <row r="44" spans="1:4" x14ac:dyDescent="0.25">
      <c r="A44" s="40">
        <v>-2400</v>
      </c>
      <c r="B44" s="41">
        <v>2400</v>
      </c>
      <c r="C44" s="48">
        <f t="shared" si="10"/>
        <v>122.76923076923077</v>
      </c>
      <c r="D44" s="49"/>
    </row>
    <row r="45" spans="1:4" x14ac:dyDescent="0.25">
      <c r="A45" s="40">
        <v>-2500</v>
      </c>
      <c r="B45" s="41">
        <v>2500</v>
      </c>
      <c r="C45" s="48">
        <f t="shared" si="10"/>
        <v>125.38461538461539</v>
      </c>
      <c r="D45" s="49"/>
    </row>
    <row r="46" spans="1:4" x14ac:dyDescent="0.25">
      <c r="A46" s="40">
        <v>-2600</v>
      </c>
      <c r="B46" s="41">
        <v>2600</v>
      </c>
      <c r="C46" s="48">
        <f t="shared" si="10"/>
        <v>128</v>
      </c>
      <c r="D46" s="49"/>
    </row>
    <row r="47" spans="1:4" x14ac:dyDescent="0.25">
      <c r="A47" s="40">
        <v>-2700</v>
      </c>
      <c r="B47" s="41">
        <v>2700</v>
      </c>
      <c r="C47" s="48">
        <f t="shared" si="10"/>
        <v>130.61538461538461</v>
      </c>
      <c r="D47" s="49"/>
    </row>
    <row r="48" spans="1:4" x14ac:dyDescent="0.25">
      <c r="A48" s="40">
        <v>-2800</v>
      </c>
      <c r="B48" s="41">
        <v>2800</v>
      </c>
      <c r="C48" s="48">
        <f t="shared" si="10"/>
        <v>133.23076923076923</v>
      </c>
      <c r="D48" s="49"/>
    </row>
    <row r="49" spans="1:4" x14ac:dyDescent="0.25">
      <c r="A49" s="40">
        <v>-2900</v>
      </c>
      <c r="B49" s="41">
        <v>2900</v>
      </c>
      <c r="C49" s="48">
        <f t="shared" si="10"/>
        <v>135.84615384615384</v>
      </c>
      <c r="D49" s="49"/>
    </row>
    <row r="50" spans="1:4" x14ac:dyDescent="0.25">
      <c r="A50" s="40">
        <v>-3000</v>
      </c>
      <c r="B50" s="41">
        <v>3000</v>
      </c>
      <c r="C50" s="48">
        <f t="shared" si="10"/>
        <v>138.46153846153845</v>
      </c>
      <c r="D50" s="49"/>
    </row>
    <row r="51" spans="1:4" x14ac:dyDescent="0.25">
      <c r="A51" s="40">
        <v>-3100</v>
      </c>
      <c r="B51" s="41">
        <v>3100</v>
      </c>
      <c r="C51" s="48">
        <f t="shared" si="10"/>
        <v>141.07692307692307</v>
      </c>
      <c r="D51" s="49"/>
    </row>
    <row r="52" spans="1:4" x14ac:dyDescent="0.25">
      <c r="A52" s="40">
        <v>-3200</v>
      </c>
      <c r="B52" s="41">
        <v>3200</v>
      </c>
      <c r="C52" s="48">
        <f t="shared" ref="C52:C83" si="11">(B52-$G$22)/$G$21</f>
        <v>143.69230769230768</v>
      </c>
      <c r="D52" s="49"/>
    </row>
    <row r="53" spans="1:4" x14ac:dyDescent="0.25">
      <c r="A53" s="40">
        <v>-3300</v>
      </c>
      <c r="B53" s="41">
        <v>3300</v>
      </c>
      <c r="C53" s="48">
        <f t="shared" si="11"/>
        <v>146.30769230769232</v>
      </c>
      <c r="D53" s="49"/>
    </row>
    <row r="54" spans="1:4" x14ac:dyDescent="0.25">
      <c r="A54" s="40">
        <v>-3400</v>
      </c>
      <c r="B54" s="41">
        <v>3400</v>
      </c>
      <c r="C54" s="48">
        <f t="shared" si="11"/>
        <v>148.92307692307693</v>
      </c>
      <c r="D54" s="49"/>
    </row>
    <row r="55" spans="1:4" x14ac:dyDescent="0.25">
      <c r="A55" s="40">
        <v>-3500</v>
      </c>
      <c r="B55" s="41">
        <v>3500</v>
      </c>
      <c r="C55" s="48">
        <f t="shared" si="11"/>
        <v>151.53846153846155</v>
      </c>
      <c r="D55" s="49"/>
    </row>
    <row r="56" spans="1:4" x14ac:dyDescent="0.25">
      <c r="A56" s="40">
        <v>-3600</v>
      </c>
      <c r="B56" s="41">
        <v>3600</v>
      </c>
      <c r="C56" s="48">
        <f t="shared" si="11"/>
        <v>154.15384615384616</v>
      </c>
      <c r="D56" s="49"/>
    </row>
    <row r="57" spans="1:4" x14ac:dyDescent="0.25">
      <c r="A57" s="40">
        <v>-3700</v>
      </c>
      <c r="B57" s="41">
        <v>3700</v>
      </c>
      <c r="C57" s="48">
        <f t="shared" si="11"/>
        <v>156.76923076923077</v>
      </c>
      <c r="D57" s="49"/>
    </row>
    <row r="58" spans="1:4" x14ac:dyDescent="0.25">
      <c r="A58" s="40">
        <v>-3800</v>
      </c>
      <c r="B58" s="41">
        <v>3800</v>
      </c>
      <c r="C58" s="48">
        <f t="shared" si="11"/>
        <v>159.38461538461539</v>
      </c>
      <c r="D58" s="49"/>
    </row>
    <row r="59" spans="1:4" x14ac:dyDescent="0.25">
      <c r="A59" s="40">
        <v>-3900</v>
      </c>
      <c r="B59" s="41">
        <v>3900</v>
      </c>
      <c r="C59" s="48">
        <f t="shared" si="11"/>
        <v>162</v>
      </c>
      <c r="D59" s="49"/>
    </row>
    <row r="60" spans="1:4" x14ac:dyDescent="0.25">
      <c r="A60" s="40">
        <v>-4000</v>
      </c>
      <c r="B60" s="41">
        <v>4000</v>
      </c>
      <c r="C60" s="48">
        <f t="shared" si="11"/>
        <v>164.61538461538461</v>
      </c>
      <c r="D60" s="49"/>
    </row>
    <row r="61" spans="1:4" x14ac:dyDescent="0.25">
      <c r="A61" s="40">
        <v>-4100</v>
      </c>
      <c r="B61" s="41">
        <v>4100</v>
      </c>
      <c r="C61" s="48">
        <f t="shared" si="11"/>
        <v>167.23076923076923</v>
      </c>
      <c r="D61" s="49"/>
    </row>
    <row r="62" spans="1:4" x14ac:dyDescent="0.25">
      <c r="A62" s="40">
        <v>-4200</v>
      </c>
      <c r="B62" s="41">
        <v>4200</v>
      </c>
      <c r="C62" s="48">
        <f t="shared" si="11"/>
        <v>169.84615384615384</v>
      </c>
      <c r="D62" s="49"/>
    </row>
    <row r="63" spans="1:4" x14ac:dyDescent="0.25">
      <c r="A63" s="40">
        <v>-4300</v>
      </c>
      <c r="B63" s="41">
        <v>4300</v>
      </c>
      <c r="C63" s="48">
        <f t="shared" si="11"/>
        <v>172.46153846153845</v>
      </c>
      <c r="D63" s="49"/>
    </row>
    <row r="64" spans="1:4" x14ac:dyDescent="0.25">
      <c r="A64" s="40">
        <v>-4400</v>
      </c>
      <c r="B64" s="41">
        <v>4400</v>
      </c>
      <c r="C64" s="48">
        <f t="shared" si="11"/>
        <v>175.07692307692307</v>
      </c>
      <c r="D64" s="49"/>
    </row>
    <row r="65" spans="1:4" x14ac:dyDescent="0.25">
      <c r="A65" s="40">
        <v>-4500</v>
      </c>
      <c r="B65" s="41">
        <v>4500</v>
      </c>
      <c r="C65" s="48">
        <f t="shared" si="11"/>
        <v>177.69230769230768</v>
      </c>
      <c r="D65" s="49"/>
    </row>
    <row r="66" spans="1:4" x14ac:dyDescent="0.25">
      <c r="A66" s="40">
        <v>-4600</v>
      </c>
      <c r="B66" s="41">
        <v>4600</v>
      </c>
      <c r="C66" s="48">
        <f t="shared" si="11"/>
        <v>180.30769230769232</v>
      </c>
      <c r="D66" s="49"/>
    </row>
    <row r="67" spans="1:4" x14ac:dyDescent="0.25">
      <c r="A67" s="40">
        <v>-4700</v>
      </c>
      <c r="B67" s="41">
        <v>4700</v>
      </c>
      <c r="C67" s="48">
        <f t="shared" si="11"/>
        <v>182.92307692307693</v>
      </c>
      <c r="D67" s="49"/>
    </row>
    <row r="68" spans="1:4" x14ac:dyDescent="0.25">
      <c r="A68" s="40">
        <v>-4800</v>
      </c>
      <c r="B68" s="41">
        <v>4800</v>
      </c>
      <c r="C68" s="48">
        <f t="shared" si="11"/>
        <v>185.53846153846155</v>
      </c>
      <c r="D68" s="49"/>
    </row>
    <row r="69" spans="1:4" x14ac:dyDescent="0.25">
      <c r="A69" s="40">
        <v>-4900</v>
      </c>
      <c r="B69" s="41">
        <v>4900</v>
      </c>
      <c r="C69" s="48">
        <f t="shared" si="11"/>
        <v>188.15384615384616</v>
      </c>
      <c r="D69" s="49"/>
    </row>
    <row r="70" spans="1:4" x14ac:dyDescent="0.25">
      <c r="A70" s="40">
        <v>-5000</v>
      </c>
      <c r="B70" s="41">
        <v>5000</v>
      </c>
      <c r="C70" s="48">
        <f t="shared" si="11"/>
        <v>190.76923076923077</v>
      </c>
      <c r="D70" s="49"/>
    </row>
    <row r="71" spans="1:4" x14ac:dyDescent="0.25">
      <c r="A71" s="40">
        <v>-5100</v>
      </c>
      <c r="B71" s="41">
        <v>5100</v>
      </c>
      <c r="C71" s="48">
        <f t="shared" si="11"/>
        <v>193.38461538461539</v>
      </c>
      <c r="D71" s="49"/>
    </row>
    <row r="72" spans="1:4" x14ac:dyDescent="0.25">
      <c r="A72" s="40">
        <v>-5200</v>
      </c>
      <c r="B72" s="41">
        <v>5200</v>
      </c>
      <c r="C72" s="48">
        <f t="shared" si="11"/>
        <v>196</v>
      </c>
      <c r="D72" s="49"/>
    </row>
    <row r="73" spans="1:4" x14ac:dyDescent="0.25">
      <c r="A73" s="40">
        <v>-5300</v>
      </c>
      <c r="B73" s="41">
        <v>5300</v>
      </c>
      <c r="C73" s="48">
        <f t="shared" si="11"/>
        <v>198.61538461538461</v>
      </c>
      <c r="D73" s="49"/>
    </row>
    <row r="74" spans="1:4" x14ac:dyDescent="0.25">
      <c r="A74" s="40">
        <v>-5400</v>
      </c>
      <c r="B74" s="41">
        <v>5400</v>
      </c>
      <c r="C74" s="48">
        <f t="shared" si="11"/>
        <v>201.23076923076923</v>
      </c>
      <c r="D74" s="49"/>
    </row>
    <row r="75" spans="1:4" x14ac:dyDescent="0.25">
      <c r="A75" s="40">
        <v>-5500</v>
      </c>
      <c r="B75" s="41">
        <v>5500</v>
      </c>
      <c r="C75" s="48">
        <f t="shared" si="11"/>
        <v>203.84615384615384</v>
      </c>
      <c r="D75" s="49"/>
    </row>
    <row r="76" spans="1:4" x14ac:dyDescent="0.25">
      <c r="A76" s="40">
        <v>-5600</v>
      </c>
      <c r="B76" s="41">
        <v>5600</v>
      </c>
      <c r="C76" s="48">
        <f t="shared" si="11"/>
        <v>206.46153846153845</v>
      </c>
      <c r="D76" s="49"/>
    </row>
    <row r="77" spans="1:4" x14ac:dyDescent="0.25">
      <c r="A77" s="40">
        <v>-5700</v>
      </c>
      <c r="B77" s="41">
        <v>5700</v>
      </c>
      <c r="C77" s="48">
        <f t="shared" si="11"/>
        <v>209.07692307692307</v>
      </c>
      <c r="D77" s="49"/>
    </row>
    <row r="78" spans="1:4" x14ac:dyDescent="0.25">
      <c r="A78" s="40">
        <v>-5800</v>
      </c>
      <c r="B78" s="41">
        <v>5800</v>
      </c>
      <c r="C78" s="48">
        <f t="shared" si="11"/>
        <v>211.69230769230771</v>
      </c>
      <c r="D78" s="49"/>
    </row>
    <row r="79" spans="1:4" x14ac:dyDescent="0.25">
      <c r="A79" s="40">
        <v>-5900</v>
      </c>
      <c r="B79" s="41">
        <v>5900</v>
      </c>
      <c r="C79" s="48">
        <f t="shared" si="11"/>
        <v>214.30769230769232</v>
      </c>
      <c r="D79" s="49"/>
    </row>
    <row r="80" spans="1:4" x14ac:dyDescent="0.25">
      <c r="A80" s="40">
        <v>-6000</v>
      </c>
      <c r="B80" s="41">
        <v>6000</v>
      </c>
      <c r="C80" s="48">
        <f t="shared" si="11"/>
        <v>216.92307692307693</v>
      </c>
      <c r="D80" s="49"/>
    </row>
    <row r="81" spans="1:4" x14ac:dyDescent="0.25">
      <c r="A81" s="40">
        <v>-6100</v>
      </c>
      <c r="B81" s="41">
        <v>6100</v>
      </c>
      <c r="C81" s="48">
        <f t="shared" si="11"/>
        <v>219.53846153846155</v>
      </c>
      <c r="D81" s="49"/>
    </row>
    <row r="82" spans="1:4" x14ac:dyDescent="0.25">
      <c r="A82" s="40">
        <v>-6200</v>
      </c>
      <c r="B82" s="41">
        <v>6200</v>
      </c>
      <c r="C82" s="48">
        <f t="shared" si="11"/>
        <v>222.15384615384616</v>
      </c>
      <c r="D82" s="49"/>
    </row>
    <row r="83" spans="1:4" x14ac:dyDescent="0.25">
      <c r="A83" s="40">
        <v>-6300</v>
      </c>
      <c r="B83" s="41">
        <v>6300</v>
      </c>
      <c r="C83" s="48">
        <f t="shared" si="11"/>
        <v>224.76923076923077</v>
      </c>
      <c r="D83" s="49"/>
    </row>
    <row r="84" spans="1:4" x14ac:dyDescent="0.25">
      <c r="A84" s="40">
        <v>-6400</v>
      </c>
      <c r="B84" s="41">
        <v>6400</v>
      </c>
      <c r="C84" s="48">
        <f t="shared" ref="C84:C85" si="12">(B84-$G$22)/$G$21</f>
        <v>227.38461538461539</v>
      </c>
      <c r="D84" s="49"/>
    </row>
    <row r="85" spans="1:4" x14ac:dyDescent="0.25">
      <c r="A85" s="40">
        <v>-6500</v>
      </c>
      <c r="B85" s="41">
        <v>6500</v>
      </c>
      <c r="C85" s="48">
        <f t="shared" si="12"/>
        <v>230</v>
      </c>
      <c r="D85" s="49"/>
    </row>
  </sheetData>
  <mergeCells count="77">
    <mergeCell ref="C81:D81"/>
    <mergeCell ref="C82:D82"/>
    <mergeCell ref="C83:D83"/>
    <mergeCell ref="C84:D84"/>
    <mergeCell ref="C85:D85"/>
    <mergeCell ref="C76:D76"/>
    <mergeCell ref="C77:D77"/>
    <mergeCell ref="C78:D78"/>
    <mergeCell ref="C79:D79"/>
    <mergeCell ref="C80:D80"/>
    <mergeCell ref="C71:D71"/>
    <mergeCell ref="C72:D72"/>
    <mergeCell ref="C73:D73"/>
    <mergeCell ref="C74:D74"/>
    <mergeCell ref="C75:D75"/>
    <mergeCell ref="C66:D66"/>
    <mergeCell ref="C67:D67"/>
    <mergeCell ref="C68:D68"/>
    <mergeCell ref="C69:D69"/>
    <mergeCell ref="C70:D70"/>
    <mergeCell ref="C61:D61"/>
    <mergeCell ref="C62:D62"/>
    <mergeCell ref="C63:D63"/>
    <mergeCell ref="C64:D64"/>
    <mergeCell ref="C65:D65"/>
    <mergeCell ref="C56:D56"/>
    <mergeCell ref="C57:D57"/>
    <mergeCell ref="C58:D58"/>
    <mergeCell ref="C59:D59"/>
    <mergeCell ref="C60:D60"/>
    <mergeCell ref="C51:D51"/>
    <mergeCell ref="C52:D52"/>
    <mergeCell ref="C53:D53"/>
    <mergeCell ref="C54:D54"/>
    <mergeCell ref="C55:D55"/>
    <mergeCell ref="C46:D46"/>
    <mergeCell ref="C47:D47"/>
    <mergeCell ref="C48:D48"/>
    <mergeCell ref="C49:D49"/>
    <mergeCell ref="C50:D50"/>
    <mergeCell ref="C41:D41"/>
    <mergeCell ref="C42:D42"/>
    <mergeCell ref="C43:D43"/>
    <mergeCell ref="C44:D44"/>
    <mergeCell ref="C45:D45"/>
    <mergeCell ref="C36:D36"/>
    <mergeCell ref="C37:D37"/>
    <mergeCell ref="C38:D38"/>
    <mergeCell ref="C39:D39"/>
    <mergeCell ref="C40:D40"/>
    <mergeCell ref="C31:D31"/>
    <mergeCell ref="C32:D32"/>
    <mergeCell ref="C33:D33"/>
    <mergeCell ref="C34:D34"/>
    <mergeCell ref="C35:D35"/>
    <mergeCell ref="A12:B13"/>
    <mergeCell ref="C19:D19"/>
    <mergeCell ref="C20:D20"/>
    <mergeCell ref="C21:D21"/>
    <mergeCell ref="C22:D22"/>
    <mergeCell ref="A19:B19"/>
    <mergeCell ref="C28:D28"/>
    <mergeCell ref="C29:D29"/>
    <mergeCell ref="C30:D30"/>
    <mergeCell ref="R2:S2"/>
    <mergeCell ref="D2:E2"/>
    <mergeCell ref="F2:Q2"/>
    <mergeCell ref="A17:G18"/>
    <mergeCell ref="E21:F21"/>
    <mergeCell ref="E22:F22"/>
    <mergeCell ref="E20:F20"/>
    <mergeCell ref="E19:F19"/>
    <mergeCell ref="C23:D23"/>
    <mergeCell ref="C24:D24"/>
    <mergeCell ref="C25:D25"/>
    <mergeCell ref="C26:D26"/>
    <mergeCell ref="C27:D27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67"/>
  <sheetViews>
    <sheetView workbookViewId="0">
      <selection activeCell="M7" sqref="M7"/>
    </sheetView>
  </sheetViews>
  <sheetFormatPr baseColWidth="10" defaultRowHeight="15" x14ac:dyDescent="0.25"/>
  <sheetData>
    <row r="1" spans="1:12" x14ac:dyDescent="0.25">
      <c r="C1" s="65" t="s">
        <v>28</v>
      </c>
      <c r="D1" s="65"/>
      <c r="E1" s="28">
        <v>0.68</v>
      </c>
      <c r="F1" s="65" t="s">
        <v>0</v>
      </c>
      <c r="G1" s="65"/>
      <c r="H1" s="28">
        <v>25</v>
      </c>
    </row>
    <row r="2" spans="1:12" x14ac:dyDescent="0.25">
      <c r="A2" s="21" t="str">
        <f>+'VLP q=650'!I2:I67</f>
        <v>Pprm[psia]</v>
      </c>
      <c r="B2" s="21" t="s">
        <v>8</v>
      </c>
      <c r="C2" s="7" t="s">
        <v>9</v>
      </c>
      <c r="D2" s="7" t="s">
        <v>56</v>
      </c>
      <c r="E2" s="7" t="s">
        <v>9</v>
      </c>
      <c r="F2" s="7" t="s">
        <v>56</v>
      </c>
      <c r="G2" s="7" t="s">
        <v>9</v>
      </c>
      <c r="H2" s="7" t="s">
        <v>56</v>
      </c>
      <c r="I2" s="7" t="s">
        <v>9</v>
      </c>
      <c r="J2" s="7" t="s">
        <v>56</v>
      </c>
      <c r="K2" s="7" t="s">
        <v>60</v>
      </c>
      <c r="L2" s="7" t="s">
        <v>61</v>
      </c>
    </row>
    <row r="3" spans="1:12" x14ac:dyDescent="0.25">
      <c r="A3" s="21">
        <f ca="1">+'VLP q=650'!I3:I67</f>
        <v>139.06745546910753</v>
      </c>
      <c r="B3" s="21">
        <f>+'VLP q=650'!L3:L67</f>
        <v>521.30769230769238</v>
      </c>
      <c r="C3">
        <f ca="1">$E$1*(((A3/18.2+1.4)*10^((0.0125*$H$1)-(0.00091*(B3-460))))^(1/0.83))</f>
        <v>19.672977572999848</v>
      </c>
      <c r="D3">
        <f ca="1">0.25+0.02*$H$1+(C3*0.000001)*(0.6874-(3.5864*$H$1))</f>
        <v>0.74824964403558847</v>
      </c>
      <c r="E3">
        <f ca="1">D3*(((A3/18.2+1.4)*10^((0.0125*$H$1)-(0.00091*(B3-460))))^(1/0.83))</f>
        <v>21.647497744290074</v>
      </c>
      <c r="F3">
        <f ca="1">0.25+0.02*$H$1+(E3*0.000001)*(0.6874-3.5864*$H$1)</f>
        <v>0.74807396584219643</v>
      </c>
      <c r="G3">
        <f ca="1">F3*(((A3/18.2+1.4)*10^((0.0125*$H$1)-(0.00091*(B3-460))))^(1/0.83))</f>
        <v>21.642415224939096</v>
      </c>
      <c r="H3">
        <f ca="1">0.25+(0.02*$H$1)+(G3*0.000001)*(0.6874-(3.5864*$H$1))</f>
        <v>0.74807441804715757</v>
      </c>
      <c r="I3">
        <f ca="1">H3*(((A3/18.2+1.4)*10^((0.0125*$H$1)-(0.00091*(B3-460))))^(1/0.83))</f>
        <v>21.642428307612711</v>
      </c>
      <c r="J3">
        <f ca="1">0.25+0.02*$H$1+(I3*0.000001)*(0.6874-3.5864*$H$1)</f>
        <v>0.74807441688315812</v>
      </c>
      <c r="K3">
        <f ca="1">(I3-G3)/I3</f>
        <v>6.0449194650028349E-7</v>
      </c>
      <c r="L3">
        <f ca="1">(J3-H3)/J3</f>
        <v>-1.5559941980508107E-9</v>
      </c>
    </row>
    <row r="4" spans="1:12" x14ac:dyDescent="0.25">
      <c r="A4" s="21">
        <f ca="1">+'VLP q=650'!I4:I68</f>
        <v>153.47669692148202</v>
      </c>
      <c r="B4" s="21">
        <f>+'VLP q=650'!L4:L68</f>
        <v>523.11538461538464</v>
      </c>
      <c r="C4">
        <f t="shared" ref="C4:C67" ca="1" si="0">$E$1*(((A4/18.2+1.4)*10^((0.0125*$H$1)-(0.00091*(B4-460))))^(1/0.83))</f>
        <v>21.667659678064997</v>
      </c>
      <c r="D4">
        <f t="shared" ref="D4:D67" ca="1" si="1">0.25+0.02*$H$1+(C4*0.000001)*(0.6874-(3.5864*$H$1))</f>
        <v>0.7480721719825274</v>
      </c>
      <c r="E4">
        <f t="shared" ref="E4:E67" ca="1" si="2">D4*(((A4/18.2+1.4)*10^((0.0125*$H$1)-(0.00091*(B4-460))))^(1/0.83))</f>
        <v>23.836725348747514</v>
      </c>
      <c r="F4">
        <f t="shared" ref="F4:F67" ca="1" si="3">0.25+0.02*$H$1+(E4*0.000001)*(0.6874-3.5864*$H$1)</f>
        <v>0.74787918457023606</v>
      </c>
      <c r="G4">
        <f t="shared" ref="G4:G67" ca="1" si="4">F4*(((A4/18.2+1.4)*10^((0.0125*$H$1)-(0.00091*(B4-460))))^(1/0.83))</f>
        <v>23.830575958200928</v>
      </c>
      <c r="H4">
        <f t="shared" ref="H4:H67" ca="1" si="5">0.25+(0.02*$H$1)+(G4*0.000001)*(0.6874-(3.5864*$H$1))</f>
        <v>0.74787973169750133</v>
      </c>
      <c r="I4">
        <f t="shared" ref="I4:I67" ca="1" si="6">H4*(((A4/18.2+1.4)*10^((0.0125*$H$1)-(0.00091*(B4-460))))^(1/0.83))</f>
        <v>23.830593391976493</v>
      </c>
      <c r="J4">
        <f t="shared" ref="J4:J67" ca="1" si="7">0.25+0.02*$H$1+(I4*0.000001)*(0.6874-3.5864*$H$1)</f>
        <v>0.74787973014637299</v>
      </c>
      <c r="K4">
        <f t="shared" ref="K4:L67" ca="1" si="8">(I4-G4)/I4</f>
        <v>7.3157118993026876E-7</v>
      </c>
      <c r="L4">
        <f t="shared" ca="1" si="8"/>
        <v>-2.0740344661856481E-9</v>
      </c>
    </row>
    <row r="5" spans="1:12" x14ac:dyDescent="0.25">
      <c r="A5" s="21">
        <f ca="1">+'VLP q=650'!I5:I69</f>
        <v>168.43028876498965</v>
      </c>
      <c r="B5" s="21">
        <f>+'VLP q=650'!L5:L69</f>
        <v>524.92307692307691</v>
      </c>
      <c r="C5">
        <f t="shared" ca="1" si="0"/>
        <v>23.758636952032678</v>
      </c>
      <c r="D5">
        <f t="shared" ca="1" si="1"/>
        <v>0.74788613229792156</v>
      </c>
      <c r="E5">
        <f t="shared" ca="1" si="2"/>
        <v>26.130522204009115</v>
      </c>
      <c r="F5">
        <f t="shared" ca="1" si="3"/>
        <v>0.74767509950015154</v>
      </c>
      <c r="G5">
        <f t="shared" ca="1" si="4"/>
        <v>26.12314889279266</v>
      </c>
      <c r="H5">
        <f t="shared" ca="1" si="5"/>
        <v>0.74767575552282106</v>
      </c>
      <c r="I5">
        <f t="shared" ca="1" si="6"/>
        <v>26.123171813681537</v>
      </c>
      <c r="J5">
        <f t="shared" ca="1" si="7"/>
        <v>0.74767575348349002</v>
      </c>
      <c r="K5">
        <f t="shared" ca="1" si="8"/>
        <v>8.7741599837275863E-7</v>
      </c>
      <c r="L5">
        <f t="shared" ca="1" si="8"/>
        <v>-2.7275607479204517E-9</v>
      </c>
    </row>
    <row r="6" spans="1:12" x14ac:dyDescent="0.25">
      <c r="A6" s="21">
        <f ca="1">+'VLP q=650'!I6:I70</f>
        <v>183.91986949591575</v>
      </c>
      <c r="B6" s="21">
        <f>+'VLP q=650'!L6:L70</f>
        <v>526.73076923076928</v>
      </c>
      <c r="C6">
        <f t="shared" ca="1" si="0"/>
        <v>25.944846399774566</v>
      </c>
      <c r="D6">
        <f t="shared" ca="1" si="1"/>
        <v>0.74769161955921137</v>
      </c>
      <c r="E6">
        <f t="shared" ca="1" si="2"/>
        <v>28.52756503509179</v>
      </c>
      <c r="F6">
        <f t="shared" ca="1" si="3"/>
        <v>0.7474618283671588</v>
      </c>
      <c r="G6">
        <f t="shared" ca="1" si="4"/>
        <v>28.518797539236164</v>
      </c>
      <c r="H6">
        <f t="shared" ca="1" si="5"/>
        <v>0.74746260843406054</v>
      </c>
      <c r="I6">
        <f t="shared" ca="1" si="6"/>
        <v>28.518827302053733</v>
      </c>
      <c r="J6">
        <f t="shared" ca="1" si="7"/>
        <v>0.74746260578598533</v>
      </c>
      <c r="K6">
        <f t="shared" ca="1" si="8"/>
        <v>1.0436199656281225E-6</v>
      </c>
      <c r="L6">
        <f t="shared" ca="1" si="8"/>
        <v>-3.5427527518584478E-9</v>
      </c>
    </row>
    <row r="7" spans="1:12" x14ac:dyDescent="0.25">
      <c r="A7" s="21">
        <f ca="1">+'VLP q=650'!I7:I71</f>
        <v>199.93757563879319</v>
      </c>
      <c r="B7" s="21">
        <f>+'VLP q=650'!L7:L71</f>
        <v>528.53846153846155</v>
      </c>
      <c r="C7">
        <f t="shared" ca="1" si="0"/>
        <v>28.225203993265527</v>
      </c>
      <c r="D7">
        <f t="shared" ca="1" si="1"/>
        <v>0.7474887302151888</v>
      </c>
      <c r="E7">
        <f t="shared" ca="1" si="2"/>
        <v>31.026502783809885</v>
      </c>
      <c r="F7">
        <f t="shared" ca="1" si="3"/>
        <v>0.74723949137841716</v>
      </c>
      <c r="G7">
        <f t="shared" ca="1" si="4"/>
        <v>31.016157464676176</v>
      </c>
      <c r="H7">
        <f t="shared" ca="1" si="5"/>
        <v>0.74724041182835832</v>
      </c>
      <c r="I7">
        <f t="shared" ca="1" si="6"/>
        <v>31.016195670392875</v>
      </c>
      <c r="J7">
        <f t="shared" ca="1" si="7"/>
        <v>0.74724040842909645</v>
      </c>
      <c r="K7">
        <f t="shared" ca="1" si="8"/>
        <v>1.2317989319121844E-6</v>
      </c>
      <c r="L7">
        <f t="shared" ca="1" si="8"/>
        <v>-4.5490873267008678E-9</v>
      </c>
    </row>
    <row r="8" spans="1:12" x14ac:dyDescent="0.25">
      <c r="A8" s="21">
        <f ca="1">+'VLP q=650'!I8:I72</f>
        <v>216.4759989438823</v>
      </c>
      <c r="B8" s="21">
        <f>+'VLP q=650'!L8:L72</f>
        <v>530.34615384615381</v>
      </c>
      <c r="C8">
        <f t="shared" ca="1" si="0"/>
        <v>30.598609513012288</v>
      </c>
      <c r="D8">
        <f t="shared" ca="1" si="1"/>
        <v>0.74727756215524255</v>
      </c>
      <c r="E8">
        <f t="shared" ca="1" si="2"/>
        <v>33.625962238564753</v>
      </c>
      <c r="F8">
        <f t="shared" ca="1" si="3"/>
        <v>0.74700821071213308</v>
      </c>
      <c r="G8">
        <f t="shared" ca="1" si="4"/>
        <v>33.613841974403769</v>
      </c>
      <c r="H8">
        <f t="shared" ca="1" si="5"/>
        <v>0.74700928908354813</v>
      </c>
      <c r="I8">
        <f t="shared" ca="1" si="6"/>
        <v>33.613890498912355</v>
      </c>
      <c r="J8">
        <f t="shared" ca="1" si="7"/>
        <v>0.74700928476619644</v>
      </c>
      <c r="K8">
        <f t="shared" ca="1" si="8"/>
        <v>1.4435850139712745E-6</v>
      </c>
      <c r="L8">
        <f t="shared" ca="1" si="8"/>
        <v>-5.7795154443359102E-9</v>
      </c>
    </row>
    <row r="9" spans="1:12" x14ac:dyDescent="0.25">
      <c r="A9" s="21">
        <f ca="1">+'VLP q=650'!I9:I73</f>
        <v>233.52814473509414</v>
      </c>
      <c r="B9" s="21">
        <f>+'VLP q=650'!L9:L73</f>
        <v>532.15384615384619</v>
      </c>
      <c r="C9">
        <f t="shared" ca="1" si="0"/>
        <v>33.063950012562692</v>
      </c>
      <c r="D9">
        <f t="shared" ca="1" si="1"/>
        <v>0.74705821440111231</v>
      </c>
      <c r="E9">
        <f t="shared" ca="1" si="2"/>
        <v>36.324552143283412</v>
      </c>
      <c r="F9">
        <f t="shared" ca="1" si="3"/>
        <v>0.74676811015197653</v>
      </c>
      <c r="G9">
        <f t="shared" ca="1" si="4"/>
        <v>36.310446272118917</v>
      </c>
      <c r="H9">
        <f t="shared" ca="1" si="5"/>
        <v>0.74676936518800929</v>
      </c>
      <c r="I9">
        <f t="shared" ca="1" si="6"/>
        <v>36.31050729630811</v>
      </c>
      <c r="J9">
        <f t="shared" ca="1" si="7"/>
        <v>0.74676935975852854</v>
      </c>
      <c r="K9">
        <f t="shared" ca="1" si="8"/>
        <v>1.6806206725624147E-6</v>
      </c>
      <c r="L9">
        <f t="shared" ca="1" si="8"/>
        <v>-7.2706260412693371E-9</v>
      </c>
    </row>
    <row r="10" spans="1:12" x14ac:dyDescent="0.25">
      <c r="A10" s="21">
        <f ca="1">+'VLP q=650'!I10:I74</f>
        <v>251.08739243256991</v>
      </c>
      <c r="B10" s="21">
        <f>+'VLP q=650'!L10:L74</f>
        <v>533.96153846153845</v>
      </c>
      <c r="C10">
        <f t="shared" ca="1" si="0"/>
        <v>35.620102280718001</v>
      </c>
      <c r="D10">
        <f t="shared" ca="1" si="1"/>
        <v>0.74683078688781857</v>
      </c>
      <c r="E10">
        <f t="shared" ca="1" si="2"/>
        <v>39.120866199019417</v>
      </c>
      <c r="F10">
        <f t="shared" ca="1" si="3"/>
        <v>0.7465193148200211</v>
      </c>
      <c r="G10">
        <f t="shared" ca="1" si="4"/>
        <v>39.104550512383341</v>
      </c>
      <c r="H10">
        <f t="shared" ca="1" si="5"/>
        <v>0.74652076646908194</v>
      </c>
      <c r="I10">
        <f t="shared" ca="1" si="6"/>
        <v>39.104626553395143</v>
      </c>
      <c r="J10">
        <f t="shared" ca="1" si="7"/>
        <v>0.74652075970351539</v>
      </c>
      <c r="K10">
        <f t="shared" ca="1" si="8"/>
        <v>1.9445528190402176E-6</v>
      </c>
      <c r="L10">
        <f t="shared" ca="1" si="8"/>
        <v>-9.0627976027398669E-9</v>
      </c>
    </row>
    <row r="11" spans="1:12" x14ac:dyDescent="0.25">
      <c r="A11" s="21">
        <f ca="1">+'VLP q=650'!I11:I75</f>
        <v>269.1474586895639</v>
      </c>
      <c r="B11" s="21">
        <f>+'VLP q=650'!L11:L75</f>
        <v>535.76923076923072</v>
      </c>
      <c r="C11">
        <f t="shared" ca="1" si="0"/>
        <v>38.265934562359654</v>
      </c>
      <c r="D11">
        <f t="shared" ca="1" si="1"/>
        <v>0.74659538031055694</v>
      </c>
      <c r="E11">
        <f t="shared" ca="1" si="2"/>
        <v>42.013485246358513</v>
      </c>
      <c r="F11">
        <f t="shared" ca="1" si="3"/>
        <v>0.74626195098256987</v>
      </c>
      <c r="G11">
        <f t="shared" ca="1" si="4"/>
        <v>41.994722033349795</v>
      </c>
      <c r="H11">
        <f t="shared" ca="1" si="5"/>
        <v>0.74626362039441563</v>
      </c>
      <c r="I11">
        <f t="shared" ca="1" si="6"/>
        <v>41.994815976885754</v>
      </c>
      <c r="J11">
        <f t="shared" ca="1" si="7"/>
        <v>0.74626361203601499</v>
      </c>
      <c r="K11">
        <f t="shared" ca="1" si="8"/>
        <v>2.2370269704260929E-6</v>
      </c>
      <c r="L11">
        <f t="shared" ca="1" si="8"/>
        <v>-1.1200332568115396E-8</v>
      </c>
    </row>
    <row r="12" spans="1:12" x14ac:dyDescent="0.25">
      <c r="A12" s="21">
        <f ca="1">+'VLP q=650'!I12:I76</f>
        <v>287.70236327470911</v>
      </c>
      <c r="B12" s="21">
        <f>+'VLP q=650'!L12:L76</f>
        <v>537.57692307692309</v>
      </c>
      <c r="C12">
        <f t="shared" ca="1" si="0"/>
        <v>41.000307725771727</v>
      </c>
      <c r="D12">
        <f t="shared" ca="1" si="1"/>
        <v>0.74635209602083796</v>
      </c>
      <c r="E12">
        <f t="shared" ca="1" si="2"/>
        <v>45.00097883621924</v>
      </c>
      <c r="F12">
        <f t="shared" ca="1" si="3"/>
        <v>0.74599614591039665</v>
      </c>
      <c r="G12">
        <f t="shared" ca="1" si="4"/>
        <v>44.979516977302893</v>
      </c>
      <c r="H12">
        <f t="shared" ca="1" si="5"/>
        <v>0.74599805542778519</v>
      </c>
      <c r="I12">
        <f t="shared" ca="1" si="6"/>
        <v>44.979632110833094</v>
      </c>
      <c r="J12">
        <f t="shared" ca="1" si="7"/>
        <v>0.74599804518405566</v>
      </c>
      <c r="K12">
        <f t="shared" ca="1" si="8"/>
        <v>2.5596814557644299E-6</v>
      </c>
      <c r="L12">
        <f t="shared" ca="1" si="8"/>
        <v>-1.3731576908840596E-8</v>
      </c>
    </row>
    <row r="13" spans="1:12" x14ac:dyDescent="0.25">
      <c r="A13" s="21">
        <f ca="1">+'VLP q=650'!I13:I77</f>
        <v>306.74639767039719</v>
      </c>
      <c r="B13" s="21">
        <f>+'VLP q=650'!L13:L77</f>
        <v>539.38461538461536</v>
      </c>
      <c r="C13">
        <f t="shared" ca="1" si="0"/>
        <v>43.822076015622883</v>
      </c>
      <c r="D13">
        <f t="shared" ca="1" si="1"/>
        <v>0.7461010359594924</v>
      </c>
      <c r="E13">
        <f t="shared" ca="1" si="2"/>
        <v>48.081906342870376</v>
      </c>
      <c r="F13">
        <f t="shared" ca="1" si="3"/>
        <v>0.7457220277797183</v>
      </c>
      <c r="G13">
        <f t="shared" ca="1" si="4"/>
        <v>48.05748145277537</v>
      </c>
      <c r="H13">
        <f t="shared" ca="1" si="5"/>
        <v>0.7457242009256948</v>
      </c>
      <c r="I13">
        <f t="shared" ca="1" si="6"/>
        <v>48.057621499493273</v>
      </c>
      <c r="J13">
        <f t="shared" ca="1" si="7"/>
        <v>0.74572418846537414</v>
      </c>
      <c r="K13">
        <f t="shared" ca="1" si="8"/>
        <v>2.9141416810222529E-6</v>
      </c>
      <c r="L13">
        <f t="shared" ca="1" si="8"/>
        <v>-1.6709020381645267E-8</v>
      </c>
    </row>
    <row r="14" spans="1:12" x14ac:dyDescent="0.25">
      <c r="A14" s="21">
        <f ca="1">+'VLP q=650'!I14:I78</f>
        <v>326.27409627831253</v>
      </c>
      <c r="B14" s="21">
        <f>+'VLP q=650'!L14:L78</f>
        <v>541.19230769230762</v>
      </c>
      <c r="C14">
        <f t="shared" ca="1" si="0"/>
        <v>46.730087497149597</v>
      </c>
      <c r="D14">
        <f t="shared" ca="1" si="1"/>
        <v>0.74584230261715112</v>
      </c>
      <c r="E14">
        <f t="shared" ca="1" si="2"/>
        <v>51.254817735845585</v>
      </c>
      <c r="F14">
        <f t="shared" ca="1" si="3"/>
        <v>0.74543972560351568</v>
      </c>
      <c r="G14">
        <f ca="1">F14*(((A14/18.2+1.4)*10^((0.0125*$H$1)-(0.00091*(B14-460))))^(1/0.83))</f>
        <v>51.227152354858049</v>
      </c>
      <c r="H14">
        <f t="shared" ca="1" si="5"/>
        <v>0.74544218706439214</v>
      </c>
      <c r="I14">
        <f t="shared" ca="1" si="6"/>
        <v>51.227321508214118</v>
      </c>
      <c r="J14">
        <f t="shared" ca="1" si="7"/>
        <v>0.74544217201437823</v>
      </c>
      <c r="K14">
        <f t="shared" ca="1" si="8"/>
        <v>3.302014454175501E-6</v>
      </c>
      <c r="L14">
        <f t="shared" ca="1" si="8"/>
        <v>-2.0189378152722457E-8</v>
      </c>
    </row>
    <row r="15" spans="1:12" x14ac:dyDescent="0.25">
      <c r="A15" s="21">
        <f ca="1">+'VLP q=650'!I15:I79</f>
        <v>346.28021008757696</v>
      </c>
      <c r="B15" s="21">
        <f>+'VLP q=650'!L15:L79</f>
        <v>543</v>
      </c>
      <c r="C15">
        <f t="shared" ca="1" si="0"/>
        <v>49.723184273169316</v>
      </c>
      <c r="D15">
        <f t="shared" ca="1" si="1"/>
        <v>0.74557599901493699</v>
      </c>
      <c r="E15">
        <f t="shared" ca="1" si="2"/>
        <v>54.518254100988258</v>
      </c>
      <c r="F15">
        <f t="shared" ca="1" si="3"/>
        <v>0.74514936918517438</v>
      </c>
      <c r="G15">
        <f t="shared" ca="1" si="4"/>
        <v>54.487057933868087</v>
      </c>
      <c r="H15">
        <f t="shared" ca="1" si="5"/>
        <v>0.74515214478927316</v>
      </c>
      <c r="I15">
        <f t="shared" ca="1" si="6"/>
        <v>54.487260892506427</v>
      </c>
      <c r="J15">
        <f t="shared" ca="1" si="7"/>
        <v>0.74515212673151543</v>
      </c>
      <c r="K15">
        <f t="shared" ca="1" si="8"/>
        <v>3.7248823856365114E-6</v>
      </c>
      <c r="L15">
        <f t="shared" ca="1" si="8"/>
        <v>-2.4233652546582204E-8</v>
      </c>
    </row>
    <row r="16" spans="1:12" x14ac:dyDescent="0.25">
      <c r="A16" s="21">
        <f ca="1">+'VLP q=650'!I16:I80</f>
        <v>366.75968264940082</v>
      </c>
      <c r="B16" s="21">
        <f>+'VLP q=650'!L16:L80</f>
        <v>544.80769230769238</v>
      </c>
      <c r="C16">
        <f t="shared" ca="1" si="0"/>
        <v>52.800202538079894</v>
      </c>
      <c r="D16">
        <f t="shared" ca="1" si="1"/>
        <v>0.74530222869966045</v>
      </c>
      <c r="E16">
        <f t="shared" ca="1" si="2"/>
        <v>57.870747981506483</v>
      </c>
      <c r="F16">
        <f t="shared" ca="1" si="3"/>
        <v>0.74485108908814057</v>
      </c>
      <c r="G16">
        <f t="shared" ca="1" si="4"/>
        <v>57.835718183181193</v>
      </c>
      <c r="H16">
        <f t="shared" ca="1" si="5"/>
        <v>0.74485420578037509</v>
      </c>
      <c r="I16">
        <f t="shared" ca="1" si="6"/>
        <v>57.835960186094766</v>
      </c>
      <c r="J16">
        <f t="shared" ca="1" si="7"/>
        <v>0.74485418424874672</v>
      </c>
      <c r="K16">
        <f t="shared" ca="1" si="8"/>
        <v>4.1842983637650698E-6</v>
      </c>
      <c r="L16">
        <f t="shared" ca="1" si="8"/>
        <v>-2.8907172470099197E-8</v>
      </c>
    </row>
    <row r="17" spans="1:12" x14ac:dyDescent="0.25">
      <c r="A17" s="21">
        <f ca="1">+'VLP q=650'!I17:I81</f>
        <v>387.7076282033787</v>
      </c>
      <c r="B17" s="21">
        <f>+'VLP q=650'!L17:L81</f>
        <v>546.61538461538464</v>
      </c>
      <c r="C17">
        <f t="shared" ca="1" si="0"/>
        <v>55.95997251994504</v>
      </c>
      <c r="D17">
        <f t="shared" ca="1" si="1"/>
        <v>0.74502109574897191</v>
      </c>
      <c r="E17">
        <f t="shared" ca="1" si="2"/>
        <v>61.310823595429135</v>
      </c>
      <c r="F17">
        <f t="shared" ca="1" si="3"/>
        <v>0.74454501661657335</v>
      </c>
      <c r="G17">
        <f t="shared" ca="1" si="4"/>
        <v>61.271645102537455</v>
      </c>
      <c r="H17">
        <f t="shared" ca="1" si="5"/>
        <v>0.74454850242894999</v>
      </c>
      <c r="I17">
        <f t="shared" ca="1" si="6"/>
        <v>61.271931964250406</v>
      </c>
      <c r="J17">
        <f t="shared" ca="1" si="7"/>
        <v>0.74454847690611758</v>
      </c>
      <c r="K17">
        <f t="shared" ca="1" si="8"/>
        <v>4.681780119454253E-6</v>
      </c>
      <c r="L17">
        <f t="shared" ca="1" si="8"/>
        <v>-3.4279611327858771E-8</v>
      </c>
    </row>
    <row r="18" spans="1:12" x14ac:dyDescent="0.25">
      <c r="A18" s="21">
        <f ca="1">+'VLP q=650'!I18:I82</f>
        <v>409.11931180834188</v>
      </c>
      <c r="B18" s="21">
        <f>+'VLP q=650'!L18:L82</f>
        <v>548.42307692307691</v>
      </c>
      <c r="C18">
        <f t="shared" ca="1" si="0"/>
        <v>59.201318351797084</v>
      </c>
      <c r="D18">
        <f t="shared" ca="1" si="1"/>
        <v>0.74473270478281295</v>
      </c>
      <c r="E18">
        <f t="shared" ca="1" si="2"/>
        <v>64.83699697476797</v>
      </c>
      <c r="F18">
        <f t="shared" ca="1" si="3"/>
        <v>0.74423128380296277</v>
      </c>
      <c r="G18">
        <f t="shared" ca="1" si="4"/>
        <v>64.793342882038004</v>
      </c>
      <c r="H18">
        <f t="shared" ca="1" si="5"/>
        <v>0.74423516782109356</v>
      </c>
      <c r="I18">
        <f t="shared" ca="1" si="6"/>
        <v>64.793681027617183</v>
      </c>
      <c r="J18">
        <f t="shared" ca="1" si="7"/>
        <v>0.74423513773540217</v>
      </c>
      <c r="K18">
        <f t="shared" ca="1" si="8"/>
        <v>5.2188048867618528E-6</v>
      </c>
      <c r="L18">
        <f t="shared" ca="1" si="8"/>
        <v>-4.0424981107687504E-8</v>
      </c>
    </row>
    <row r="19" spans="1:12" x14ac:dyDescent="0.25">
      <c r="A19" s="21">
        <f ca="1">+'VLP q=650'!I19:I83</f>
        <v>430.9901313414432</v>
      </c>
      <c r="B19" s="21">
        <f>+'VLP q=650'!L19:L83</f>
        <v>550.23076923076928</v>
      </c>
      <c r="C19">
        <f t="shared" ca="1" si="0"/>
        <v>62.523057905554047</v>
      </c>
      <c r="D19">
        <f t="shared" ca="1" si="1"/>
        <v>0.74443716097819235</v>
      </c>
      <c r="E19">
        <f t="shared" ca="1" si="2"/>
        <v>68.447776063067323</v>
      </c>
      <c r="F19">
        <f t="shared" ca="1" si="3"/>
        <v>0.74391002339945111</v>
      </c>
      <c r="G19">
        <f t="shared" ca="1" si="4"/>
        <v>68.399308043420504</v>
      </c>
      <c r="H19">
        <f t="shared" ca="1" si="5"/>
        <v>0.74391433572517596</v>
      </c>
      <c r="I19">
        <f t="shared" ca="1" si="6"/>
        <v>68.39970454311316</v>
      </c>
      <c r="J19">
        <f t="shared" ca="1" si="7"/>
        <v>0.74391430044756746</v>
      </c>
      <c r="K19">
        <f t="shared" ca="1" si="8"/>
        <v>5.7968041719481417E-6</v>
      </c>
      <c r="L19">
        <f t="shared" ca="1" si="8"/>
        <v>-4.7421602837663848E-8</v>
      </c>
    </row>
    <row r="20" spans="1:12" x14ac:dyDescent="0.25">
      <c r="A20" s="21">
        <f ca="1">+'VLP q=650'!I20:I84</f>
        <v>453.31560124094403</v>
      </c>
      <c r="B20" s="21">
        <f>+'VLP q=650'!L20:L84</f>
        <v>552.03846153846155</v>
      </c>
      <c r="C20">
        <f t="shared" ca="1" si="0"/>
        <v>65.924002615844472</v>
      </c>
      <c r="D20">
        <f t="shared" ca="1" si="1"/>
        <v>0.7441345700848615</v>
      </c>
      <c r="E20">
        <f t="shared" ca="1" si="2"/>
        <v>72.1416608011981</v>
      </c>
      <c r="F20">
        <f t="shared" ca="1" si="3"/>
        <v>0.74358136887019932</v>
      </c>
      <c r="G20">
        <f t="shared" ca="1" si="4"/>
        <v>72.088029568370928</v>
      </c>
      <c r="H20">
        <f t="shared" ca="1" si="5"/>
        <v>0.74358614058042516</v>
      </c>
      <c r="I20">
        <f t="shared" ca="1" si="6"/>
        <v>72.088492171661244</v>
      </c>
      <c r="J20">
        <f t="shared" ca="1" si="7"/>
        <v>0.74358609942140763</v>
      </c>
      <c r="K20">
        <f t="shared" ca="1" si="8"/>
        <v>6.4171586390589625E-6</v>
      </c>
      <c r="L20">
        <f t="shared" ca="1" si="8"/>
        <v>-5.5352053460351235E-8</v>
      </c>
    </row>
    <row r="21" spans="1:12" x14ac:dyDescent="0.25">
      <c r="A21" s="21">
        <f ca="1">+'VLP q=650'!I21:I85</f>
        <v>476.09133787992454</v>
      </c>
      <c r="B21" s="21">
        <f>+'VLP q=650'!L21:L85</f>
        <v>553.84615384615381</v>
      </c>
      <c r="C21">
        <f t="shared" ca="1" si="0"/>
        <v>69.402957316160879</v>
      </c>
      <c r="D21">
        <f t="shared" ca="1" si="1"/>
        <v>0.74382503843989212</v>
      </c>
      <c r="E21">
        <f t="shared" ca="1" si="2"/>
        <v>75.917143225787584</v>
      </c>
      <c r="F21">
        <f t="shared" ca="1" si="3"/>
        <v>0.74324545438262934</v>
      </c>
      <c r="G21">
        <f t="shared" ca="1" si="4"/>
        <v>75.857989038159147</v>
      </c>
      <c r="H21">
        <f t="shared" ca="1" si="5"/>
        <v>0.74325071748450344</v>
      </c>
      <c r="I21">
        <f t="shared" ca="1" si="6"/>
        <v>75.858526207033734</v>
      </c>
      <c r="J21">
        <f t="shared" ca="1" si="7"/>
        <v>0.74325066969119202</v>
      </c>
      <c r="K21">
        <f t="shared" ca="1" si="8"/>
        <v>7.0811931294410179E-6</v>
      </c>
      <c r="L21">
        <f t="shared" ca="1" si="8"/>
        <v>-6.4303085578694862E-8</v>
      </c>
    </row>
    <row r="22" spans="1:12" x14ac:dyDescent="0.25">
      <c r="A22" s="21">
        <f ca="1">+'VLP q=650'!I22:I86</f>
        <v>499.31304646930187</v>
      </c>
      <c r="B22" s="21">
        <f>+'VLP q=650'!L22:L86</f>
        <v>555.65384615384619</v>
      </c>
      <c r="C22">
        <f t="shared" ca="1" si="0"/>
        <v>72.958720105818983</v>
      </c>
      <c r="D22">
        <f t="shared" ca="1" si="1"/>
        <v>0.74350867297951306</v>
      </c>
      <c r="E22">
        <f t="shared" ca="1" si="2"/>
        <v>79.772707600237041</v>
      </c>
      <c r="F22">
        <f t="shared" ca="1" si="3"/>
        <v>0.74290241479576713</v>
      </c>
      <c r="G22">
        <f t="shared" ca="1" si="4"/>
        <v>79.70766080444325</v>
      </c>
      <c r="H22">
        <f t="shared" ca="1" si="5"/>
        <v>0.74290820217831055</v>
      </c>
      <c r="I22">
        <f t="shared" ca="1" si="6"/>
        <v>79.708281745653736</v>
      </c>
      <c r="J22">
        <f t="shared" ca="1" si="7"/>
        <v>0.7429081469315566</v>
      </c>
      <c r="K22">
        <f t="shared" ca="1" si="8"/>
        <v>7.7901718226290702E-6</v>
      </c>
      <c r="L22">
        <f t="shared" ca="1" si="8"/>
        <v>-7.4365524429363303E-8</v>
      </c>
    </row>
    <row r="23" spans="1:12" x14ac:dyDescent="0.25">
      <c r="A23" s="21">
        <f ca="1">+'VLP q=650'!I23:I87</f>
        <v>522.97650939885966</v>
      </c>
      <c r="B23" s="21">
        <f>+'VLP q=650'!L23:L87</f>
        <v>557.46153846153845</v>
      </c>
      <c r="C23">
        <f t="shared" ca="1" si="0"/>
        <v>76.590082262984865</v>
      </c>
      <c r="D23">
        <f t="shared" ca="1" si="1"/>
        <v>0.7431855812468483</v>
      </c>
      <c r="E23">
        <f t="shared" ca="1" si="2"/>
        <v>83.706830594647542</v>
      </c>
      <c r="F23">
        <f t="shared" ca="1" si="3"/>
        <v>0.74255238564423465</v>
      </c>
      <c r="G23">
        <f t="shared" ca="1" si="4"/>
        <v>83.635512207452336</v>
      </c>
      <c r="H23">
        <f t="shared" ca="1" si="5"/>
        <v>0.74255873102657122</v>
      </c>
      <c r="I23">
        <f t="shared" ca="1" si="6"/>
        <v>83.636226903562843</v>
      </c>
      <c r="J23">
        <f t="shared" ca="1" si="7"/>
        <v>0.74255866743820009</v>
      </c>
      <c r="K23">
        <f t="shared" ca="1" si="8"/>
        <v>8.5452935524044596E-6</v>
      </c>
      <c r="L23">
        <f t="shared" ca="1" si="8"/>
        <v>-8.5634137627896489E-8</v>
      </c>
    </row>
    <row r="24" spans="1:12" x14ac:dyDescent="0.25">
      <c r="A24" s="21">
        <f ca="1">+'VLP q=650'!I24:I88</f>
        <v>547.077575934386</v>
      </c>
      <c r="B24" s="21">
        <f>+'VLP q=650'!L24:L88</f>
        <v>559.26923076923072</v>
      </c>
      <c r="C24">
        <f t="shared" ca="1" si="0"/>
        <v>80.29582821638472</v>
      </c>
      <c r="D24">
        <f t="shared" ca="1" si="1"/>
        <v>0.74285587139443487</v>
      </c>
      <c r="E24">
        <f t="shared" ca="1" si="2"/>
        <v>87.717981527971048</v>
      </c>
      <c r="F24">
        <f t="shared" ca="1" si="3"/>
        <v>0.74219550311670446</v>
      </c>
      <c r="G24">
        <f t="shared" ca="1" si="4"/>
        <v>87.640003854753118</v>
      </c>
      <c r="H24">
        <f t="shared" ca="1" si="5"/>
        <v>0.74220244099303256</v>
      </c>
      <c r="I24">
        <f t="shared" ca="1" si="6"/>
        <v>87.640823093761696</v>
      </c>
      <c r="J24">
        <f t="shared" ca="1" si="7"/>
        <v>0.74220236810320794</v>
      </c>
      <c r="K24">
        <f t="shared" ca="1" si="8"/>
        <v>9.3476872952426559E-6</v>
      </c>
      <c r="L24">
        <f t="shared" ca="1" si="8"/>
        <v>-9.8207480537663317E-8</v>
      </c>
    </row>
    <row r="25" spans="1:12" x14ac:dyDescent="0.25">
      <c r="A25" s="21">
        <f ca="1">+'VLP q=650'!I25:I89</f>
        <v>571.61215319750249</v>
      </c>
      <c r="B25" s="21">
        <f>+'VLP q=650'!L25:L89</f>
        <v>561.07692307692309</v>
      </c>
      <c r="C25">
        <f t="shared" ca="1" si="0"/>
        <v>84.074735586118294</v>
      </c>
      <c r="D25">
        <f t="shared" ca="1" si="1"/>
        <v>0.74251965218059057</v>
      </c>
      <c r="E25">
        <f t="shared" ca="1" si="2"/>
        <v>91.804622683205395</v>
      </c>
      <c r="F25">
        <f t="shared" ca="1" si="3"/>
        <v>0.74183190402785626</v>
      </c>
      <c r="G25">
        <f t="shared" ca="1" si="4"/>
        <v>91.719589971306902</v>
      </c>
      <c r="H25">
        <f t="shared" ca="1" si="5"/>
        <v>0.7418394696093189</v>
      </c>
      <c r="I25">
        <f t="shared" ca="1" si="6"/>
        <v>91.720525374631947</v>
      </c>
      <c r="J25">
        <f t="shared" ca="1" si="7"/>
        <v>0.741839386384053</v>
      </c>
      <c r="K25">
        <f t="shared" ca="1" si="8"/>
        <v>1.019840783972785E-5</v>
      </c>
      <c r="L25">
        <f t="shared" ca="1" si="8"/>
        <v>-1.1218771533116333E-7</v>
      </c>
    </row>
    <row r="26" spans="1:12" x14ac:dyDescent="0.25">
      <c r="A26" s="21">
        <f ca="1">+'VLP q=650'!I26:I90</f>
        <v>596.57619836241315</v>
      </c>
      <c r="B26" s="21">
        <f>+'VLP q=650'!L26:L90</f>
        <v>562.88461538461536</v>
      </c>
      <c r="C26">
        <f t="shared" ca="1" si="0"/>
        <v>87.925575302178203</v>
      </c>
      <c r="D26">
        <f t="shared" ca="1" si="1"/>
        <v>0.74217703295886939</v>
      </c>
      <c r="E26">
        <f t="shared" ca="1" si="2"/>
        <v>95.965209704370977</v>
      </c>
      <c r="F26">
        <f t="shared" ca="1" si="3"/>
        <v>0.74146172578305691</v>
      </c>
      <c r="G26">
        <f t="shared" ca="1" si="4"/>
        <v>95.872718829442903</v>
      </c>
      <c r="H26">
        <f t="shared" ca="1" si="5"/>
        <v>0.74146995493667556</v>
      </c>
      <c r="I26">
        <f t="shared" ca="1" si="6"/>
        <v>95.873782878069619</v>
      </c>
      <c r="J26">
        <f t="shared" ca="1" si="7"/>
        <v>0.74146986026550266</v>
      </c>
      <c r="K26">
        <f t="shared" ca="1" si="8"/>
        <v>1.1098431654351441E-5</v>
      </c>
      <c r="L26">
        <f t="shared" ca="1" si="8"/>
        <v>-1.2768040614243373E-7</v>
      </c>
    </row>
    <row r="27" spans="1:12" x14ac:dyDescent="0.25">
      <c r="A27" s="21">
        <f ca="1">+'VLP q=650'!I27:I91</f>
        <v>621.96571201069901</v>
      </c>
      <c r="B27" s="21">
        <f>+'VLP q=650'!L27:L91</f>
        <v>564.69230769230762</v>
      </c>
      <c r="C27">
        <f t="shared" ca="1" si="0"/>
        <v>91.847111807758097</v>
      </c>
      <c r="D27">
        <f t="shared" ca="1" si="1"/>
        <v>0.74182812365997308</v>
      </c>
      <c r="E27">
        <f t="shared" ca="1" si="2"/>
        <v>100.19819208226021</v>
      </c>
      <c r="F27">
        <f t="shared" ca="1" si="3"/>
        <v>0.74108510633514191</v>
      </c>
      <c r="G27">
        <f t="shared" ca="1" si="4"/>
        <v>100.0978332656295</v>
      </c>
      <c r="H27">
        <f t="shared" ca="1" si="5"/>
        <v>0.74109403551999042</v>
      </c>
      <c r="I27">
        <f t="shared" ca="1" si="6"/>
        <v>100.09903932421648</v>
      </c>
      <c r="J27">
        <f t="shared" ca="1" si="7"/>
        <v>0.74109392821382225</v>
      </c>
      <c r="K27">
        <f t="shared" ca="1" si="8"/>
        <v>1.204865296525915E-5</v>
      </c>
      <c r="L27">
        <f t="shared" ca="1" si="8"/>
        <v>-1.447942886699479E-7</v>
      </c>
    </row>
    <row r="28" spans="1:12" x14ac:dyDescent="0.25">
      <c r="A28" s="21">
        <f ca="1">+'VLP q=650'!I28:I92</f>
        <v>647.77673259155858</v>
      </c>
      <c r="B28" s="21">
        <f>+'VLP q=650'!L28:L92</f>
        <v>566.5</v>
      </c>
      <c r="C28">
        <f t="shared" ca="1" si="0"/>
        <v>95.838103353181083</v>
      </c>
      <c r="D28">
        <f t="shared" ca="1" si="1"/>
        <v>0.74147303476559878</v>
      </c>
      <c r="E28">
        <f t="shared" ca="1" si="2"/>
        <v>104.50201373450336</v>
      </c>
      <c r="F28">
        <f t="shared" ca="1" si="3"/>
        <v>0.74070218413280553</v>
      </c>
      <c r="G28">
        <f t="shared" ca="1" si="4"/>
        <v>104.39337128948056</v>
      </c>
      <c r="H28">
        <f t="shared" ca="1" si="5"/>
        <v>0.74071185033360953</v>
      </c>
      <c r="I28">
        <f t="shared" ca="1" si="6"/>
        <v>104.39473362823304</v>
      </c>
      <c r="J28">
        <f t="shared" ca="1" si="7"/>
        <v>0.74071172912278871</v>
      </c>
      <c r="K28">
        <f t="shared" ca="1" si="8"/>
        <v>1.3049880057527036E-5</v>
      </c>
      <c r="L28">
        <f t="shared" ca="1" si="8"/>
        <v>-1.636410172259362E-7</v>
      </c>
    </row>
    <row r="29" spans="1:12" x14ac:dyDescent="0.25">
      <c r="A29" s="21">
        <f ca="1">+'VLP q=650'!I29:I93</f>
        <v>674.0053319406486</v>
      </c>
      <c r="B29" s="21">
        <f>+'VLP q=650'!L29:L93</f>
        <v>568.30769230769238</v>
      </c>
      <c r="C29">
        <f t="shared" ca="1" si="0"/>
        <v>99.897302385241147</v>
      </c>
      <c r="D29">
        <f t="shared" ca="1" si="1"/>
        <v>0.7411118772737989</v>
      </c>
      <c r="E29">
        <f t="shared" ca="1" si="2"/>
        <v>108.87511368428589</v>
      </c>
      <c r="F29">
        <f t="shared" ca="1" si="3"/>
        <v>0.7403130980602135</v>
      </c>
      <c r="G29">
        <f t="shared" ca="1" si="4"/>
        <v>108.75776678922915</v>
      </c>
      <c r="H29">
        <f t="shared" ca="1" si="5"/>
        <v>0.7403235387185686</v>
      </c>
      <c r="I29">
        <f t="shared" ca="1" si="6"/>
        <v>108.75930060335386</v>
      </c>
      <c r="J29">
        <f t="shared" ca="1" si="7"/>
        <v>0.74032340225113802</v>
      </c>
      <c r="K29">
        <f t="shared" ca="1" si="8"/>
        <v>1.4102831814877111E-5</v>
      </c>
      <c r="L29">
        <f t="shared" ca="1" si="8"/>
        <v>-1.8433488683890638E-7</v>
      </c>
    </row>
    <row r="30" spans="1:12" x14ac:dyDescent="0.25">
      <c r="A30" s="21">
        <f ca="1">+'VLP q=650'!I30:I94</f>
        <v>700.64761181604285</v>
      </c>
      <c r="B30" s="21">
        <f>+'VLP q=650'!L30:L94</f>
        <v>570.11538461538464</v>
      </c>
      <c r="C30">
        <f t="shared" ca="1" si="0"/>
        <v>104.02345603592178</v>
      </c>
      <c r="D30">
        <f t="shared" ca="1" si="1"/>
        <v>0.74074476265549838</v>
      </c>
      <c r="E30">
        <f t="shared" ca="1" si="2"/>
        <v>113.31592684107875</v>
      </c>
      <c r="F30">
        <f t="shared" ca="1" si="3"/>
        <v>0.73991798736753944</v>
      </c>
      <c r="G30">
        <f t="shared" ca="1" si="4"/>
        <v>113.18945033693377</v>
      </c>
      <c r="H30">
        <f t="shared" ca="1" si="5"/>
        <v>0.73992924031095209</v>
      </c>
      <c r="I30">
        <f t="shared" ca="1" si="6"/>
        <v>113.19117176349901</v>
      </c>
      <c r="J30">
        <f t="shared" ca="1" si="7"/>
        <v>0.73992908715115491</v>
      </c>
      <c r="K30">
        <f t="shared" ca="1" si="8"/>
        <v>1.5208134507491624E-5</v>
      </c>
      <c r="L30">
        <f t="shared" ca="1" si="8"/>
        <v>-2.0699253460614152E-7</v>
      </c>
    </row>
    <row r="31" spans="1:12" x14ac:dyDescent="0.25">
      <c r="A31" s="21">
        <f ca="1">+'VLP q=650'!I31:I95</f>
        <v>727.69970141491831</v>
      </c>
      <c r="B31" s="21">
        <f>+'VLP q=650'!L31:L95</f>
        <v>571.92307692307691</v>
      </c>
      <c r="C31">
        <f t="shared" ca="1" si="0"/>
        <v>108.21530671379656</v>
      </c>
      <c r="D31">
        <f t="shared" ca="1" si="1"/>
        <v>0.74037180280187609</v>
      </c>
      <c r="E31">
        <f t="shared" ca="1" si="2"/>
        <v>117.82288488595813</v>
      </c>
      <c r="F31">
        <f t="shared" ca="1" si="3"/>
        <v>0.73951699159219564</v>
      </c>
      <c r="G31">
        <f t="shared" ca="1" si="4"/>
        <v>117.6868500959023</v>
      </c>
      <c r="H31">
        <f t="shared" ca="1" si="5"/>
        <v>0.73952909496115737</v>
      </c>
      <c r="I31">
        <f t="shared" ca="1" si="6"/>
        <v>117.68877622793828</v>
      </c>
      <c r="J31">
        <f t="shared" ca="1" si="7"/>
        <v>0.73952892358818212</v>
      </c>
      <c r="K31">
        <f t="shared" ca="1" si="8"/>
        <v>1.6366318842890457E-5</v>
      </c>
      <c r="L31">
        <f t="shared" ca="1" si="8"/>
        <v>-2.3173262030583943E-7</v>
      </c>
    </row>
    <row r="32" spans="1:12" x14ac:dyDescent="0.25">
      <c r="A32" s="21">
        <f ca="1">+'VLP q=650'!I32:I96</f>
        <v>755.15775583953155</v>
      </c>
      <c r="B32" s="21">
        <f>+'VLP q=650'!L32:L96</f>
        <v>573.73076923076928</v>
      </c>
      <c r="C32">
        <f t="shared" ca="1" si="0"/>
        <v>112.47159280094063</v>
      </c>
      <c r="D32">
        <f t="shared" ca="1" si="1"/>
        <v>0.73999310996235901</v>
      </c>
      <c r="E32">
        <f t="shared" ca="1" si="2"/>
        <v>122.39441726351194</v>
      </c>
      <c r="F32">
        <f t="shared" ca="1" si="3"/>
        <v>0.73911025047058043</v>
      </c>
      <c r="G32">
        <f t="shared" ca="1" si="4"/>
        <v>122.24839283224759</v>
      </c>
      <c r="H32">
        <f t="shared" ca="1" si="5"/>
        <v>0.73912324264389362</v>
      </c>
      <c r="I32">
        <f t="shared" ca="1" si="6"/>
        <v>122.25054172993359</v>
      </c>
      <c r="J32">
        <f t="shared" ca="1" si="7"/>
        <v>0.73912305145087931</v>
      </c>
      <c r="K32">
        <f t="shared" ca="1" si="8"/>
        <v>1.7577817288905282E-5</v>
      </c>
      <c r="L32">
        <f t="shared" ca="1" si="8"/>
        <v>-2.5867548567747889E-7</v>
      </c>
    </row>
    <row r="33" spans="1:12" x14ac:dyDescent="0.25">
      <c r="A33" s="21">
        <f ca="1">+'VLP q=650'!I33:I97</f>
        <v>783.01795548596522</v>
      </c>
      <c r="B33" s="21">
        <f>+'VLP q=650'!L33:L97</f>
        <v>575.53846153846155</v>
      </c>
      <c r="C33">
        <f t="shared" ca="1" si="0"/>
        <v>116.79104945785947</v>
      </c>
      <c r="D33">
        <f t="shared" ca="1" si="1"/>
        <v>0.73960879667300561</v>
      </c>
      <c r="E33">
        <f t="shared" ca="1" si="2"/>
        <v>127.028952281919</v>
      </c>
      <c r="F33">
        <f t="shared" ca="1" si="3"/>
        <v>0.73869790384020173</v>
      </c>
      <c r="G33">
        <f t="shared" ca="1" si="4"/>
        <v>126.87250503208546</v>
      </c>
      <c r="H33">
        <f t="shared" ca="1" si="5"/>
        <v>0.73871182335878227</v>
      </c>
      <c r="I33">
        <f t="shared" ca="1" si="6"/>
        <v>126.87489573088395</v>
      </c>
      <c r="J33">
        <f t="shared" ca="1" si="7"/>
        <v>0.73871161065209434</v>
      </c>
      <c r="K33">
        <f t="shared" ca="1" si="8"/>
        <v>1.8842961680645684E-5</v>
      </c>
      <c r="L33">
        <f t="shared" ca="1" si="8"/>
        <v>-2.8794279778825363E-7</v>
      </c>
    </row>
    <row r="34" spans="1:12" x14ac:dyDescent="0.25">
      <c r="A34" s="21">
        <f ca="1">+'VLP q=650'!I34:I98</f>
        <v>811.27650633417807</v>
      </c>
      <c r="B34" s="21">
        <f>+'VLP q=650'!L34:L98</f>
        <v>577.34615384615381</v>
      </c>
      <c r="C34">
        <f t="shared" ca="1" si="0"/>
        <v>121.17240953879357</v>
      </c>
      <c r="D34">
        <f t="shared" ca="1" si="1"/>
        <v>0.73921897567506878</v>
      </c>
      <c r="E34">
        <f t="shared" ca="1" si="2"/>
        <v>131.72491832256898</v>
      </c>
      <c r="F34">
        <f t="shared" ca="1" si="3"/>
        <v>0.73828009153205343</v>
      </c>
      <c r="G34">
        <f t="shared" ca="1" si="4"/>
        <v>131.55761412567645</v>
      </c>
      <c r="H34">
        <f t="shared" ca="1" si="5"/>
        <v>0.73829497702144187</v>
      </c>
      <c r="I34">
        <f t="shared" ca="1" si="6"/>
        <v>131.56026664128873</v>
      </c>
      <c r="J34">
        <f t="shared" ca="1" si="7"/>
        <v>0.73829474102023129</v>
      </c>
      <c r="K34">
        <f t="shared" ca="1" si="8"/>
        <v>2.0161981120905587E-5</v>
      </c>
      <c r="L34">
        <f t="shared" ca="1" si="8"/>
        <v>-3.1965717410889875E-7</v>
      </c>
    </row>
    <row r="35" spans="1:12" x14ac:dyDescent="0.25">
      <c r="A35" s="21">
        <f ca="1">+'VLP q=650'!I35:I99</f>
        <v>839.92964112318259</v>
      </c>
      <c r="B35" s="21">
        <f>+'VLP q=650'!L35:L99</f>
        <v>579.15384615384619</v>
      </c>
      <c r="C35">
        <f t="shared" ca="1" si="0"/>
        <v>125.61440461978384</v>
      </c>
      <c r="D35">
        <f t="shared" ca="1" si="1"/>
        <v>0.73882375982352577</v>
      </c>
      <c r="E35">
        <f t="shared" ca="1" si="2"/>
        <v>136.48074516056229</v>
      </c>
      <c r="F35">
        <f t="shared" ca="1" si="3"/>
        <v>0.73785695325312739</v>
      </c>
      <c r="G35">
        <f t="shared" ca="1" si="4"/>
        <v>136.30214981979304</v>
      </c>
      <c r="H35">
        <f t="shared" ca="1" si="5"/>
        <v>0.73787284334494352</v>
      </c>
      <c r="I35">
        <f t="shared" ca="1" si="6"/>
        <v>136.30508514982662</v>
      </c>
      <c r="J35">
        <f t="shared" ca="1" si="7"/>
        <v>0.73787258218099849</v>
      </c>
      <c r="K35">
        <f t="shared" ca="1" si="8"/>
        <v>2.1535000182520072E-5</v>
      </c>
      <c r="L35">
        <f t="shared" ca="1" si="8"/>
        <v>-3.5394179338345314E-7</v>
      </c>
    </row>
    <row r="36" spans="1:12" x14ac:dyDescent="0.25">
      <c r="A36" s="21">
        <f ca="1">+'VLP q=650'!I36:I100</f>
        <v>868.97362140088842</v>
      </c>
      <c r="B36" s="21">
        <f>+'VLP q=650'!L36:L100</f>
        <v>580.96153846153845</v>
      </c>
      <c r="C36">
        <f t="shared" ca="1" si="0"/>
        <v>130.11576614208158</v>
      </c>
      <c r="D36">
        <f t="shared" ca="1" si="1"/>
        <v>0.73842326198534702</v>
      </c>
      <c r="E36">
        <f t="shared" ca="1" si="2"/>
        <v>141.29486539758594</v>
      </c>
      <c r="F36">
        <f t="shared" ca="1" si="3"/>
        <v>0.73742862845892676</v>
      </c>
      <c r="G36">
        <f t="shared" ca="1" si="4"/>
        <v>141.10454553976129</v>
      </c>
      <c r="H36">
        <f t="shared" ca="1" si="5"/>
        <v>0.73744556171150899</v>
      </c>
      <c r="I36">
        <f t="shared" ca="1" si="6"/>
        <v>141.10778566201571</v>
      </c>
      <c r="J36">
        <f t="shared" ca="1" si="7"/>
        <v>0.73744527342940769</v>
      </c>
      <c r="K36">
        <f t="shared" ca="1" si="8"/>
        <v>2.2962037418587005E-5</v>
      </c>
      <c r="L36">
        <f t="shared" ca="1" si="8"/>
        <v>-3.9091999323704904E-7</v>
      </c>
    </row>
    <row r="37" spans="1:12" x14ac:dyDescent="0.25">
      <c r="A37" s="21">
        <f ca="1">+'VLP q=650'!I37:I101</f>
        <v>898.40474044445114</v>
      </c>
      <c r="B37" s="21">
        <f>+'VLP q=650'!L37:L101</f>
        <v>582.76923076923072</v>
      </c>
      <c r="C37">
        <f t="shared" ca="1" si="0"/>
        <v>134.67522667390136</v>
      </c>
      <c r="D37">
        <f t="shared" ca="1" si="1"/>
        <v>0.73801759492723362</v>
      </c>
      <c r="E37">
        <f t="shared" ca="1" si="2"/>
        <v>146.16571600904808</v>
      </c>
      <c r="F37">
        <f t="shared" ca="1" si="3"/>
        <v>0.73699525621581341</v>
      </c>
      <c r="G37">
        <f t="shared" ca="1" si="4"/>
        <v>145.96323998302159</v>
      </c>
      <c r="H37">
        <f t="shared" ca="1" si="5"/>
        <v>0.7370132710342866</v>
      </c>
      <c r="I37">
        <f t="shared" ca="1" si="6"/>
        <v>145.96680785031774</v>
      </c>
      <c r="J37">
        <f t="shared" ca="1" si="7"/>
        <v>0.73701295359185681</v>
      </c>
      <c r="K37">
        <f t="shared" ca="1" si="8"/>
        <v>2.4443004191745339E-5</v>
      </c>
      <c r="L37">
        <f t="shared" ca="1" si="8"/>
        <v>-4.307148581851422E-7</v>
      </c>
    </row>
    <row r="38" spans="1:12" x14ac:dyDescent="0.25">
      <c r="A38" s="21">
        <f ca="1">+'VLP q=650'!I38:I102</f>
        <v>928.21932705404754</v>
      </c>
      <c r="B38" s="21">
        <f>+'VLP q=650'!L38:L102</f>
        <v>584.57692307692309</v>
      </c>
      <c r="C38">
        <f t="shared" ca="1" si="0"/>
        <v>139.29152129414405</v>
      </c>
      <c r="D38">
        <f t="shared" ca="1" si="1"/>
        <v>0.73760687119250468</v>
      </c>
      <c r="E38">
        <f t="shared" ca="1" si="2"/>
        <v>151.09174000796725</v>
      </c>
      <c r="F38">
        <f t="shared" ca="1" si="3"/>
        <v>0.73655697505296713</v>
      </c>
      <c r="G38">
        <f t="shared" ca="1" si="4"/>
        <v>150.87667878667747</v>
      </c>
      <c r="H38">
        <f t="shared" ca="1" si="5"/>
        <v>0.73657610960898445</v>
      </c>
      <c r="I38">
        <f t="shared" ca="1" si="6"/>
        <v>150.88059831817299</v>
      </c>
      <c r="J38">
        <f t="shared" ca="1" si="7"/>
        <v>0.73657576087807652</v>
      </c>
      <c r="K38">
        <f t="shared" ca="1" si="8"/>
        <v>2.5977703821447411E-5</v>
      </c>
      <c r="L38">
        <f t="shared" ca="1" si="8"/>
        <v>-4.7344879705641713E-7</v>
      </c>
    </row>
    <row r="39" spans="1:12" x14ac:dyDescent="0.25">
      <c r="A39" s="21">
        <f ca="1">+'VLP q=650'!I39:I103</f>
        <v>958.41375023112028</v>
      </c>
      <c r="B39" s="21">
        <f>+'VLP q=650'!L39:L103</f>
        <v>586.38461538461536</v>
      </c>
      <c r="C39">
        <f t="shared" ca="1" si="0"/>
        <v>143.9633891026055</v>
      </c>
      <c r="D39">
        <f t="shared" ca="1" si="1"/>
        <v>0.73719120296672958</v>
      </c>
      <c r="E39">
        <f t="shared" ca="1" si="2"/>
        <v>156.07138822899577</v>
      </c>
      <c r="F39">
        <f t="shared" ca="1" si="3"/>
        <v>0.73611392280365684</v>
      </c>
      <c r="G39">
        <f t="shared" ca="1" si="4"/>
        <v>155.84331631239436</v>
      </c>
      <c r="H39">
        <f t="shared" ca="1" si="5"/>
        <v>0.73613421495506381</v>
      </c>
      <c r="I39">
        <f t="shared" ca="1" si="6"/>
        <v>155.84761238134837</v>
      </c>
      <c r="J39">
        <f t="shared" ca="1" si="7"/>
        <v>0.73613383272263921</v>
      </c>
      <c r="K39">
        <f t="shared" ca="1" si="8"/>
        <v>2.7565831059978418E-5</v>
      </c>
      <c r="L39">
        <f t="shared" ca="1" si="8"/>
        <v>-5.1924311532706987E-7</v>
      </c>
    </row>
    <row r="40" spans="1:12" x14ac:dyDescent="0.25">
      <c r="A40" s="21">
        <f ca="1">+'VLP q=650'!I40:I104</f>
        <v>988.98442476156151</v>
      </c>
      <c r="B40" s="21">
        <f>+'VLP q=650'!L40:L104</f>
        <v>588.19230769230762</v>
      </c>
      <c r="C40">
        <f t="shared" ca="1" si="0"/>
        <v>148.68957486237784</v>
      </c>
      <c r="D40">
        <f t="shared" ca="1" si="1"/>
        <v>0.73677070193159955</v>
      </c>
      <c r="E40">
        <f t="shared" ca="1" si="2"/>
        <v>161.10312123715474</v>
      </c>
      <c r="F40">
        <f t="shared" ca="1" si="3"/>
        <v>0.73566623643541518</v>
      </c>
      <c r="G40">
        <f t="shared" ca="1" si="4"/>
        <v>160.86161755321677</v>
      </c>
      <c r="H40">
        <f t="shared" ca="1" si="5"/>
        <v>0.7356877236460847</v>
      </c>
      <c r="I40">
        <f t="shared" ca="1" si="6"/>
        <v>160.86631597118654</v>
      </c>
      <c r="J40">
        <f t="shared" ca="1" si="7"/>
        <v>0.73568730561562201</v>
      </c>
      <c r="K40">
        <f t="shared" ca="1" si="8"/>
        <v>2.9206971897116532E-5</v>
      </c>
      <c r="L40">
        <f t="shared" ca="1" si="8"/>
        <v>-5.6821758306696395E-7</v>
      </c>
    </row>
    <row r="41" spans="1:12" x14ac:dyDescent="0.25">
      <c r="A41" s="21">
        <f ca="1">+'VLP q=650'!I41:I105</f>
        <v>1019.9278177353987</v>
      </c>
      <c r="B41" s="21">
        <f>+'VLP q=650'!L41:L105</f>
        <v>590</v>
      </c>
      <c r="C41">
        <f t="shared" ca="1" si="0"/>
        <v>153.46883078168781</v>
      </c>
      <c r="D41">
        <f t="shared" ca="1" si="1"/>
        <v>0.73634547910639325</v>
      </c>
      <c r="E41">
        <f t="shared" ca="1" si="2"/>
        <v>166.1854113674116</v>
      </c>
      <c r="F41">
        <f t="shared" ca="1" si="3"/>
        <v>0.73521405186857181</v>
      </c>
      <c r="G41">
        <f t="shared" ca="1" si="4"/>
        <v>165.9300601684366</v>
      </c>
      <c r="H41">
        <f t="shared" ca="1" si="5"/>
        <v>0.73523677112865771</v>
      </c>
      <c r="I41">
        <f t="shared" ca="1" si="6"/>
        <v>165.93518766590955</v>
      </c>
      <c r="J41">
        <f t="shared" ca="1" si="7"/>
        <v>0.73523631492187613</v>
      </c>
      <c r="K41">
        <f t="shared" ca="1" si="8"/>
        <v>3.0900603694008241E-5</v>
      </c>
      <c r="L41">
        <f t="shared" ca="1" si="8"/>
        <v>-6.2049000071813758E-7</v>
      </c>
    </row>
    <row r="42" spans="1:12" x14ac:dyDescent="0.25">
      <c r="A42" s="21">
        <f ca="1">+'VLP q=650'!I42:I106</f>
        <v>1051.2404560477503</v>
      </c>
      <c r="B42" s="21">
        <f>+'VLP q=650'!L42:L106</f>
        <v>591.80769230769238</v>
      </c>
      <c r="C42">
        <f t="shared" ca="1" si="0"/>
        <v>158.29991844438391</v>
      </c>
      <c r="D42">
        <f t="shared" ca="1" si="1"/>
        <v>0.73591564467621517</v>
      </c>
      <c r="E42">
        <f t="shared" ca="1" si="2"/>
        <v>171.31674490322214</v>
      </c>
      <c r="F42">
        <f t="shared" ca="1" si="3"/>
        <v>0.73475750378242355</v>
      </c>
      <c r="G42">
        <f t="shared" ca="1" si="4"/>
        <v>171.04713665464226</v>
      </c>
      <c r="H42">
        <f t="shared" ca="1" si="5"/>
        <v>0.73478149152928118</v>
      </c>
      <c r="I42">
        <f t="shared" ca="1" si="6"/>
        <v>171.05272085812936</v>
      </c>
      <c r="J42">
        <f t="shared" ca="1" si="7"/>
        <v>0.73478099468817804</v>
      </c>
      <c r="K42">
        <f t="shared" ca="1" si="8"/>
        <v>3.2646095654537675E-5</v>
      </c>
      <c r="L42">
        <f t="shared" ca="1" si="8"/>
        <v>-6.7617576766382984E-7</v>
      </c>
    </row>
    <row r="43" spans="1:12" x14ac:dyDescent="0.25">
      <c r="A43" s="21">
        <f ca="1">+'VLP q=650'!I43:I107</f>
        <v>1082.918934941682</v>
      </c>
      <c r="B43" s="21">
        <f>+'VLP q=650'!L43:L107</f>
        <v>593.61538461538464</v>
      </c>
      <c r="C43">
        <f t="shared" ca="1" si="0"/>
        <v>163.18161090076757</v>
      </c>
      <c r="D43">
        <f t="shared" ca="1" si="1"/>
        <v>0.73548130780597032</v>
      </c>
      <c r="E43">
        <f t="shared" ca="1" si="2"/>
        <v>176.49562440467869</v>
      </c>
      <c r="F43">
        <f t="shared" ca="1" si="3"/>
        <v>0.73429672540809232</v>
      </c>
      <c r="G43">
        <f t="shared" ca="1" si="4"/>
        <v>176.21135666360453</v>
      </c>
      <c r="H43">
        <f t="shared" ca="1" si="5"/>
        <v>0.73432201744811176</v>
      </c>
      <c r="I43">
        <f t="shared" ca="1" si="6"/>
        <v>176.21742606924181</v>
      </c>
      <c r="J43">
        <f t="shared" ca="1" si="7"/>
        <v>0.7343214774373118</v>
      </c>
      <c r="K43">
        <f t="shared" ca="1" si="8"/>
        <v>3.4442709626753281E-5</v>
      </c>
      <c r="L43">
        <f t="shared" ca="1" si="8"/>
        <v>-7.3538745162394013E-7</v>
      </c>
    </row>
    <row r="44" spans="1:12" x14ac:dyDescent="0.25">
      <c r="A44" s="21">
        <f ca="1">+'VLP q=650'!I44:I108</f>
        <v>1114.9599276728441</v>
      </c>
      <c r="B44" s="21">
        <f>+'VLP q=650'!L44:L108</f>
        <v>595.42307692307691</v>
      </c>
      <c r="C44">
        <f t="shared" ca="1" si="0"/>
        <v>168.11269493359018</v>
      </c>
      <c r="D44">
        <f t="shared" ca="1" si="1"/>
        <v>0.7350425764387517</v>
      </c>
      <c r="E44">
        <f t="shared" ca="1" si="2"/>
        <v>181.72057120007059</v>
      </c>
      <c r="F44">
        <f t="shared" ca="1" si="3"/>
        <v>0.73383184830684456</v>
      </c>
      <c r="G44">
        <f t="shared" ca="1" si="4"/>
        <v>181.42124948082525</v>
      </c>
      <c r="H44">
        <f t="shared" ca="1" si="5"/>
        <v>0.73385847973844232</v>
      </c>
      <c r="I44">
        <f t="shared" ca="1" si="6"/>
        <v>181.42783342455445</v>
      </c>
      <c r="J44">
        <f t="shared" ca="1" si="7"/>
        <v>0.7338578939478505</v>
      </c>
      <c r="K44">
        <f t="shared" ca="1" si="8"/>
        <v>3.6289601242109889E-5</v>
      </c>
      <c r="L44">
        <f t="shared" ca="1" si="8"/>
        <v>-7.9823436750175191E-7</v>
      </c>
    </row>
    <row r="45" spans="1:12" x14ac:dyDescent="0.25">
      <c r="A45" s="21">
        <f ca="1">+'VLP q=650'!I45:I109</f>
        <v>1147.3601963993317</v>
      </c>
      <c r="B45" s="21">
        <f>+'VLP q=650'!L45:L109</f>
        <v>597.23076923076928</v>
      </c>
      <c r="C45">
        <f t="shared" ca="1" si="0"/>
        <v>173.09197351795277</v>
      </c>
      <c r="D45">
        <f t="shared" ca="1" si="1"/>
        <v>0.73459955707697655</v>
      </c>
      <c r="E45">
        <f t="shared" ca="1" si="2"/>
        <v>186.99012805862918</v>
      </c>
      <c r="F45">
        <f t="shared" ca="1" si="3"/>
        <v>0.73336300213229078</v>
      </c>
      <c r="G45">
        <f t="shared" ca="1" si="4"/>
        <v>186.67536668254235</v>
      </c>
      <c r="H45">
        <f t="shared" ca="1" si="5"/>
        <v>0.73339100727030082</v>
      </c>
      <c r="I45">
        <f t="shared" ca="1" si="6"/>
        <v>186.68249530696411</v>
      </c>
      <c r="J45">
        <f t="shared" ca="1" si="7"/>
        <v>0.73339037301805166</v>
      </c>
      <c r="K45">
        <f t="shared" ca="1" si="8"/>
        <v>3.8185821386444132E-5</v>
      </c>
      <c r="L45">
        <f t="shared" ca="1" si="8"/>
        <v>-8.6482216361155503E-7</v>
      </c>
    </row>
    <row r="46" spans="1:12" x14ac:dyDescent="0.25">
      <c r="A46" s="21">
        <f ca="1">+'VLP q=650'!I46:I110</f>
        <v>1180.1166044293277</v>
      </c>
      <c r="B46" s="21">
        <f>+'VLP q=650'!L46:L110</f>
        <v>599.03846153846155</v>
      </c>
      <c r="C46">
        <f t="shared" ca="1" si="0"/>
        <v>178.1182684987921</v>
      </c>
      <c r="D46">
        <f t="shared" ca="1" si="1"/>
        <v>0.73415235454416439</v>
      </c>
      <c r="E46">
        <f t="shared" ca="1" si="2"/>
        <v>192.30286206723218</v>
      </c>
      <c r="F46">
        <f t="shared" ca="1" si="3"/>
        <v>0.73289031437443697</v>
      </c>
      <c r="G46">
        <f t="shared" ca="1" si="4"/>
        <v>191.97228499398545</v>
      </c>
      <c r="H46">
        <f t="shared" ca="1" si="5"/>
        <v>0.73291972667614413</v>
      </c>
      <c r="I46">
        <f t="shared" ca="1" si="6"/>
        <v>191.97998921200406</v>
      </c>
      <c r="J46">
        <f t="shared" ca="1" si="7"/>
        <v>0.73291904121183604</v>
      </c>
      <c r="K46">
        <f t="shared" ca="1" si="8"/>
        <v>4.0130318009836275E-5</v>
      </c>
      <c r="L46">
        <f t="shared" ca="1" si="8"/>
        <v>-9.3525242154832038E-7</v>
      </c>
    </row>
    <row r="47" spans="1:12" x14ac:dyDescent="0.25">
      <c r="A47" s="21">
        <f ca="1">+'VLP q=650'!I47:I111</f>
        <v>1213.226129995403</v>
      </c>
      <c r="B47" s="21">
        <f>+'VLP q=650'!L47:L111</f>
        <v>600.84615384615381</v>
      </c>
      <c r="C47">
        <f t="shared" ca="1" si="0"/>
        <v>183.1904235158743</v>
      </c>
      <c r="D47">
        <f t="shared" ca="1" si="1"/>
        <v>0.73370107172469157</v>
      </c>
      <c r="E47">
        <f t="shared" ca="1" si="2"/>
        <v>197.6573677401428</v>
      </c>
      <c r="F47">
        <f t="shared" ca="1" si="3"/>
        <v>0.73241391008300338</v>
      </c>
      <c r="G47">
        <f t="shared" ca="1" si="4"/>
        <v>197.3106093779748</v>
      </c>
      <c r="H47">
        <f t="shared" ca="1" si="5"/>
        <v>0.73244476207605724</v>
      </c>
      <c r="I47">
        <f t="shared" ca="1" si="6"/>
        <v>197.31892083337752</v>
      </c>
      <c r="J47">
        <f t="shared" ca="1" si="7"/>
        <v>0.73244402258426022</v>
      </c>
      <c r="K47">
        <f t="shared" ca="1" si="8"/>
        <v>4.2121938269353853E-5</v>
      </c>
      <c r="L47">
        <f t="shared" ca="1" si="8"/>
        <v>-1.0096222703958307E-6</v>
      </c>
    </row>
    <row r="48" spans="1:12" x14ac:dyDescent="0.25">
      <c r="A48" s="21">
        <f ca="1">+'VLP q=650'!I48:I112</f>
        <v>1246.6858817700781</v>
      </c>
      <c r="B48" s="21">
        <f>+'VLP q=650'!L48:L112</f>
        <v>602.65384615384619</v>
      </c>
      <c r="C48">
        <f t="shared" ca="1" si="0"/>
        <v>188.30730721414895</v>
      </c>
      <c r="D48">
        <f t="shared" ca="1" si="1"/>
        <v>0.73324580927815841</v>
      </c>
      <c r="E48">
        <f t="shared" ca="1" si="2"/>
        <v>203.05227039886682</v>
      </c>
      <c r="F48">
        <f t="shared" ca="1" si="3"/>
        <v>0.73193391156670984</v>
      </c>
      <c r="G48">
        <f t="shared" ca="1" si="4"/>
        <v>202.68897639095022</v>
      </c>
      <c r="H48">
        <f t="shared" ca="1" si="5"/>
        <v>0.73196623477915856</v>
      </c>
      <c r="I48">
        <f t="shared" ca="1" si="6"/>
        <v>202.69792741609245</v>
      </c>
      <c r="J48">
        <f t="shared" ca="1" si="7"/>
        <v>0.73196543838317896</v>
      </c>
      <c r="K48">
        <f t="shared" ca="1" si="8"/>
        <v>4.4159431013144089E-5</v>
      </c>
      <c r="L48">
        <f t="shared" ca="1" si="8"/>
        <v>-1.0880240211432758E-6</v>
      </c>
    </row>
    <row r="49" spans="1:12" x14ac:dyDescent="0.25">
      <c r="A49" s="21">
        <f ca="1">+'VLP q=650'!I49:I113</f>
        <v>1280.4931163954589</v>
      </c>
      <c r="B49" s="21">
        <f>+'VLP q=650'!L49:L113</f>
        <v>604.46153846153845</v>
      </c>
      <c r="C49">
        <f t="shared" ca="1" si="0"/>
        <v>193.46781678748926</v>
      </c>
      <c r="D49">
        <f t="shared" ca="1" si="1"/>
        <v>0.73278666532409342</v>
      </c>
      <c r="E49">
        <f t="shared" ca="1" si="2"/>
        <v>208.48622986946603</v>
      </c>
      <c r="F49">
        <f t="shared" ca="1" si="3"/>
        <v>0.73145043806431598</v>
      </c>
      <c r="G49">
        <f t="shared" ca="1" si="4"/>
        <v>208.10605785375859</v>
      </c>
      <c r="H49">
        <f t="shared" ca="1" si="5"/>
        <v>0.73148426295700064</v>
      </c>
      <c r="I49">
        <f t="shared" ca="1" si="6"/>
        <v>208.11568142455383</v>
      </c>
      <c r="J49">
        <f t="shared" ca="1" si="7"/>
        <v>0.7314834067228857</v>
      </c>
      <c r="K49">
        <f t="shared" ca="1" si="8"/>
        <v>4.6241449608065296E-5</v>
      </c>
      <c r="L49">
        <f t="shared" ca="1" si="8"/>
        <v>-1.1705448231275491E-6</v>
      </c>
    </row>
    <row r="50" spans="1:12" x14ac:dyDescent="0.25">
      <c r="A50" s="21">
        <f ca="1">+'VLP q=650'!I50:I114</f>
        <v>1314.645258374635</v>
      </c>
      <c r="B50" s="21">
        <f>+'VLP q=650'!L50:L114</f>
        <v>606.26923076923072</v>
      </c>
      <c r="C50">
        <f t="shared" ca="1" si="0"/>
        <v>198.67088191696962</v>
      </c>
      <c r="D50">
        <f t="shared" ca="1" si="1"/>
        <v>0.73232373509155424</v>
      </c>
      <c r="E50">
        <f t="shared" ca="1" si="2"/>
        <v>213.95794455789456</v>
      </c>
      <c r="F50">
        <f t="shared" ca="1" si="3"/>
        <v>0.73096360538202831</v>
      </c>
      <c r="G50">
        <f t="shared" ca="1" si="4"/>
        <v>213.56056489772843</v>
      </c>
      <c r="H50">
        <f t="shared" ca="1" si="5"/>
        <v>0.73099896128358033</v>
      </c>
      <c r="I50">
        <f t="shared" ca="1" si="6"/>
        <v>213.57089458617298</v>
      </c>
      <c r="J50">
        <f t="shared" ca="1" si="7"/>
        <v>0.73099804222434228</v>
      </c>
      <c r="K50">
        <f t="shared" ca="1" si="8"/>
        <v>4.8366555117785768E-5</v>
      </c>
      <c r="L50">
        <f t="shared" ca="1" si="8"/>
        <v>-1.2572663467749321E-6</v>
      </c>
    </row>
    <row r="51" spans="1:12" x14ac:dyDescent="0.25">
      <c r="A51" s="21">
        <f ca="1">+'VLP q=650'!I51:I115</f>
        <v>1349.1399227700254</v>
      </c>
      <c r="B51" s="21">
        <f>+'VLP q=650'!L51:L115</f>
        <v>608.07692307692309</v>
      </c>
      <c r="C51">
        <f t="shared" ca="1" si="0"/>
        <v>203.91546918200817</v>
      </c>
      <c r="D51">
        <f t="shared" ca="1" si="1"/>
        <v>0.73185711052665692</v>
      </c>
      <c r="E51">
        <f t="shared" ca="1" si="2"/>
        <v>219.46615598122358</v>
      </c>
      <c r="F51">
        <f t="shared" ca="1" si="3"/>
        <v>0.73047352549034494</v>
      </c>
      <c r="G51">
        <f t="shared" ca="1" si="4"/>
        <v>219.05125246382246</v>
      </c>
      <c r="H51">
        <f t="shared" ca="1" si="5"/>
        <v>0.73051044053503733</v>
      </c>
      <c r="I51">
        <f t="shared" ca="1" si="6"/>
        <v>219.06232238832001</v>
      </c>
      <c r="J51">
        <f t="shared" ca="1" si="7"/>
        <v>0.73050945561507297</v>
      </c>
      <c r="K51">
        <f t="shared" ca="1" si="8"/>
        <v>5.0533219847476939E-5</v>
      </c>
      <c r="L51">
        <f t="shared" ca="1" si="8"/>
        <v>-1.348264497869964E-6</v>
      </c>
    </row>
    <row r="52" spans="1:12" x14ac:dyDescent="0.25">
      <c r="A52" s="21">
        <f ca="1">+'VLP q=650'!I52:I116</f>
        <v>1383.974941282399</v>
      </c>
      <c r="B52" s="21">
        <f>+'VLP q=650'!L52:L116</f>
        <v>609.88461538461536</v>
      </c>
      <c r="C52">
        <f t="shared" ca="1" si="0"/>
        <v>209.20058704537092</v>
      </c>
      <c r="D52">
        <f t="shared" ca="1" si="1"/>
        <v>0.73138687984904704</v>
      </c>
      <c r="E52">
        <f t="shared" ca="1" si="2"/>
        <v>225.00965385544529</v>
      </c>
      <c r="F52">
        <f t="shared" ca="1" si="3"/>
        <v>0.72998030607138098</v>
      </c>
      <c r="G52">
        <f t="shared" ca="1" si="4"/>
        <v>224.57692435543004</v>
      </c>
      <c r="H52">
        <f t="shared" ca="1" si="5"/>
        <v>0.73001880714009404</v>
      </c>
      <c r="I52">
        <f t="shared" ca="1" si="6"/>
        <v>224.58876912921923</v>
      </c>
      <c r="J52">
        <f t="shared" ca="1" si="7"/>
        <v>0.73001775327977358</v>
      </c>
      <c r="K52">
        <f t="shared" ca="1" si="8"/>
        <v>5.2739831270804488E-5</v>
      </c>
      <c r="L52">
        <f t="shared" ca="1" si="8"/>
        <v>-1.4436091666537062E-6</v>
      </c>
    </row>
    <row r="53" spans="1:12" x14ac:dyDescent="0.25">
      <c r="A53" s="21">
        <f ca="1">+'VLP q=650'!I53:I117</f>
        <v>1419.1483924561294</v>
      </c>
      <c r="B53" s="21">
        <f>+'VLP q=650'!L53:L117</f>
        <v>611.69230769230762</v>
      </c>
      <c r="C53">
        <f t="shared" ca="1" si="0"/>
        <v>214.52529154341639</v>
      </c>
      <c r="D53">
        <f t="shared" ca="1" si="1"/>
        <v>0.73091312704562428</v>
      </c>
      <c r="E53">
        <f t="shared" ca="1" si="2"/>
        <v>230.5872818711363</v>
      </c>
      <c r="F53">
        <f t="shared" ca="1" si="3"/>
        <v>0.72948405000499217</v>
      </c>
      <c r="G53">
        <f t="shared" ca="1" si="4"/>
        <v>230.13643897587215</v>
      </c>
      <c r="H53">
        <f t="shared" ca="1" si="5"/>
        <v>0.72952416266957532</v>
      </c>
      <c r="I53">
        <f t="shared" ca="1" si="6"/>
        <v>230.14909365390787</v>
      </c>
      <c r="J53">
        <f t="shared" ca="1" si="7"/>
        <v>0.72952303674996832</v>
      </c>
      <c r="K53">
        <f t="shared" ca="1" si="8"/>
        <v>5.4984696375757759E-5</v>
      </c>
      <c r="L53">
        <f t="shared" ca="1" si="8"/>
        <v>-1.5433640204267681E-6</v>
      </c>
    </row>
    <row r="54" spans="1:12" x14ac:dyDescent="0.25">
      <c r="A54" s="21">
        <f ca="1">+'VLP q=650'!I54:I118</f>
        <v>1454.6586369894096</v>
      </c>
      <c r="B54" s="21">
        <f>+'VLP q=650'!L54:L118</f>
        <v>613.5</v>
      </c>
      <c r="C54">
        <f t="shared" ca="1" si="0"/>
        <v>219.88869285420475</v>
      </c>
      <c r="D54">
        <f t="shared" ca="1" si="1"/>
        <v>0.73043593128616002</v>
      </c>
      <c r="E54">
        <f t="shared" ca="1" si="2"/>
        <v>236.19794432979035</v>
      </c>
      <c r="F54">
        <f t="shared" ca="1" si="3"/>
        <v>0.72898485477832331</v>
      </c>
      <c r="G54">
        <f t="shared" ca="1" si="4"/>
        <v>235.72871592311438</v>
      </c>
      <c r="H54">
        <f t="shared" ca="1" si="5"/>
        <v>0.72902660324965907</v>
      </c>
      <c r="I54">
        <f t="shared" ca="1" si="6"/>
        <v>235.74221594780656</v>
      </c>
      <c r="J54">
        <f t="shared" ca="1" si="7"/>
        <v>0.72902540211736222</v>
      </c>
      <c r="K54">
        <f t="shared" ca="1" si="8"/>
        <v>5.7266046464781746E-5</v>
      </c>
      <c r="L54">
        <f t="shared" ca="1" si="8"/>
        <v>-1.6475863438473301E-6</v>
      </c>
    </row>
    <row r="55" spans="1:12" x14ac:dyDescent="0.25">
      <c r="A55" s="21">
        <f ca="1">+'VLP q=650'!I55:I119</f>
        <v>1490.5043594497092</v>
      </c>
      <c r="B55" s="21">
        <f>+'VLP q=650'!L55:L119</f>
        <v>615.30769230769238</v>
      </c>
      <c r="C55">
        <f t="shared" ca="1" si="0"/>
        <v>225.28996297307523</v>
      </c>
      <c r="D55">
        <f t="shared" ca="1" si="1"/>
        <v>0.72995536624038182</v>
      </c>
      <c r="E55">
        <f t="shared" ca="1" si="2"/>
        <v>241.8406138710194</v>
      </c>
      <c r="F55">
        <f t="shared" ca="1" si="3"/>
        <v>0.72848281179829932</v>
      </c>
      <c r="G55">
        <f t="shared" ca="1" si="4"/>
        <v>241.35274367141261</v>
      </c>
      <c r="H55">
        <f t="shared" ca="1" si="5"/>
        <v>0.72852621887842084</v>
      </c>
      <c r="I55">
        <f t="shared" ca="1" si="6"/>
        <v>241.36712481769695</v>
      </c>
      <c r="J55">
        <f t="shared" ca="1" si="7"/>
        <v>0.72852493935044493</v>
      </c>
      <c r="K55">
        <f t="shared" ca="1" si="8"/>
        <v>5.958204248071457E-5</v>
      </c>
      <c r="L55">
        <f t="shared" ca="1" si="8"/>
        <v>-1.7563269378900675E-6</v>
      </c>
    </row>
    <row r="56" spans="1:12" x14ac:dyDescent="0.25">
      <c r="A56" s="21">
        <f ca="1">+'VLP q=650'!I56:I120</f>
        <v>1526.6846181462529</v>
      </c>
      <c r="B56" s="21">
        <f>+'VLP q=650'!L56:L120</f>
        <v>617.11538461538464</v>
      </c>
      <c r="C56">
        <f t="shared" ca="1" si="0"/>
        <v>230.7283448053106</v>
      </c>
      <c r="D56">
        <f t="shared" ca="1" si="1"/>
        <v>0.72947149926897503</v>
      </c>
      <c r="E56">
        <f t="shared" ca="1" si="2"/>
        <v>247.51434060143961</v>
      </c>
      <c r="F56">
        <f t="shared" ca="1" si="3"/>
        <v>0.7279780055794044</v>
      </c>
      <c r="G56">
        <f t="shared" ca="1" si="4"/>
        <v>247.00758865001046</v>
      </c>
      <c r="H56">
        <f t="shared" ca="1" si="5"/>
        <v>0.72802309261807807</v>
      </c>
      <c r="I56">
        <f t="shared" ca="1" si="6"/>
        <v>247.02288697031247</v>
      </c>
      <c r="J56">
        <f t="shared" ca="1" si="7"/>
        <v>0.7280217314867452</v>
      </c>
      <c r="K56">
        <f t="shared" ca="1" si="8"/>
        <v>6.193078094762563E-5</v>
      </c>
      <c r="L56">
        <f t="shared" ca="1" si="8"/>
        <v>-1.8696300865729159E-6</v>
      </c>
    </row>
    <row r="57" spans="1:12" x14ac:dyDescent="0.25">
      <c r="A57" s="21">
        <f ca="1">+'VLP q=650'!I57:I121</f>
        <v>1563.1989055577897</v>
      </c>
      <c r="B57" s="21">
        <f>+'VLP q=650'!L57:L121</f>
        <v>618.92307692307691</v>
      </c>
      <c r="C57">
        <f t="shared" ca="1" si="0"/>
        <v>236.20316310019916</v>
      </c>
      <c r="D57">
        <f t="shared" ca="1" si="1"/>
        <v>0.72898439045075125</v>
      </c>
      <c r="E57">
        <f t="shared" ca="1" si="2"/>
        <v>253.2182630516736</v>
      </c>
      <c r="F57">
        <f t="shared" ca="1" si="3"/>
        <v>0.7274705127688087</v>
      </c>
      <c r="G57">
        <f t="shared" ca="1" si="4"/>
        <v>252.69240614428884</v>
      </c>
      <c r="H57">
        <f t="shared" ca="1" si="5"/>
        <v>0.7275172996250866</v>
      </c>
      <c r="I57">
        <f t="shared" ca="1" si="6"/>
        <v>252.70865791405996</v>
      </c>
      <c r="J57">
        <f t="shared" ca="1" si="7"/>
        <v>0.72751585366287552</v>
      </c>
      <c r="K57">
        <f t="shared" ca="1" si="8"/>
        <v>6.4310300665058618E-5</v>
      </c>
      <c r="L57">
        <f t="shared" ca="1" si="8"/>
        <v>-1.987533610157514E-6</v>
      </c>
    </row>
    <row r="58" spans="1:12" x14ac:dyDescent="0.25">
      <c r="A58" s="21">
        <f ca="1">+'VLP q=650'!I58:I122</f>
        <v>1600.0472226600768</v>
      </c>
      <c r="B58" s="21">
        <f>+'VLP q=650'!L58:L122</f>
        <v>620.73076923076928</v>
      </c>
      <c r="C58">
        <f t="shared" ca="1" si="0"/>
        <v>241.71383781873664</v>
      </c>
      <c r="D58">
        <f t="shared" ca="1" si="1"/>
        <v>0.72849409139328869</v>
      </c>
      <c r="E58">
        <f t="shared" ca="1" si="2"/>
        <v>258.95162155727246</v>
      </c>
      <c r="F58">
        <f t="shared" ca="1" si="3"/>
        <v>0.72696040095583347</v>
      </c>
      <c r="G58">
        <f t="shared" ca="1" si="4"/>
        <v>258.40645361365011</v>
      </c>
      <c r="H58">
        <f t="shared" ca="1" si="5"/>
        <v>0.72700890596521417</v>
      </c>
      <c r="I58">
        <f t="shared" ca="1" si="6"/>
        <v>258.42369527831312</v>
      </c>
      <c r="J58">
        <f t="shared" ca="1" si="7"/>
        <v>0.72700737192948073</v>
      </c>
      <c r="K58">
        <f t="shared" ca="1" si="8"/>
        <v>6.6718590353858118E-5</v>
      </c>
      <c r="L58">
        <f t="shared" ca="1" si="8"/>
        <v>-2.1100690208548034E-6</v>
      </c>
    </row>
    <row r="59" spans="1:12" x14ac:dyDescent="0.25">
      <c r="A59" s="21">
        <f ca="1">+'VLP q=650'!I59:I123</f>
        <v>1637.2301719161576</v>
      </c>
      <c r="B59" s="21">
        <f>+'VLP q=650'!L59:L123</f>
        <v>622.53846153846155</v>
      </c>
      <c r="C59">
        <f t="shared" ca="1" si="0"/>
        <v>247.25990077913093</v>
      </c>
      <c r="D59">
        <f t="shared" ca="1" si="1"/>
        <v>0.72800064375193874</v>
      </c>
      <c r="E59">
        <f t="shared" ca="1" si="2"/>
        <v>264.71377491359971</v>
      </c>
      <c r="F59">
        <f t="shared" ca="1" si="3"/>
        <v>0.72644772719012229</v>
      </c>
      <c r="G59">
        <f t="shared" ca="1" si="4"/>
        <v>264.14910727390412</v>
      </c>
      <c r="H59">
        <f t="shared" ca="1" si="5"/>
        <v>0.72649796713816184</v>
      </c>
      <c r="I59">
        <f t="shared" ca="1" si="6"/>
        <v>264.16737539826795</v>
      </c>
      <c r="J59">
        <f t="shared" ca="1" si="7"/>
        <v>0.72649634177564004</v>
      </c>
      <c r="K59">
        <f t="shared" ca="1" si="8"/>
        <v>6.9153597548852718E-5</v>
      </c>
      <c r="L59">
        <f t="shared" ca="1" si="8"/>
        <v>-2.2372618117014706E-6</v>
      </c>
    </row>
    <row r="60" spans="1:12" x14ac:dyDescent="0.25">
      <c r="A60" s="21">
        <f ca="1">+'VLP q=650'!I60:I124</f>
        <v>1674.7490758781132</v>
      </c>
      <c r="B60" s="21">
        <f>+'VLP q=650'!L60:L124</f>
        <v>624.34615384615381</v>
      </c>
      <c r="C60">
        <f t="shared" ca="1" si="0"/>
        <v>252.84101681261291</v>
      </c>
      <c r="D60">
        <f t="shared" ca="1" si="1"/>
        <v>0.72750407734753808</v>
      </c>
      <c r="E60">
        <f t="shared" ca="1" si="2"/>
        <v>270.50422154687249</v>
      </c>
      <c r="F60">
        <f t="shared" ca="1" si="3"/>
        <v>0.72593253609799868</v>
      </c>
      <c r="G60">
        <f t="shared" ca="1" si="4"/>
        <v>269.91988318290703</v>
      </c>
      <c r="H60">
        <f t="shared" ca="1" si="5"/>
        <v>0.72598452620152054</v>
      </c>
      <c r="I60">
        <f t="shared" ca="1" si="6"/>
        <v>269.93921440443449</v>
      </c>
      <c r="J60">
        <f t="shared" ca="1" si="7"/>
        <v>0.72598280625248002</v>
      </c>
      <c r="K60">
        <f t="shared" ca="1" si="8"/>
        <v>7.1613239188371685E-5</v>
      </c>
      <c r="L60">
        <f t="shared" ca="1" si="8"/>
        <v>-2.3691319211846637E-6</v>
      </c>
    </row>
    <row r="61" spans="1:12" x14ac:dyDescent="0.25">
      <c r="A61" s="21">
        <f ca="1">+'VLP q=650'!I61:I125</f>
        <v>1712.6061318201596</v>
      </c>
      <c r="B61" s="21">
        <f>+'VLP q=650'!L61:L125</f>
        <v>626.15384615384619</v>
      </c>
      <c r="C61">
        <f t="shared" ca="1" si="0"/>
        <v>258.45701127906432</v>
      </c>
      <c r="D61">
        <f t="shared" ca="1" si="1"/>
        <v>0.72700440771827235</v>
      </c>
      <c r="E61">
        <f t="shared" ca="1" si="2"/>
        <v>276.32262706701619</v>
      </c>
      <c r="F61">
        <f t="shared" ca="1" si="3"/>
        <v>0.72541485743101719</v>
      </c>
      <c r="G61">
        <f t="shared" ca="1" si="4"/>
        <v>275.71846468977833</v>
      </c>
      <c r="H61">
        <f t="shared" ca="1" si="5"/>
        <v>0.72546861132854223</v>
      </c>
      <c r="I61">
        <f t="shared" ca="1" si="6"/>
        <v>275.73889567757084</v>
      </c>
      <c r="J61">
        <f t="shared" ca="1" si="7"/>
        <v>0.72546679353043775</v>
      </c>
      <c r="K61">
        <f t="shared" ca="1" si="8"/>
        <v>7.4095414585249257E-5</v>
      </c>
      <c r="L61">
        <f t="shared" ca="1" si="8"/>
        <v>-2.5056944310852029E-6</v>
      </c>
    </row>
    <row r="62" spans="1:12" x14ac:dyDescent="0.25">
      <c r="A62" s="21">
        <f ca="1">+'VLP q=650'!I62:I126</f>
        <v>1750.8046185281389</v>
      </c>
      <c r="B62" s="21">
        <f>+'VLP q=650'!L62:L126</f>
        <v>627.96153846153845</v>
      </c>
      <c r="C62">
        <f t="shared" ca="1" si="0"/>
        <v>264.10790680655793</v>
      </c>
      <c r="D62">
        <f t="shared" ca="1" si="1"/>
        <v>0.72650163285086289</v>
      </c>
      <c r="E62">
        <f t="shared" ca="1" si="2"/>
        <v>282.16886109380562</v>
      </c>
      <c r="F62">
        <f t="shared" ca="1" si="3"/>
        <v>0.72489470278944523</v>
      </c>
      <c r="G62">
        <f t="shared" ca="1" si="4"/>
        <v>281.54473913070922</v>
      </c>
      <c r="H62">
        <f t="shared" ca="1" si="5"/>
        <v>0.72495023254321911</v>
      </c>
      <c r="I62">
        <f t="shared" ca="1" si="6"/>
        <v>281.56630655281907</v>
      </c>
      <c r="J62">
        <f t="shared" ca="1" si="7"/>
        <v>0.72494831363359868</v>
      </c>
      <c r="K62">
        <f t="shared" ca="1" si="8"/>
        <v>7.6598021879468073E-5</v>
      </c>
      <c r="L62">
        <f t="shared" ca="1" si="8"/>
        <v>-2.6469605961371067E-6</v>
      </c>
    </row>
    <row r="63" spans="1:12" x14ac:dyDescent="0.25">
      <c r="A63" s="21">
        <f ca="1">+'VLP q=650'!I63:I127</f>
        <v>1789.3491811169824</v>
      </c>
      <c r="B63" s="21">
        <f>+'VLP q=650'!L63:L127</f>
        <v>629.76923076923072</v>
      </c>
      <c r="C63">
        <f t="shared" ca="1" si="0"/>
        <v>269.79397385283909</v>
      </c>
      <c r="D63">
        <f t="shared" ca="1" si="1"/>
        <v>0.72599572868198092</v>
      </c>
      <c r="E63">
        <f t="shared" ca="1" si="2"/>
        <v>288.04304800191056</v>
      </c>
      <c r="F63">
        <f t="shared" ca="1" si="3"/>
        <v>0.7243720611073452</v>
      </c>
      <c r="G63">
        <f t="shared" ca="1" si="4"/>
        <v>287.39884840312089</v>
      </c>
      <c r="H63">
        <f t="shared" ca="1" si="5"/>
        <v>0.72442937722056844</v>
      </c>
      <c r="I63">
        <f t="shared" ca="1" si="6"/>
        <v>287.42158890599194</v>
      </c>
      <c r="J63">
        <f t="shared" ca="1" si="7"/>
        <v>0.72442735393890278</v>
      </c>
      <c r="K63">
        <f t="shared" ca="1" si="8"/>
        <v>7.9118979745403998E-5</v>
      </c>
      <c r="L63">
        <f t="shared" ca="1" si="8"/>
        <v>-2.7929393536174374E-6</v>
      </c>
    </row>
    <row r="64" spans="1:12" x14ac:dyDescent="0.25">
      <c r="A64" s="21">
        <f ca="1">+'VLP q=650'!I64:I128</f>
        <v>1828.2462371382617</v>
      </c>
      <c r="B64" s="21">
        <f>+'VLP q=650'!L64:L128</f>
        <v>631.57692307692309</v>
      </c>
      <c r="C64">
        <f t="shared" ca="1" si="0"/>
        <v>275.51580278172162</v>
      </c>
      <c r="D64">
        <f t="shared" ca="1" si="1"/>
        <v>0.72548664268542296</v>
      </c>
      <c r="E64">
        <f t="shared" ca="1" si="2"/>
        <v>293.94563936307401</v>
      </c>
      <c r="F64">
        <f t="shared" ca="1" si="3"/>
        <v>0.72384689220720499</v>
      </c>
      <c r="G64">
        <f t="shared" ca="1" si="4"/>
        <v>293.28126117282704</v>
      </c>
      <c r="H64">
        <f t="shared" ca="1" si="5"/>
        <v>0.7239060036621745</v>
      </c>
      <c r="I64">
        <f t="shared" ca="1" si="6"/>
        <v>293.30521137866458</v>
      </c>
      <c r="J64">
        <f t="shared" ca="1" si="7"/>
        <v>0.7239038727500906</v>
      </c>
      <c r="K64">
        <f t="shared" ca="1" si="8"/>
        <v>8.1656257401496201E-5</v>
      </c>
      <c r="L64">
        <f t="shared" ca="1" si="8"/>
        <v>-2.943639568886694E-6</v>
      </c>
    </row>
    <row r="65" spans="1:12" x14ac:dyDescent="0.25">
      <c r="A65" s="21">
        <f ca="1">+'VLP q=650'!I65:I129</f>
        <v>1867.504579805654</v>
      </c>
      <c r="B65" s="21">
        <f>+'VLP q=650'!L65:L129</f>
        <v>633.38461538461536</v>
      </c>
      <c r="C65">
        <f t="shared" ca="1" si="0"/>
        <v>281.27441094471197</v>
      </c>
      <c r="D65">
        <f t="shared" ca="1" si="1"/>
        <v>0.72497428434478051</v>
      </c>
      <c r="E65">
        <f t="shared" ca="1" si="2"/>
        <v>299.87752173403271</v>
      </c>
      <c r="F65">
        <f t="shared" ca="1" si="3"/>
        <v>0.7233191172097666</v>
      </c>
      <c r="G65">
        <f t="shared" ca="1" si="4"/>
        <v>299.19288032092084</v>
      </c>
      <c r="H65">
        <f t="shared" ca="1" si="5"/>
        <v>0.72338003153635888</v>
      </c>
      <c r="I65">
        <f t="shared" ca="1" si="6"/>
        <v>299.21807685228896</v>
      </c>
      <c r="J65">
        <f t="shared" ca="1" si="7"/>
        <v>0.72337778973545208</v>
      </c>
      <c r="K65">
        <f t="shared" ca="1" si="8"/>
        <v>8.4207918295532594E-5</v>
      </c>
      <c r="L65">
        <f t="shared" ca="1" si="8"/>
        <v>-3.0990734559587685E-6</v>
      </c>
    </row>
    <row r="66" spans="1:12" x14ac:dyDescent="0.25">
      <c r="A66" s="21">
        <f ca="1">+'VLP q=650'!I66:I130</f>
        <v>1907.1363183863996</v>
      </c>
      <c r="B66" s="21">
        <f>+'VLP q=650'!L66:L130</f>
        <v>635.19230769230762</v>
      </c>
      <c r="C66">
        <f t="shared" ca="1" si="0"/>
        <v>287.07140969328162</v>
      </c>
      <c r="D66">
        <f t="shared" ca="1" si="1"/>
        <v>0.7244585102939235</v>
      </c>
      <c r="E66">
        <f t="shared" ca="1" si="2"/>
        <v>305.8401850211344</v>
      </c>
      <c r="F66">
        <f t="shared" ca="1" si="3"/>
        <v>0.72278860355418861</v>
      </c>
      <c r="G66">
        <f t="shared" ca="1" si="4"/>
        <v>305.13521078314614</v>
      </c>
      <c r="H66">
        <f t="shared" ca="1" si="5"/>
        <v>0.72285132694507548</v>
      </c>
      <c r="I66">
        <f t="shared" ca="1" si="6"/>
        <v>305.16169033056178</v>
      </c>
      <c r="J66">
        <f t="shared" ca="1" si="7"/>
        <v>0.72284897099089507</v>
      </c>
      <c r="K66">
        <f t="shared" ca="1" si="8"/>
        <v>8.6772187514637256E-5</v>
      </c>
      <c r="L66">
        <f t="shared" ca="1" si="8"/>
        <v>-3.2592619965706034E-6</v>
      </c>
    </row>
    <row r="67" spans="1:12" x14ac:dyDescent="0.25">
      <c r="A67" s="21">
        <f ca="1">+'VLP q=650'!I67:I131</f>
        <v>1947.1584288157114</v>
      </c>
      <c r="B67" s="21">
        <f>+'VLP q=650'!L67:L131</f>
        <v>637</v>
      </c>
      <c r="C67">
        <f t="shared" ca="1" si="0"/>
        <v>292.9092799337003</v>
      </c>
      <c r="D67">
        <f t="shared" ca="1" si="1"/>
        <v>0.7239390998001709</v>
      </c>
      <c r="E67">
        <f t="shared" ca="1" si="2"/>
        <v>311.83600064458716</v>
      </c>
      <c r="F67">
        <f t="shared" ca="1" si="3"/>
        <v>0.72225514024904935</v>
      </c>
      <c r="G67">
        <f t="shared" ca="1" si="4"/>
        <v>311.11063685112174</v>
      </c>
      <c r="H67">
        <f t="shared" ca="1" si="5"/>
        <v>0.72231967775169992</v>
      </c>
      <c r="I67">
        <f t="shared" ca="1" si="6"/>
        <v>311.13843631204833</v>
      </c>
      <c r="J67">
        <f t="shared" ca="1" si="7"/>
        <v>0.72231720436138269</v>
      </c>
      <c r="K67">
        <f t="shared" ca="1" si="8"/>
        <v>8.9347562635131055E-5</v>
      </c>
      <c r="L67">
        <f t="shared" ca="1" si="8"/>
        <v>-3.4242439502913439E-6</v>
      </c>
    </row>
  </sheetData>
  <mergeCells count="2">
    <mergeCell ref="C1:D1"/>
    <mergeCell ref="F1:G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67"/>
  <sheetViews>
    <sheetView zoomScale="70" zoomScaleNormal="70" workbookViewId="0">
      <selection activeCell="Q13" sqref="Q13"/>
    </sheetView>
  </sheetViews>
  <sheetFormatPr baseColWidth="10" defaultRowHeight="15" x14ac:dyDescent="0.25"/>
  <sheetData>
    <row r="1" spans="1:7" x14ac:dyDescent="0.25">
      <c r="A1" s="65" t="s">
        <v>0</v>
      </c>
      <c r="B1" s="65"/>
      <c r="C1" s="28">
        <v>25</v>
      </c>
    </row>
    <row r="2" spans="1:7" x14ac:dyDescent="0.25">
      <c r="A2" s="10" t="str">
        <f>+'VLP q=650'!L2:L67</f>
        <v>Tprom[°R]</v>
      </c>
      <c r="B2" s="10" t="str">
        <f>+'VLP q=650'!P2:P67</f>
        <v>γgl</v>
      </c>
      <c r="C2" s="10" t="str">
        <f>+'VLP q=650'!W2:W67</f>
        <v>ρg @ cf</v>
      </c>
      <c r="D2" s="2" t="s">
        <v>47</v>
      </c>
      <c r="E2" s="2" t="s">
        <v>62</v>
      </c>
      <c r="F2" s="2" t="s">
        <v>63</v>
      </c>
      <c r="G2" s="2" t="s">
        <v>40</v>
      </c>
    </row>
    <row r="3" spans="1:7" x14ac:dyDescent="0.25">
      <c r="A3">
        <f>+'VLP q=650'!L3:L68</f>
        <v>521.30769230769238</v>
      </c>
      <c r="B3">
        <f ca="1">+'VLP q=650'!P3:P68</f>
        <v>0.67548743715009041</v>
      </c>
      <c r="C3">
        <f ca="1">+'VLP q=650'!W3:W68</f>
        <v>0.50336066046840622</v>
      </c>
      <c r="D3" s="4">
        <f ca="1">3.5+(986/A3)+0.2896*B3</f>
        <v>5.5870185352677524</v>
      </c>
      <c r="E3" s="4">
        <f ca="1">2.4-0.2*D3</f>
        <v>1.2825962929464494</v>
      </c>
      <c r="F3" s="4">
        <f ca="1">((9.4+0.5792*B3)*(A3^1.5))/((209+550.24*B3)+A3)</f>
        <v>105.75530771630582</v>
      </c>
      <c r="G3" s="4">
        <f ca="1">(F3*0.0001)*EXP((D3*((C3/62.428)^E3)))</f>
        <v>1.0698239152376034E-2</v>
      </c>
    </row>
    <row r="4" spans="1:7" x14ac:dyDescent="0.25">
      <c r="A4">
        <f>+'VLP q=650'!L4:L69</f>
        <v>523.11538461538464</v>
      </c>
      <c r="B4">
        <f ca="1">+'VLP q=650'!P4:P69</f>
        <v>0.67501197283832692</v>
      </c>
      <c r="C4">
        <f ca="1">+'VLP q=650'!W4:W69</f>
        <v>0.5548339479456128</v>
      </c>
      <c r="D4" s="4">
        <f t="shared" ref="D4:D67" ca="1" si="0">3.5+(986/A4)+0.2896*B4</f>
        <v>5.5803448745834467</v>
      </c>
      <c r="E4" s="4">
        <f t="shared" ref="E4:E67" ca="1" si="1">2.4-0.2*D4</f>
        <v>1.2839310250833105</v>
      </c>
      <c r="F4" s="4">
        <f t="shared" ref="F4:F67" ca="1" si="2">((9.4+0.5792*B4)*(A4^1.5))/((209+550.24*B4)+A4)</f>
        <v>106.15393933311407</v>
      </c>
      <c r="G4" s="4">
        <f t="shared" ref="G4:G67" ca="1" si="3">(F4*0.0001)*EXP((D4*((C4/62.428)^E4)))</f>
        <v>1.0754004673814302E-2</v>
      </c>
    </row>
    <row r="5" spans="1:7" x14ac:dyDescent="0.25">
      <c r="A5">
        <f>+'VLP q=650'!L5:L70</f>
        <v>524.92307692307691</v>
      </c>
      <c r="B5">
        <f ca="1">+'VLP q=650'!P5:P70</f>
        <v>0.67450972718241053</v>
      </c>
      <c r="C5">
        <f ca="1">+'VLP q=650'!W5:W70</f>
        <v>0.60814928653523881</v>
      </c>
      <c r="D5" s="4">
        <f t="shared" ca="1" si="0"/>
        <v>5.5737084742018732</v>
      </c>
      <c r="E5" s="4">
        <f t="shared" ca="1" si="1"/>
        <v>1.2852583051596251</v>
      </c>
      <c r="F5" s="4">
        <f t="shared" ca="1" si="2"/>
        <v>106.55362607968165</v>
      </c>
      <c r="G5" s="4">
        <f t="shared" ca="1" si="3"/>
        <v>1.0810863672134905E-2</v>
      </c>
    </row>
    <row r="6" spans="1:7" x14ac:dyDescent="0.25">
      <c r="A6">
        <f>+'VLP q=650'!L6:L71</f>
        <v>526.73076923076928</v>
      </c>
      <c r="B6">
        <f ca="1">+'VLP q=650'!P6:P71</f>
        <v>0.67398032807327657</v>
      </c>
      <c r="C6">
        <f ca="1">+'VLP q=650'!W6:W71</f>
        <v>0.66326525807786629</v>
      </c>
      <c r="D6" s="4">
        <f t="shared" ca="1" si="0"/>
        <v>5.567108762885888</v>
      </c>
      <c r="E6" s="4">
        <f t="shared" ca="1" si="1"/>
        <v>1.2865782474228222</v>
      </c>
      <c r="F6" s="4">
        <f t="shared" ca="1" si="2"/>
        <v>106.95439264980824</v>
      </c>
      <c r="G6" s="4">
        <f t="shared" ca="1" si="3"/>
        <v>1.086882589222905E-2</v>
      </c>
    </row>
    <row r="7" spans="1:7" x14ac:dyDescent="0.25">
      <c r="A7">
        <f>+'VLP q=650'!L7:L72</f>
        <v>528.53846153846155</v>
      </c>
      <c r="B7">
        <f ca="1">+'VLP q=650'!P7:P72</f>
        <v>0.67342336525146584</v>
      </c>
      <c r="C7">
        <f ca="1">+'VLP q=650'!W7:W72</f>
        <v>0.72014076993662546</v>
      </c>
      <c r="D7" s="4">
        <f t="shared" ca="1" si="0"/>
        <v>5.5605451646906365</v>
      </c>
      <c r="E7" s="4">
        <f t="shared" ca="1" si="1"/>
        <v>1.2878909670618726</v>
      </c>
      <c r="F7" s="4">
        <f t="shared" ca="1" si="2"/>
        <v>107.35626572727934</v>
      </c>
      <c r="G7" s="4">
        <f t="shared" ca="1" si="3"/>
        <v>1.0927900927945818E-2</v>
      </c>
    </row>
    <row r="8" spans="1:7" x14ac:dyDescent="0.25">
      <c r="A8">
        <f>+'VLP q=650'!L8:L73</f>
        <v>530.34615384615381</v>
      </c>
      <c r="B8">
        <f ca="1">+'VLP q=650'!P8:P73</f>
        <v>0.67283838667560036</v>
      </c>
      <c r="C8">
        <f ca="1">+'VLP q=650'!W8:W73</f>
        <v>0.77873477637332633</v>
      </c>
      <c r="D8" s="4">
        <f t="shared" ca="1" si="0"/>
        <v>5.5540170978038086</v>
      </c>
      <c r="E8" s="4">
        <f t="shared" ca="1" si="1"/>
        <v>1.2891965804392382</v>
      </c>
      <c r="F8" s="4">
        <f t="shared" ca="1" si="2"/>
        <v>107.75927418047135</v>
      </c>
      <c r="G8" s="4">
        <f t="shared" ca="1" si="3"/>
        <v>1.098809815221348E-2</v>
      </c>
    </row>
    <row r="9" spans="1:7" x14ac:dyDescent="0.25">
      <c r="A9">
        <f>+'VLP q=650'!L9:L74</f>
        <v>532.15384615384619</v>
      </c>
      <c r="B9">
        <f ca="1">+'VLP q=650'!P9:P74</f>
        <v>0.67222489491064097</v>
      </c>
      <c r="C9">
        <f ca="1">+'VLP q=650'!W9:W74</f>
        <v>0.83900600766752165</v>
      </c>
      <c r="D9" s="4">
        <f t="shared" ca="1" si="0"/>
        <v>5.5475239733938171</v>
      </c>
      <c r="E9" s="4">
        <f t="shared" ca="1" si="1"/>
        <v>1.2904952053212364</v>
      </c>
      <c r="F9" s="4">
        <f t="shared" ca="1" si="2"/>
        <v>108.16344925893559</v>
      </c>
      <c r="G9" s="4">
        <f t="shared" ca="1" si="3"/>
        <v>1.1049426639402464E-2</v>
      </c>
    </row>
    <row r="10" spans="1:7" x14ac:dyDescent="0.25">
      <c r="A10">
        <f>+'VLP q=650'!L10:L75</f>
        <v>533.96153846153845</v>
      </c>
      <c r="B10">
        <f ca="1">+'VLP q=650'!P10:P75</f>
        <v>0.67158234342623147</v>
      </c>
      <c r="C10">
        <f ca="1">+'VLP q=650'!W10:W75</f>
        <v>0.9009127099615396</v>
      </c>
      <c r="D10" s="4">
        <f t="shared" ca="1" si="0"/>
        <v>5.5410651944340952</v>
      </c>
      <c r="E10" s="4">
        <f t="shared" ca="1" si="1"/>
        <v>1.2917869611131809</v>
      </c>
      <c r="F10" s="4">
        <f t="shared" ca="1" si="2"/>
        <v>108.56882479724806</v>
      </c>
      <c r="G10" s="4">
        <f t="shared" ca="1" si="3"/>
        <v>1.1111895081369772E-2</v>
      </c>
    </row>
    <row r="11" spans="1:7" x14ac:dyDescent="0.25">
      <c r="A11">
        <f>+'VLP q=650'!L11:L76</f>
        <v>535.76923076923072</v>
      </c>
      <c r="B11">
        <f ca="1">+'VLP q=650'!P11:P76</f>
        <v>0.67091013271703503</v>
      </c>
      <c r="C11">
        <f ca="1">+'VLP q=650'!W11:W76</f>
        <v>0.96441239675573065</v>
      </c>
      <c r="D11" s="4">
        <f t="shared" ca="1" si="0"/>
        <v>5.5346401544779269</v>
      </c>
      <c r="E11" s="4">
        <f t="shared" ca="1" si="1"/>
        <v>1.2930719691044146</v>
      </c>
      <c r="F11" s="4">
        <f t="shared" ca="1" si="2"/>
        <v>108.97543743047373</v>
      </c>
      <c r="G11" s="4">
        <f t="shared" ca="1" si="3"/>
        <v>1.1175511698154379E-2</v>
      </c>
    </row>
    <row r="12" spans="1:7" x14ac:dyDescent="0.25">
      <c r="A12">
        <f>+'VLP q=650'!L12:L77</f>
        <v>537.57692307692309</v>
      </c>
      <c r="B12">
        <f ca="1">+'VLP q=650'!P12:P77</f>
        <v>0.67020760616890218</v>
      </c>
      <c r="C12">
        <f ca="1">+'VLP q=650'!W12:W77</f>
        <v>1.0294616119071869</v>
      </c>
      <c r="D12" s="4">
        <f t="shared" ca="1" si="0"/>
        <v>5.5282482363617387</v>
      </c>
      <c r="E12" s="4">
        <f t="shared" ca="1" si="1"/>
        <v>1.2943503527276521</v>
      </c>
      <c r="F12" s="4">
        <f t="shared" ca="1" si="2"/>
        <v>109.38332682513443</v>
      </c>
      <c r="G12" s="4">
        <f t="shared" ca="1" si="3"/>
        <v>1.1240284144009809E-2</v>
      </c>
    </row>
    <row r="13" spans="1:7" x14ac:dyDescent="0.25">
      <c r="A13">
        <f>+'VLP q=650'!L13:L78</f>
        <v>539.38461538461536</v>
      </c>
      <c r="B13">
        <f ca="1">+'VLP q=650'!P13:P78</f>
        <v>0.66947404560055179</v>
      </c>
      <c r="C13">
        <f ca="1">+'VLP q=650'!W13:W78</f>
        <v>1.0960157034329574</v>
      </c>
      <c r="D13" s="4">
        <f t="shared" ca="1" si="0"/>
        <v>5.5218888108164164</v>
      </c>
      <c r="E13" s="4">
        <f t="shared" ca="1" si="1"/>
        <v>1.2956222378367166</v>
      </c>
      <c r="F13" s="4">
        <f t="shared" ca="1" si="2"/>
        <v>109.79253592936075</v>
      </c>
      <c r="G13" s="4">
        <f t="shared" ca="1" si="3"/>
        <v>1.1306219409279365E-2</v>
      </c>
    </row>
    <row r="14" spans="1:7" x14ac:dyDescent="0.25">
      <c r="A14">
        <f>+'VLP q=650'!L14:L79</f>
        <v>541.19230769230762</v>
      </c>
      <c r="B14">
        <f ca="1">+'VLP q=650'!P14:P79</f>
        <v>0.66870866641215176</v>
      </c>
      <c r="C14">
        <f ca="1">+'VLP q=650'!W14:W79</f>
        <v>1.1640286071377366</v>
      </c>
      <c r="D14" s="4">
        <f t="shared" ca="1" si="0"/>
        <v>5.5155612349667207</v>
      </c>
      <c r="E14" s="4">
        <f t="shared" ca="1" si="1"/>
        <v>1.2968877530066558</v>
      </c>
      <c r="F14" s="4">
        <f t="shared" ca="1" si="2"/>
        <v>110.20311124592035</v>
      </c>
      <c r="G14" s="4">
        <f t="shared" ca="1" si="3"/>
        <v>1.1373323718504722E-2</v>
      </c>
    </row>
    <row r="15" spans="1:7" x14ac:dyDescent="0.25">
      <c r="A15">
        <f>+'VLP q=650'!L15:L80</f>
        <v>543</v>
      </c>
      <c r="B15">
        <f ca="1">+'VLP q=650'!P15:P80</f>
        <v>0.66791061227084458</v>
      </c>
      <c r="C15">
        <f ca="1">+'VLP q=650'!W15:W80</f>
        <v>1.2334526389422431</v>
      </c>
      <c r="D15" s="4">
        <f t="shared" ca="1" si="0"/>
        <v>5.5092648506985356</v>
      </c>
      <c r="E15" s="4">
        <f t="shared" ca="1" si="1"/>
        <v>1.2981470298602928</v>
      </c>
      <c r="F15" s="4">
        <f t="shared" ca="1" si="2"/>
        <v>110.61510313196152</v>
      </c>
      <c r="G15" s="4">
        <f t="shared" ca="1" si="3"/>
        <v>1.1441602425081406E-2</v>
      </c>
    </row>
    <row r="16" spans="1:7" x14ac:dyDescent="0.25">
      <c r="A16">
        <f>+'VLP q=650'!L16:L81</f>
        <v>544.80769230769238</v>
      </c>
      <c r="B16">
        <f ca="1">+'VLP q=650'!P16:P81</f>
        <v>0.66707894925945888</v>
      </c>
      <c r="C16">
        <f ca="1">+'VLP q=650'!W16:W81</f>
        <v>1.3042382947080697</v>
      </c>
      <c r="D16" s="4">
        <f t="shared" ca="1" si="0"/>
        <v>5.5029989828724997</v>
      </c>
      <c r="E16" s="4">
        <f t="shared" ca="1" si="1"/>
        <v>1.2994002034254999</v>
      </c>
      <c r="F16" s="4">
        <f t="shared" ca="1" si="2"/>
        <v>111.02856612959033</v>
      </c>
      <c r="G16" s="4">
        <f t="shared" ca="1" si="3"/>
        <v>1.1511059902722139E-2</v>
      </c>
    </row>
    <row r="17" spans="1:7" x14ac:dyDescent="0.25">
      <c r="A17">
        <f>+'VLP q=650'!L17:L82</f>
        <v>546.61538461538464</v>
      </c>
      <c r="B17">
        <f ca="1">+'VLP q=650'!P17:P82</f>
        <v>0.66621265940864283</v>
      </c>
      <c r="C17">
        <f ca="1">+'VLP q=650'!W17:W82</f>
        <v>1.3763340562958273</v>
      </c>
      <c r="D17" s="4">
        <f t="shared" ca="1" si="0"/>
        <v>5.4967629373609146</v>
      </c>
      <c r="E17" s="4">
        <f t="shared" ca="1" si="1"/>
        <v>1.3006474125278169</v>
      </c>
      <c r="F17" s="4">
        <f t="shared" ca="1" si="2"/>
        <v>111.44355933179338</v>
      </c>
      <c r="G17" s="4">
        <f t="shared" ca="1" si="3"/>
        <v>1.1581699433951684E-2</v>
      </c>
    </row>
    <row r="18" spans="1:7" x14ac:dyDescent="0.25">
      <c r="A18">
        <f>+'VLP q=650'!L18:L83</f>
        <v>548.42307692307691</v>
      </c>
      <c r="B18">
        <f ca="1">+'VLP q=650'!P18:P83</f>
        <v>0.66531063352454167</v>
      </c>
      <c r="C18">
        <f ca="1">+'VLP q=650'!W18:W83</f>
        <v>1.4496862025315063</v>
      </c>
      <c r="D18" s="4">
        <f t="shared" ca="1" si="0"/>
        <v>5.4905559988824111</v>
      </c>
      <c r="E18" s="4">
        <f t="shared" ca="1" si="1"/>
        <v>1.3018888002235176</v>
      </c>
      <c r="F18" s="4">
        <f t="shared" ca="1" si="2"/>
        <v>111.86014678872739</v>
      </c>
      <c r="G18" s="4">
        <f t="shared" ca="1" si="3"/>
        <v>1.1653523095827914E-2</v>
      </c>
    </row>
    <row r="19" spans="1:7" x14ac:dyDescent="0.25">
      <c r="A19">
        <f>+'VLP q=650'!L19:L84</f>
        <v>550.23076923076928</v>
      </c>
      <c r="B19">
        <f ca="1">+'VLP q=650'!P19:P84</f>
        <v>0.66437166321383623</v>
      </c>
      <c r="C19">
        <f ca="1">+'VLP q=650'!W19:W84</f>
        <v>1.5242386236762668</v>
      </c>
      <c r="D19" s="4">
        <f t="shared" ca="1" si="0"/>
        <v>5.4843774286059128</v>
      </c>
      <c r="E19" s="4">
        <f t="shared" ca="1" si="1"/>
        <v>1.3031245142788173</v>
      </c>
      <c r="F19" s="4">
        <f t="shared" ca="1" si="2"/>
        <v>112.27839796003117</v>
      </c>
      <c r="G19" s="4">
        <f t="shared" ca="1" si="3"/>
        <v>1.172653164306009E-2</v>
      </c>
    </row>
    <row r="20" spans="1:7" x14ac:dyDescent="0.25">
      <c r="A20">
        <f>+'VLP q=650'!L20:L85</f>
        <v>552.03846153846155</v>
      </c>
      <c r="B20">
        <f ca="1">+'VLP q=650'!P20:P85</f>
        <v>0.66339443199528847</v>
      </c>
      <c r="C20">
        <f ca="1">+'VLP q=650'!W20:W85</f>
        <v>1.5999326378873697</v>
      </c>
      <c r="D20" s="4">
        <f t="shared" ca="1" si="0"/>
        <v>5.4782264614917615</v>
      </c>
      <c r="E20" s="4">
        <f t="shared" ca="1" si="1"/>
        <v>1.3043547077016475</v>
      </c>
      <c r="F20" s="4">
        <f t="shared" ca="1" si="2"/>
        <v>112.69838821958997</v>
      </c>
      <c r="G20" s="4">
        <f t="shared" ca="1" si="3"/>
        <v>1.1800724388673261E-2</v>
      </c>
    </row>
    <row r="21" spans="1:7" x14ac:dyDescent="0.25">
      <c r="A21">
        <f>+'VLP q=650'!L21:L86</f>
        <v>553.84615384615381</v>
      </c>
      <c r="B21">
        <f ca="1">+'VLP q=650'!P21:P86</f>
        <v>0.66237750537160511</v>
      </c>
      <c r="C21">
        <f ca="1">+'VLP q=650'!W21:W86</f>
        <v>1.6767068080153089</v>
      </c>
      <c r="D21" s="4">
        <f t="shared" ca="1" si="0"/>
        <v>5.4721023033333953</v>
      </c>
      <c r="E21" s="4">
        <f t="shared" ca="1" si="1"/>
        <v>1.3055795393333207</v>
      </c>
      <c r="F21" s="4">
        <f t="shared" ca="1" si="2"/>
        <v>113.1201994201049</v>
      </c>
      <c r="G21" s="4">
        <f t="shared" ca="1" si="3"/>
        <v>1.1876099082343888E-2</v>
      </c>
    </row>
    <row r="22" spans="1:7" x14ac:dyDescent="0.25">
      <c r="A22">
        <f>+'VLP q=650'!L22:L87</f>
        <v>555.65384615384619</v>
      </c>
      <c r="B22">
        <f ca="1">+'VLP q=650'!P22:P87</f>
        <v>0.6613193197170204</v>
      </c>
      <c r="C22">
        <f ca="1">+'VLP q=650'!W22:W87</f>
        <v>1.7544967568979442</v>
      </c>
      <c r="D22" s="4">
        <f t="shared" ca="1" si="0"/>
        <v>5.4660041274576896</v>
      </c>
      <c r="E22" s="4">
        <f t="shared" ca="1" si="1"/>
        <v>1.3067991745084619</v>
      </c>
      <c r="F22" s="4">
        <f t="shared" ca="1" si="2"/>
        <v>113.54392052593613</v>
      </c>
      <c r="G22" s="4">
        <f t="shared" ca="1" si="3"/>
        <v>1.1952651786506154E-2</v>
      </c>
    </row>
    <row r="23" spans="1:7" x14ac:dyDescent="0.25">
      <c r="A23">
        <f>+'VLP q=650'!L23:L88</f>
        <v>557.46153846153845</v>
      </c>
      <c r="B23">
        <f ca="1">+'VLP q=650'!P23:P88</f>
        <v>0.66021816981400883</v>
      </c>
      <c r="C23">
        <f ca="1">+'VLP q=650'!W23:W88</f>
        <v>1.8332349790800242</v>
      </c>
      <c r="D23" s="4">
        <f t="shared" ca="1" si="0"/>
        <v>5.4599310710356779</v>
      </c>
      <c r="E23" s="4">
        <f t="shared" ca="1" si="1"/>
        <v>1.3080137857928642</v>
      </c>
      <c r="F23" s="4">
        <f t="shared" ca="1" si="2"/>
        <v>113.96964832401673</v>
      </c>
      <c r="G23" s="4">
        <f t="shared" ca="1" si="3"/>
        <v>1.2030376750297602E-2</v>
      </c>
    </row>
    <row r="24" spans="1:7" x14ac:dyDescent="0.25">
      <c r="A24">
        <f>+'VLP q=650'!L24:L89</f>
        <v>559.26923076923072</v>
      </c>
      <c r="B24">
        <f ca="1">+'VLP q=650'!P24:P89</f>
        <v>0.65907219484628154</v>
      </c>
      <c r="C24">
        <f ca="1">+'VLP q=650'!W24:W89</f>
        <v>1.912850646598778</v>
      </c>
      <c r="D24" s="4">
        <f t="shared" ca="1" si="0"/>
        <v>5.4538822309477499</v>
      </c>
      <c r="E24" s="4">
        <f t="shared" ca="1" si="1"/>
        <v>1.30922355381045</v>
      </c>
      <c r="F24" s="4">
        <f t="shared" ca="1" si="2"/>
        <v>114.39748822421679</v>
      </c>
      <c r="G24" s="4">
        <f t="shared" ca="1" si="3"/>
        <v>1.2109266281375234E-2</v>
      </c>
    </row>
    <row r="25" spans="1:7" x14ac:dyDescent="0.25">
      <c r="A25">
        <f>+'VLP q=650'!L25:L90</f>
        <v>561.07692307692309</v>
      </c>
      <c r="B25">
        <f ca="1">+'VLP q=650'!P25:P90</f>
        <v>0.65787936262387625</v>
      </c>
      <c r="C25">
        <f ca="1">+'VLP q=650'!W25:W90</f>
        <v>1.9932694061247</v>
      </c>
      <c r="D25" s="4">
        <f t="shared" ca="1" si="0"/>
        <v>5.4478566591383863</v>
      </c>
      <c r="E25" s="4">
        <f t="shared" ca="1" si="1"/>
        <v>1.3104286681723225</v>
      </c>
      <c r="F25" s="4">
        <f t="shared" ca="1" si="2"/>
        <v>114.827555162441</v>
      </c>
      <c r="G25" s="4">
        <f t="shared" ca="1" si="3"/>
        <v>1.2189310615588882E-2</v>
      </c>
    </row>
    <row r="26" spans="1:7" x14ac:dyDescent="0.25">
      <c r="A26">
        <f>+'VLP q=650'!L26:L91</f>
        <v>562.88461538461536</v>
      </c>
      <c r="B26">
        <f ca="1">+'VLP q=650'!P26:P91</f>
        <v>0.65663745177867539</v>
      </c>
      <c r="C26">
        <f ca="1">+'VLP q=650'!W26:W91</f>
        <v>2.0744131643208785</v>
      </c>
      <c r="D26" s="4">
        <f t="shared" ca="1" si="0"/>
        <v>5.4418533573846091</v>
      </c>
      <c r="E26" s="4">
        <f t="shared" ca="1" si="1"/>
        <v>1.311629328523078</v>
      </c>
      <c r="F26" s="4">
        <f t="shared" ca="1" si="2"/>
        <v>115.25997462201077</v>
      </c>
      <c r="G26" s="4">
        <f t="shared" ca="1" si="3"/>
        <v>1.2270497784443753E-2</v>
      </c>
    </row>
    <row r="27" spans="1:7" x14ac:dyDescent="0.25">
      <c r="A27">
        <f>+'VLP q=650'!L27:L92</f>
        <v>564.69230769230762</v>
      </c>
      <c r="B27">
        <f ca="1">+'VLP q=650'!P27:P92</f>
        <v>0.65534403162377741</v>
      </c>
      <c r="C27">
        <f ca="1">+'VLP q=650'!W27:W92</f>
        <v>2.1561998577713335</v>
      </c>
      <c r="D27" s="4">
        <f t="shared" ca="1" si="0"/>
        <v>5.435871271389332</v>
      </c>
      <c r="E27" s="4">
        <f t="shared" ca="1" si="1"/>
        <v>1.3128257457221335</v>
      </c>
      <c r="F27" s="4">
        <f t="shared" ca="1" si="2"/>
        <v>115.69488379161879</v>
      </c>
      <c r="G27" s="4">
        <f t="shared" ca="1" si="3"/>
        <v>1.2352813480219632E-2</v>
      </c>
    </row>
    <row r="28" spans="1:7" x14ac:dyDescent="0.25">
      <c r="A28">
        <f>+'VLP q=650'!L28:L93</f>
        <v>566.5</v>
      </c>
      <c r="B28">
        <f ca="1">+'VLP q=650'!P28:P93</f>
        <v>0.65399643931618967</v>
      </c>
      <c r="C28">
        <f ca="1">+'VLP q=650'!W28:W93</f>
        <v>2.2385432032129802</v>
      </c>
      <c r="D28" s="4">
        <f t="shared" ca="1" si="0"/>
        <v>5.4299092840951655</v>
      </c>
      <c r="E28" s="4">
        <f t="shared" ca="1" si="1"/>
        <v>1.3140181431809668</v>
      </c>
      <c r="F28" s="4">
        <f t="shared" ca="1" si="2"/>
        <v>116.13243288143963</v>
      </c>
      <c r="G28" s="4">
        <f t="shared" ca="1" si="3"/>
        <v>1.2436240918537528E-2</v>
      </c>
    </row>
    <row r="29" spans="1:7" x14ac:dyDescent="0.25">
      <c r="A29">
        <f>+'VLP q=650'!L29:L94</f>
        <v>568.30769230769238</v>
      </c>
      <c r="B29">
        <f ca="1">+'VLP q=650'!P29:P94</f>
        <v>0.65259175389725899</v>
      </c>
      <c r="C29">
        <f ca="1">+'VLP q=650'!W29:W94</f>
        <v>2.321352423066648</v>
      </c>
      <c r="D29" s="4">
        <f t="shared" ca="1" si="0"/>
        <v>5.4239662080954032</v>
      </c>
      <c r="E29" s="4">
        <f t="shared" ca="1" si="1"/>
        <v>1.3152067583809193</v>
      </c>
      <c r="F29" s="4">
        <f t="shared" ca="1" si="2"/>
        <v>116.5727866229614</v>
      </c>
      <c r="G29" s="4">
        <f t="shared" ca="1" si="3"/>
        <v>1.2520760698074384E-2</v>
      </c>
    </row>
    <row r="30" spans="1:7" x14ac:dyDescent="0.25">
      <c r="A30">
        <f>+'VLP q=650'!L30:L95</f>
        <v>570.11538461538464</v>
      </c>
      <c r="B30">
        <f ca="1">+'VLP q=650'!P30:P95</f>
        <v>0.65112676670657654</v>
      </c>
      <c r="C30">
        <f ca="1">+'VLP q=650'!W30:W95</f>
        <v>2.4045319403750569</v>
      </c>
      <c r="D30" s="4">
        <f t="shared" ca="1" si="0"/>
        <v>5.4180407769961141</v>
      </c>
      <c r="E30" s="4">
        <f t="shared" ca="1" si="1"/>
        <v>1.316391844600777</v>
      </c>
      <c r="F30" s="4">
        <f t="shared" ca="1" si="2"/>
        <v>117.01612598294756</v>
      </c>
      <c r="G30" s="4">
        <f t="shared" ca="1" si="3"/>
        <v>1.2606350657023114E-2</v>
      </c>
    </row>
    <row r="31" spans="1:7" x14ac:dyDescent="0.25">
      <c r="A31">
        <f>+'VLP q=650'!L31:L96</f>
        <v>571.92307692307691</v>
      </c>
      <c r="B31">
        <f ca="1">+'VLP q=650'!P31:P96</f>
        <v>0.64959794756953138</v>
      </c>
      <c r="C31">
        <f ca="1">+'VLP q=650'!W31:W96</f>
        <v>2.4879810361876187</v>
      </c>
      <c r="D31" s="4">
        <f t="shared" ca="1" si="0"/>
        <v>5.4121316355556122</v>
      </c>
      <c r="E31" s="4">
        <f t="shared" ca="1" si="1"/>
        <v>1.3175736728888774</v>
      </c>
      <c r="F31" s="4">
        <f t="shared" ca="1" si="2"/>
        <v>117.46265012783823</v>
      </c>
      <c r="G31" s="4">
        <f t="shared" ca="1" si="3"/>
        <v>1.2692985725776765E-2</v>
      </c>
    </row>
    <row r="32" spans="1:7" x14ac:dyDescent="0.25">
      <c r="A32">
        <f>+'VLP q=650'!L32:L97</f>
        <v>573.73076923076928</v>
      </c>
      <c r="B32">
        <f ca="1">+'VLP q=650'!P32:P97</f>
        <v>0.64800140604217782</v>
      </c>
      <c r="C32">
        <f ca="1">+'VLP q=650'!W32:W97</f>
        <v>2.571593461143058</v>
      </c>
      <c r="D32" s="4">
        <f t="shared" ca="1" si="0"/>
        <v>5.4062373283938099</v>
      </c>
      <c r="E32" s="4">
        <f t="shared" ca="1" si="1"/>
        <v>1.3187525343212378</v>
      </c>
      <c r="F32" s="4">
        <f t="shared" ca="1" si="2"/>
        <v>117.91257868212472</v>
      </c>
      <c r="G32" s="4">
        <f t="shared" ca="1" si="3"/>
        <v>1.2780637775182385E-2</v>
      </c>
    </row>
    <row r="33" spans="1:7" x14ac:dyDescent="0.25">
      <c r="A33">
        <f>+'VLP q=650'!L33:L98</f>
        <v>575.53846153846155</v>
      </c>
      <c r="B33">
        <f ca="1">+'VLP q=650'!P33:P98</f>
        <v>0.64633284685438785</v>
      </c>
      <c r="C33">
        <f ca="1">+'VLP q=650'!W33:W98</f>
        <v>2.65525699143942</v>
      </c>
      <c r="D33" s="4">
        <f t="shared" ca="1" si="0"/>
        <v>5.4003562870226736</v>
      </c>
      <c r="E33" s="4">
        <f t="shared" ca="1" si="1"/>
        <v>1.3199287425954651</v>
      </c>
      <c r="F33" s="4">
        <f t="shared" ca="1" si="2"/>
        <v>118.36615433312616</v>
      </c>
      <c r="G33" s="4">
        <f t="shared" ca="1" si="3"/>
        <v>1.2869275459563774E-2</v>
      </c>
    </row>
    <row r="34" spans="1:7" x14ac:dyDescent="0.25">
      <c r="A34">
        <f>+'VLP q=650'!L34:L99</f>
        <v>577.34615384615381</v>
      </c>
      <c r="B34">
        <f ca="1">+'VLP q=650'!P34:P99</f>
        <v>0.64458751851670981</v>
      </c>
      <c r="C34">
        <f ca="1">+'VLP q=650'!W34:W99</f>
        <v>2.7388529174812928</v>
      </c>
      <c r="D34" s="4">
        <f t="shared" ca="1" si="0"/>
        <v>5.3944868148981131</v>
      </c>
      <c r="E34" s="4">
        <f t="shared" ca="1" si="1"/>
        <v>1.3211026370203773</v>
      </c>
      <c r="F34" s="4">
        <f t="shared" ca="1" si="2"/>
        <v>118.82364584558547</v>
      </c>
      <c r="G34" s="4">
        <f t="shared" ca="1" si="3"/>
        <v>1.295886405355302E-2</v>
      </c>
    </row>
    <row r="35" spans="1:7" x14ac:dyDescent="0.25">
      <c r="A35">
        <f>+'VLP q=650'!L35:L100</f>
        <v>579.15384615384619</v>
      </c>
      <c r="B35">
        <f ca="1">+'VLP q=650'!P35:P100</f>
        <v>0.64276015383931195</v>
      </c>
      <c r="C35">
        <f ca="1">+'VLP q=650'!W35:W100</f>
        <v>2.8222554511713343</v>
      </c>
      <c r="D35" s="4">
        <f t="shared" ca="1" si="0"/>
        <v>5.3886270701308261</v>
      </c>
      <c r="E35" s="4">
        <f t="shared" ca="1" si="1"/>
        <v>1.3222745859738347</v>
      </c>
      <c r="F35" s="4">
        <f t="shared" ca="1" si="2"/>
        <v>119.28535156315615</v>
      </c>
      <c r="G35" s="4">
        <f t="shared" ca="1" si="3"/>
        <v>1.3049365281603498E-2</v>
      </c>
    </row>
    <row r="36" spans="1:7" x14ac:dyDescent="0.25">
      <c r="A36">
        <f>+'VLP q=650'!L36:L101</f>
        <v>580.96153846153845</v>
      </c>
      <c r="B36">
        <f ca="1">+'VLP q=650'!P36:P101</f>
        <v>0.6408449008417092</v>
      </c>
      <c r="C36">
        <f ca="1">+'VLP q=650'!W36:W101</f>
        <v>2.9053310349581589</v>
      </c>
      <c r="D36" s="4">
        <f t="shared" ca="1" si="0"/>
        <v>5.382775045415503</v>
      </c>
      <c r="E36" s="4">
        <f t="shared" ca="1" si="1"/>
        <v>1.3234449909168993</v>
      </c>
      <c r="F36" s="4">
        <f t="shared" ca="1" si="2"/>
        <v>119.75160349091749</v>
      </c>
      <c r="G36" s="4">
        <f t="shared" ca="1" si="3"/>
        <v>1.3140737138888969E-2</v>
      </c>
    </row>
    <row r="37" spans="1:7" x14ac:dyDescent="0.25">
      <c r="A37">
        <f>+'VLP q=650'!L37:L102</f>
        <v>582.76923076923072</v>
      </c>
      <c r="B37">
        <f ca="1">+'VLP q=650'!P37:P102</f>
        <v>0.6388352421950283</v>
      </c>
      <c r="C37">
        <f ca="1">+'VLP q=650'!W37:W102</f>
        <v>2.987937532223591</v>
      </c>
      <c r="D37" s="4">
        <f t="shared" ca="1" si="0"/>
        <v>5.3769285446402089</v>
      </c>
      <c r="E37" s="4">
        <f t="shared" ca="1" si="1"/>
        <v>1.324614291071958</v>
      </c>
      <c r="F37" s="4">
        <f t="shared" ca="1" si="2"/>
        <v>120.22277207447719</v>
      </c>
      <c r="G37" s="4">
        <f t="shared" ca="1" si="3"/>
        <v>1.3232933702132804E-2</v>
      </c>
    </row>
    <row r="38" spans="1:7" x14ac:dyDescent="0.25">
      <c r="A38">
        <f>+'VLP q=650'!L38:L103</f>
        <v>584.57692307692309</v>
      </c>
      <c r="B38">
        <f ca="1">+'VLP q=650'!P38:P103</f>
        <v>0.63672390091525177</v>
      </c>
      <c r="C38">
        <f ca="1">+'VLP q=650'!W38:W103</f>
        <v>3.069923274203977</v>
      </c>
      <c r="D38" s="4">
        <f t="shared" ca="1" si="0"/>
        <v>5.3710851555151757</v>
      </c>
      <c r="E38" s="4">
        <f t="shared" ca="1" si="1"/>
        <v>1.3257829688969647</v>
      </c>
      <c r="F38" s="4">
        <f t="shared" ca="1" si="2"/>
        <v>120.69927181831983</v>
      </c>
      <c r="G38" s="4">
        <f t="shared" ca="1" si="3"/>
        <v>1.3325904928779751E-2</v>
      </c>
    </row>
    <row r="39" spans="1:7" x14ac:dyDescent="0.25">
      <c r="A39">
        <f>+'VLP q=650'!L39:L104</f>
        <v>586.38461538461536</v>
      </c>
      <c r="B39">
        <f ca="1">+'VLP q=650'!P39:P104</f>
        <v>0.63450272949081743</v>
      </c>
      <c r="C39">
        <f ca="1">+'VLP q=650'!W39:W104</f>
        <v>3.1511259331495634</v>
      </c>
      <c r="D39" s="4">
        <f t="shared" ca="1" si="0"/>
        <v>5.3652422174053136</v>
      </c>
      <c r="E39" s="4">
        <f t="shared" ca="1" si="1"/>
        <v>1.3269515565189371</v>
      </c>
      <c r="F39" s="4">
        <f t="shared" ca="1" si="2"/>
        <v>121.18156792048703</v>
      </c>
      <c r="G39" s="4">
        <f t="shared" ca="1" si="3"/>
        <v>1.3419596442840832E-2</v>
      </c>
    </row>
    <row r="40" spans="1:7" x14ac:dyDescent="0.25">
      <c r="A40">
        <f>+'VLP q=650'!L40:L105</f>
        <v>588.19230769230762</v>
      </c>
      <c r="B40">
        <f ca="1">+'VLP q=650'!P40:P105</f>
        <v>0.63216257894740391</v>
      </c>
      <c r="C40">
        <f ca="1">+'VLP q=650'!W40:W105</f>
        <v>3.2313711845108646</v>
      </c>
      <c r="D40" s="4">
        <f t="shared" ca="1" si="0"/>
        <v>5.3593967833535885</v>
      </c>
      <c r="E40" s="4">
        <f t="shared" ca="1" si="1"/>
        <v>1.3281206433292823</v>
      </c>
      <c r="F40" s="4">
        <f t="shared" ca="1" si="2"/>
        <v>121.67018414479806</v>
      </c>
      <c r="G40" s="4">
        <f t="shared" ca="1" si="3"/>
        <v>1.3513949305758458E-2</v>
      </c>
    </row>
    <row r="41" spans="1:7" x14ac:dyDescent="0.25">
      <c r="A41">
        <f>+'VLP q=650'!L41:L106</f>
        <v>590</v>
      </c>
      <c r="B41">
        <f ca="1">+'VLP q=650'!P41:P106</f>
        <v>0.62969314348134275</v>
      </c>
      <c r="C41">
        <f ca="1">+'VLP q=650'!W41:W106</f>
        <v>3.3104711121731092</v>
      </c>
      <c r="D41" s="4">
        <f t="shared" ca="1" si="0"/>
        <v>5.3535455750301626</v>
      </c>
      <c r="E41" s="4">
        <f t="shared" ca="1" si="1"/>
        <v>1.3292908849939673</v>
      </c>
      <c r="F41" s="4">
        <f t="shared" ca="1" si="2"/>
        <v>122.1657122086493</v>
      </c>
      <c r="G41" s="4">
        <f t="shared" ca="1" si="3"/>
        <v>1.3608899770807785E-2</v>
      </c>
    </row>
    <row r="42" spans="1:7" x14ac:dyDescent="0.25">
      <c r="A42">
        <f>+'VLP q=650'!L42:L107</f>
        <v>591.80769230769238</v>
      </c>
      <c r="B42">
        <f ca="1">+'VLP q=650'!P42:P107</f>
        <v>0.62708277516947752</v>
      </c>
      <c r="C42">
        <f ca="1">+'VLP q=650'!W42:W107</f>
        <v>3.3882222995633171</v>
      </c>
      <c r="D42" s="4">
        <f t="shared" ca="1" si="0"/>
        <v>5.3476849290166948</v>
      </c>
      <c r="E42" s="4">
        <f t="shared" ca="1" si="1"/>
        <v>1.3304630141966609</v>
      </c>
      <c r="F42" s="4">
        <f t="shared" ca="1" si="2"/>
        <v>122.66882303830754</v>
      </c>
      <c r="G42" s="4">
        <f t="shared" ca="1" si="3"/>
        <v>1.3704379019977691E-2</v>
      </c>
    </row>
    <row r="43" spans="1:7" x14ac:dyDescent="0.25">
      <c r="A43">
        <f>+'VLP q=650'!L43:L108</f>
        <v>593.61538461538464</v>
      </c>
      <c r="B43">
        <f ca="1">+'VLP q=650'!P43:P108</f>
        <v>0.62431826180360173</v>
      </c>
      <c r="C43">
        <f ca="1">+'VLP q=650'!W43:W108</f>
        <v>3.46440353505049</v>
      </c>
      <c r="D43" s="4">
        <f t="shared" ca="1" si="0"/>
        <v>5.3418107324125437</v>
      </c>
      <c r="E43" s="4">
        <f t="shared" ca="1" si="1"/>
        <v>1.3316378535174911</v>
      </c>
      <c r="F43" s="4">
        <f t="shared" ca="1" si="2"/>
        <v>123.18028034026798</v>
      </c>
      <c r="G43" s="4">
        <f t="shared" ca="1" si="3"/>
        <v>1.380031288309593E-2</v>
      </c>
    </row>
    <row r="44" spans="1:7" x14ac:dyDescent="0.25">
      <c r="A44">
        <f>+'VLP q=650'!L44:L109</f>
        <v>595.42307692307691</v>
      </c>
      <c r="B44">
        <f ca="1">+'VLP q=650'!P44:P109</f>
        <v>0.62138455898624667</v>
      </c>
      <c r="C44">
        <f ca="1">+'VLP q=650'!W44:W109</f>
        <v>3.5387730413837288</v>
      </c>
      <c r="D44" s="4">
        <f t="shared" ca="1" si="0"/>
        <v>5.3359183451960535</v>
      </c>
      <c r="E44" s="4">
        <f t="shared" ca="1" si="1"/>
        <v>1.3328163309607892</v>
      </c>
      <c r="F44" s="4">
        <f t="shared" ca="1" si="2"/>
        <v>123.70095706491409</v>
      </c>
      <c r="G44" s="4">
        <f t="shared" ca="1" si="3"/>
        <v>1.3896621540413373E-2</v>
      </c>
    </row>
    <row r="45" spans="1:7" x14ac:dyDescent="0.25">
      <c r="A45">
        <f>+'VLP q=650'!L45:L110</f>
        <v>597.23076923076928</v>
      </c>
      <c r="B45">
        <f ca="1">+'VLP q=650'!P45:P110</f>
        <v>0.61826446510071464</v>
      </c>
      <c r="C45">
        <f ca="1">+'VLP q=650'!W45:W110</f>
        <v>3.6110651144994592</v>
      </c>
      <c r="D45" s="4">
        <f t="shared" ca="1" si="0"/>
        <v>5.3300025060431926</v>
      </c>
      <c r="E45" s="4">
        <f t="shared" ca="1" si="1"/>
        <v>1.3339994987913613</v>
      </c>
      <c r="F45" s="4">
        <f t="shared" ca="1" si="2"/>
        <v>124.23185550871814</v>
      </c>
      <c r="G45" s="4">
        <f t="shared" ca="1" si="3"/>
        <v>1.3993219212273896E-2</v>
      </c>
    </row>
    <row r="46" spans="1:7" x14ac:dyDescent="0.25">
      <c r="A46">
        <f>+'VLP q=650'!L46:L111</f>
        <v>599.03846153846155</v>
      </c>
      <c r="B46">
        <f ca="1">+'VLP q=650'!P46:P111</f>
        <v>0.61493822440556078</v>
      </c>
      <c r="C46">
        <f ca="1">+'VLP q=650'!W46:W111</f>
        <v>3.6809860248356627</v>
      </c>
      <c r="D46" s="4">
        <f t="shared" ca="1" si="0"/>
        <v>5.3240572173319913</v>
      </c>
      <c r="E46" s="4">
        <f t="shared" ca="1" si="1"/>
        <v>1.3351885565336017</v>
      </c>
      <c r="F46" s="4">
        <f t="shared" ca="1" si="2"/>
        <v>124.77413202988649</v>
      </c>
      <c r="G46" s="4">
        <f t="shared" ca="1" si="3"/>
        <v>1.4090013843409599E-2</v>
      </c>
    </row>
    <row r="47" spans="1:7" x14ac:dyDescent="0.25">
      <c r="A47">
        <f>+'VLP q=650'!L47:L112</f>
        <v>600.84615384615381</v>
      </c>
      <c r="B47">
        <f ca="1">+'VLP q=650'!P47:P112</f>
        <v>0.61138303898048263</v>
      </c>
      <c r="C47">
        <f ca="1">+'VLP q=650'!W47:W112</f>
        <v>3.7482089914455101</v>
      </c>
      <c r="D47" s="4">
        <f t="shared" ca="1" si="0"/>
        <v>5.3180756037512751</v>
      </c>
      <c r="E47" s="4">
        <f t="shared" ca="1" si="1"/>
        <v>1.3363848792497448</v>
      </c>
      <c r="F47" s="4">
        <f t="shared" ca="1" si="2"/>
        <v>125.32912766298281</v>
      </c>
      <c r="G47" s="4">
        <f t="shared" ca="1" si="3"/>
        <v>1.4186906795632413E-2</v>
      </c>
    </row>
    <row r="48" spans="1:7" x14ac:dyDescent="0.25">
      <c r="A48">
        <f>+'VLP q=650'!L48:L113</f>
        <v>602.65384615384619</v>
      </c>
      <c r="B48">
        <f ca="1">+'VLP q=650'!P48:P113</f>
        <v>0.60757246410373622</v>
      </c>
      <c r="C48">
        <f ca="1">+'VLP q=650'!W48:W113</f>
        <v>3.8123679816158971</v>
      </c>
      <c r="D48" s="4">
        <f t="shared" ca="1" si="0"/>
        <v>5.3120497371520843</v>
      </c>
      <c r="E48" s="4">
        <f t="shared" ca="1" si="1"/>
        <v>1.337590052569583</v>
      </c>
      <c r="F48" s="4">
        <f t="shared" ca="1" si="2"/>
        <v>125.89840634471679</v>
      </c>
      <c r="G48" s="4">
        <f t="shared" ca="1" si="3"/>
        <v>1.4283792572537236E-2</v>
      </c>
    </row>
    <row r="49" spans="1:7" x14ac:dyDescent="0.25">
      <c r="A49">
        <f>+'VLP q=650'!L49:L114</f>
        <v>604.46153846153845</v>
      </c>
      <c r="B49">
        <f ca="1">+'VLP q=650'!P49:P114</f>
        <v>0.60347565319601715</v>
      </c>
      <c r="C49">
        <f ca="1">+'VLP q=650'!W49:W114</f>
        <v>3.8730500104758514</v>
      </c>
      <c r="D49" s="4">
        <f t="shared" ca="1" si="0"/>
        <v>5.3059704178344393</v>
      </c>
      <c r="E49" s="4">
        <f t="shared" ca="1" si="1"/>
        <v>1.3388059164331121</v>
      </c>
      <c r="F49" s="4">
        <f t="shared" ca="1" si="2"/>
        <v>126.48380305602745</v>
      </c>
      <c r="G49" s="4">
        <f t="shared" ca="1" si="3"/>
        <v>1.4380558615333286E-2</v>
      </c>
    </row>
    <row r="50" spans="1:7" x14ac:dyDescent="0.25">
      <c r="A50">
        <f>+'VLP q=650'!L50:L115</f>
        <v>606.26923076923072</v>
      </c>
      <c r="B50">
        <f ca="1">+'VLP q=650'!P50:P115</f>
        <v>0.59905640672550908</v>
      </c>
      <c r="C50">
        <f ca="1">+'VLP q=650'!W50:W115</f>
        <v>3.9297855076212427</v>
      </c>
      <c r="D50" s="4">
        <f t="shared" ca="1" si="0"/>
        <v>5.2998268990621353</v>
      </c>
      <c r="E50" s="4">
        <f t="shared" ca="1" si="1"/>
        <v>1.3400346201875728</v>
      </c>
      <c r="F50" s="4">
        <f t="shared" ca="1" si="2"/>
        <v>127.08748502005589</v>
      </c>
      <c r="G50" s="4">
        <f t="shared" ca="1" si="3"/>
        <v>1.4477085233343069E-2</v>
      </c>
    </row>
    <row r="51" spans="1:7" x14ac:dyDescent="0.25">
      <c r="A51">
        <f>+'VLP q=650'!L51:L116</f>
        <v>608.07692307692309</v>
      </c>
      <c r="B51">
        <f ca="1">+'VLP q=650'!P51:P116</f>
        <v>0.59427196293949325</v>
      </c>
      <c r="C51">
        <f ca="1">+'VLP q=650'!W51:W116</f>
        <v>3.9820361683390617</v>
      </c>
      <c r="D51" s="4">
        <f t="shared" ca="1" si="0"/>
        <v>5.293606536811363</v>
      </c>
      <c r="E51" s="4">
        <f t="shared" ca="1" si="1"/>
        <v>1.3412786926377274</v>
      </c>
      <c r="F51" s="4">
        <f t="shared" ca="1" si="2"/>
        <v>127.71203028622401</v>
      </c>
      <c r="G51" s="4">
        <f t="shared" ca="1" si="3"/>
        <v>1.4573245771356423E-2</v>
      </c>
    </row>
    <row r="52" spans="1:7" x14ac:dyDescent="0.25">
      <c r="A52">
        <f>+'VLP q=650'!L52:L117</f>
        <v>609.88461538461536</v>
      </c>
      <c r="B52">
        <f ca="1">+'VLP q=650'!P52:P117</f>
        <v>0.58907144469474326</v>
      </c>
      <c r="C52">
        <f ca="1">+'VLP q=650'!W52:W117</f>
        <v>4.0291794964078118</v>
      </c>
      <c r="D52" s="4">
        <f t="shared" ca="1" si="0"/>
        <v>5.2872943399263868</v>
      </c>
      <c r="E52" s="4">
        <f t="shared" ca="1" si="1"/>
        <v>1.3425411320147225</v>
      </c>
      <c r="F52" s="4">
        <f t="shared" ca="1" si="2"/>
        <v>128.36052975468775</v>
      </c>
      <c r="G52" s="4">
        <f t="shared" ca="1" si="3"/>
        <v>1.4668907177595395E-2</v>
      </c>
    </row>
    <row r="53" spans="1:7" x14ac:dyDescent="0.25">
      <c r="A53">
        <f>+'VLP q=650'!L53:L118</f>
        <v>611.69230769230762</v>
      </c>
      <c r="B53">
        <f ca="1">+'VLP q=650'!P53:P118</f>
        <v>0.58339384247854698</v>
      </c>
      <c r="C53">
        <f ca="1">+'VLP q=650'!W53:W118</f>
        <v>4.0704889443289654</v>
      </c>
      <c r="D53" s="4">
        <f t="shared" ca="1" si="0"/>
        <v>5.2808723859568376</v>
      </c>
      <c r="E53" s="4">
        <f t="shared" ca="1" si="1"/>
        <v>1.3438255228086324</v>
      </c>
      <c r="F53" s="4">
        <f t="shared" ca="1" si="2"/>
        <v>129.03672123257223</v>
      </c>
      <c r="G53" s="4">
        <f t="shared" ca="1" si="3"/>
        <v>1.4763931235064908E-2</v>
      </c>
    </row>
    <row r="54" spans="1:7" x14ac:dyDescent="0.25">
      <c r="A54">
        <f>+'VLP q=650'!L54:L119</f>
        <v>613.5</v>
      </c>
      <c r="B54">
        <f ca="1">+'VLP q=650'!P54:P119</f>
        <v>0.57716536338582913</v>
      </c>
      <c r="C54">
        <f ca="1">+'VLP q=650'!W54:W119</f>
        <v>4.1051081194491772</v>
      </c>
      <c r="D54" s="4">
        <f t="shared" ca="1" si="0"/>
        <v>5.2743190533767157</v>
      </c>
      <c r="E54" s="4">
        <f t="shared" ca="1" si="1"/>
        <v>1.3451361893246567</v>
      </c>
      <c r="F54" s="4">
        <f t="shared" ca="1" si="2"/>
        <v>129.74516791333789</v>
      </c>
      <c r="G54" s="4">
        <f t="shared" ca="1" si="3"/>
        <v>1.4858176880199827E-2</v>
      </c>
    </row>
    <row r="55" spans="1:7" x14ac:dyDescent="0.25">
      <c r="A55">
        <f>+'VLP q=650'!L55:L120</f>
        <v>615.30769230769238</v>
      </c>
      <c r="B55">
        <f ca="1">+'VLP q=650'!P55:P120</f>
        <v>0.57029590039636346</v>
      </c>
      <c r="C55">
        <f ca="1">+'VLP q=650'!W55:W120</f>
        <v>4.1320168779534061</v>
      </c>
      <c r="D55" s="4">
        <f t="shared" ca="1" si="0"/>
        <v>5.2676079990430722</v>
      </c>
      <c r="E55" s="4">
        <f t="shared" ca="1" si="1"/>
        <v>1.3464784001913854</v>
      </c>
      <c r="F55" s="4">
        <f t="shared" ca="1" si="2"/>
        <v>130.49149947301228</v>
      </c>
      <c r="G55" s="4">
        <f t="shared" ca="1" si="3"/>
        <v>1.4951504298709619E-2</v>
      </c>
    </row>
    <row r="56" spans="1:7" x14ac:dyDescent="0.25">
      <c r="A56">
        <f>+'VLP q=650'!L56:L121</f>
        <v>617.11538461538464</v>
      </c>
      <c r="B56">
        <f ca="1">+'VLP q=650'!P56:P121</f>
        <v>0.56267426105138807</v>
      </c>
      <c r="C56">
        <f ca="1">+'VLP q=650'!W56:W121</f>
        <v>4.1499861546580687</v>
      </c>
      <c r="D56" s="4">
        <f t="shared" ca="1" si="0"/>
        <v>5.260706776377547</v>
      </c>
      <c r="E56" s="4">
        <f t="shared" ca="1" si="1"/>
        <v>1.3478586447244905</v>
      </c>
      <c r="F56" s="4">
        <f t="shared" ca="1" si="2"/>
        <v>131.28274302765703</v>
      </c>
      <c r="G56" s="4">
        <f t="shared" ca="1" si="3"/>
        <v>1.5043781935026607E-2</v>
      </c>
    </row>
    <row r="57" spans="1:7" x14ac:dyDescent="0.25">
      <c r="A57">
        <f>+'VLP q=650'!L57:L122</f>
        <v>618.92307692307691</v>
      </c>
      <c r="B57">
        <f ca="1">+'VLP q=650'!P57:P122</f>
        <v>0.55416161472585901</v>
      </c>
      <c r="C57">
        <f ca="1">+'VLP q=650'!W57:W122</f>
        <v>4.157516877191151</v>
      </c>
      <c r="D57" s="4">
        <f t="shared" ca="1" si="0"/>
        <v>5.2535749376539407</v>
      </c>
      <c r="E57" s="4">
        <f t="shared" ca="1" si="1"/>
        <v>1.3492850124692117</v>
      </c>
      <c r="F57" s="4">
        <f t="shared" ca="1" si="2"/>
        <v>132.12778565076374</v>
      </c>
      <c r="G57" s="4">
        <f t="shared" ca="1" si="3"/>
        <v>1.5134898316077684E-2</v>
      </c>
    </row>
    <row r="58" spans="1:7" x14ac:dyDescent="0.25">
      <c r="A58">
        <f>+'VLP q=650'!L58:L123</f>
        <v>620.73076923076928</v>
      </c>
      <c r="B58">
        <f ca="1">+'VLP q=650'!P58:P123</f>
        <v>0.54458233011573765</v>
      </c>
      <c r="C58">
        <f ca="1">+'VLP q=650'!W58:W123</f>
        <v>4.1527559492142494</v>
      </c>
      <c r="D58" s="4">
        <f t="shared" ca="1" si="0"/>
        <v>5.2461613804928247</v>
      </c>
      <c r="E58" s="4">
        <f t="shared" ca="1" si="1"/>
        <v>1.3507677239014348</v>
      </c>
      <c r="F58" s="4">
        <f t="shared" ca="1" si="2"/>
        <v>133.03803384836127</v>
      </c>
      <c r="G58" s="4">
        <f t="shared" ca="1" si="3"/>
        <v>1.5224781928338609E-2</v>
      </c>
    </row>
    <row r="59" spans="1:7" x14ac:dyDescent="0.25">
      <c r="A59">
        <f>+'VLP q=650'!L59:L124</f>
        <v>622.53846153846155</v>
      </c>
      <c r="B59">
        <f ca="1">+'VLP q=650'!P59:P124</f>
        <v>0.53371090255034437</v>
      </c>
      <c r="C59">
        <f ca="1">+'VLP q=650'!W59:W124</f>
        <v>4.1333784578556569</v>
      </c>
      <c r="D59" s="4">
        <f t="shared" ca="1" si="0"/>
        <v>5.2384005619702014</v>
      </c>
      <c r="E59" s="4">
        <f t="shared" ca="1" si="1"/>
        <v>1.3523198876059597</v>
      </c>
      <c r="F59" s="4">
        <f t="shared" ca="1" si="2"/>
        <v>134.02837540905728</v>
      </c>
      <c r="G59" s="4">
        <f t="shared" ca="1" si="3"/>
        <v>1.5313434792263598E-2</v>
      </c>
    </row>
    <row r="60" spans="1:7" x14ac:dyDescent="0.25">
      <c r="A60">
        <f>+'VLP q=650'!L60:L125</f>
        <v>624.34615384615381</v>
      </c>
      <c r="B60">
        <f ca="1">+'VLP q=650'!P60:P125</f>
        <v>0.52125287268363618</v>
      </c>
      <c r="C60">
        <f ca="1">+'VLP q=650'!W60:W125</f>
        <v>4.0964188621264572</v>
      </c>
      <c r="D60" s="4">
        <f t="shared" ca="1" si="0"/>
        <v>5.2302069726302225</v>
      </c>
      <c r="E60" s="4">
        <f t="shared" ca="1" si="1"/>
        <v>1.3539586054739554</v>
      </c>
      <c r="F60" s="4">
        <f t="shared" ca="1" si="2"/>
        <v>135.11861891479083</v>
      </c>
      <c r="G60" s="4">
        <f t="shared" ca="1" si="3"/>
        <v>1.5400989833555688E-2</v>
      </c>
    </row>
    <row r="61" spans="1:7" x14ac:dyDescent="0.25">
      <c r="A61">
        <f>+'VLP q=650'!L61:L126</f>
        <v>626.15384615384619</v>
      </c>
      <c r="B61">
        <f ca="1">+'VLP q=650'!P61:P126</f>
        <v>0.50681624274933701</v>
      </c>
      <c r="C61">
        <f ca="1">+'VLP q=650'!W61:W126</f>
        <v>4.0380228407877139</v>
      </c>
      <c r="D61" s="4">
        <f t="shared" ca="1" si="0"/>
        <v>5.2214668585930823</v>
      </c>
      <c r="E61" s="4">
        <f t="shared" ca="1" si="1"/>
        <v>1.3557066282813834</v>
      </c>
      <c r="F61" s="4">
        <f t="shared" ca="1" si="2"/>
        <v>136.33571290140139</v>
      </c>
      <c r="G61" s="4">
        <f t="shared" ca="1" si="3"/>
        <v>1.5487810700066081E-2</v>
      </c>
    </row>
    <row r="62" spans="1:7" x14ac:dyDescent="0.25">
      <c r="A62">
        <f>+'VLP q=650'!L62:L127</f>
        <v>627.96153846153845</v>
      </c>
      <c r="B62">
        <f ca="1">+'VLP q=650'!P62:P127</f>
        <v>0.48986736161759536</v>
      </c>
      <c r="C62">
        <f ca="1">+'VLP q=650'!W62:W127</f>
        <v>3.9530714834462506</v>
      </c>
      <c r="D62" s="4">
        <f t="shared" ca="1" si="0"/>
        <v>5.2120254458285409</v>
      </c>
      <c r="E62" s="4">
        <f t="shared" ca="1" si="1"/>
        <v>1.3575949108342917</v>
      </c>
      <c r="F62" s="4">
        <f t="shared" ca="1" si="2"/>
        <v>137.71728669891343</v>
      </c>
      <c r="G62" s="4">
        <f t="shared" ca="1" si="3"/>
        <v>1.5574669771512008E-2</v>
      </c>
    </row>
    <row r="63" spans="1:7" x14ac:dyDescent="0.25">
      <c r="A63">
        <f>+'VLP q=650'!L63:L128</f>
        <v>629.76923076923072</v>
      </c>
      <c r="B63">
        <f ca="1">+'VLP q=650'!P63:P128</f>
        <v>0.46966043699884213</v>
      </c>
      <c r="C63">
        <f ca="1">+'VLP q=650'!W63:W128</f>
        <v>3.8345916063306702</v>
      </c>
      <c r="D63" s="4">
        <f t="shared" ca="1" si="0"/>
        <v>5.2016665268519207</v>
      </c>
      <c r="E63" s="4">
        <f t="shared" ca="1" si="1"/>
        <v>1.3596666946296156</v>
      </c>
      <c r="F63" s="4">
        <f t="shared" ca="1" si="2"/>
        <v>139.31753350548919</v>
      </c>
      <c r="G63" s="4">
        <f t="shared" ca="1" si="3"/>
        <v>1.5663076030603157E-2</v>
      </c>
    </row>
    <row r="64" spans="1:7" x14ac:dyDescent="0.25">
      <c r="A64">
        <f>+'VLP q=650'!L64:L129</f>
        <v>631.57692307692309</v>
      </c>
      <c r="B64">
        <f ca="1">+'VLP q=650'!P64:P129</f>
        <v>0.44512021293419035</v>
      </c>
      <c r="C64">
        <f ca="1">+'VLP q=650'!W64:W129</f>
        <v>3.6727897746588436</v>
      </c>
      <c r="D64" s="4">
        <f t="shared" ca="1" si="0"/>
        <v>5.1900784840877616</v>
      </c>
      <c r="E64" s="4">
        <f t="shared" ca="1" si="1"/>
        <v>1.3619843031824475</v>
      </c>
      <c r="F64" s="4">
        <f t="shared" ca="1" si="2"/>
        <v>141.21746935676285</v>
      </c>
      <c r="G64" s="4">
        <f t="shared" ca="1" si="3"/>
        <v>1.5755904555491172E-2</v>
      </c>
    </row>
    <row r="65" spans="1:7" x14ac:dyDescent="0.25">
      <c r="A65">
        <f>+'VLP q=650'!L65:L130</f>
        <v>633.38461538461536</v>
      </c>
      <c r="B65">
        <f ca="1">+'VLP q=650'!P65:P130</f>
        <v>0.41463691493896382</v>
      </c>
      <c r="C65">
        <f ca="1">+'VLP q=650'!W65:W130</f>
        <v>3.4533830625935664</v>
      </c>
      <c r="D65" s="4">
        <f t="shared" ca="1" si="0"/>
        <v>5.1767949059464549</v>
      </c>
      <c r="E65" s="4">
        <f t="shared" ca="1" si="1"/>
        <v>1.364641018810709</v>
      </c>
      <c r="F65" s="4">
        <f t="shared" ca="1" si="2"/>
        <v>143.54390741438095</v>
      </c>
      <c r="G65" s="4">
        <f t="shared" ca="1" si="3"/>
        <v>1.5858671589530228E-2</v>
      </c>
    </row>
    <row r="66" spans="1:7" x14ac:dyDescent="0.25">
      <c r="A66">
        <f>+'VLP q=650'!L66:L131</f>
        <v>635.19230769230762</v>
      </c>
      <c r="B66">
        <f ca="1">+'VLP q=650'!P66:P131</f>
        <v>0.37568585506152419</v>
      </c>
      <c r="C66">
        <f ca="1">+'VLP q=650'!W66:W131</f>
        <v>3.1545114465295034</v>
      </c>
      <c r="D66" s="4">
        <f t="shared" ca="1" si="0"/>
        <v>5.161084424412981</v>
      </c>
      <c r="E66" s="4">
        <f t="shared" ca="1" si="1"/>
        <v>1.3677831151174036</v>
      </c>
      <c r="F66" s="4">
        <f t="shared" ca="1" si="2"/>
        <v>146.50722209730998</v>
      </c>
      <c r="G66" s="4">
        <f t="shared" ca="1" si="3"/>
        <v>1.5982305644883732E-2</v>
      </c>
    </row>
    <row r="67" spans="1:7" x14ac:dyDescent="0.25">
      <c r="A67">
        <f>+'VLP q=650'!L67:L132</f>
        <v>637</v>
      </c>
      <c r="B67">
        <f ca="1">+'VLP q=650'!P67:P132</f>
        <v>0.32406725530268998</v>
      </c>
      <c r="C67">
        <f ca="1">+'VLP q=650'!W67:W132</f>
        <v>2.7404946316277963</v>
      </c>
      <c r="D67" s="4">
        <f t="shared" ca="1" si="0"/>
        <v>5.1417305678734921</v>
      </c>
      <c r="E67" s="4">
        <f t="shared" ca="1" si="1"/>
        <v>1.3716538864253014</v>
      </c>
      <c r="F67" s="4">
        <f t="shared" ca="1" si="2"/>
        <v>150.48393542330578</v>
      </c>
      <c r="G67" s="4">
        <f t="shared" ca="1" si="3"/>
        <v>1.6149777024024283E-2</v>
      </c>
    </row>
  </sheetData>
  <mergeCells count="1">
    <mergeCell ref="A1:B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M67"/>
  <sheetViews>
    <sheetView workbookViewId="0">
      <selection activeCell="BF19" sqref="BF19"/>
    </sheetView>
  </sheetViews>
  <sheetFormatPr baseColWidth="10" defaultRowHeight="15" x14ac:dyDescent="0.25"/>
  <sheetData>
    <row r="2" spans="1:13" x14ac:dyDescent="0.25">
      <c r="A2" s="65" t="s">
        <v>24</v>
      </c>
      <c r="B2" s="65"/>
      <c r="C2" s="28">
        <v>5.5</v>
      </c>
      <c r="E2" s="22" t="str">
        <f>+'VLP q=650'!AX2:AX67</f>
        <v>NRe</v>
      </c>
      <c r="F2" s="13" t="s">
        <v>77</v>
      </c>
      <c r="G2" s="13" t="s">
        <v>78</v>
      </c>
      <c r="H2" s="13" t="s">
        <v>79</v>
      </c>
      <c r="I2" s="13" t="s">
        <v>80</v>
      </c>
      <c r="J2" s="13" t="s">
        <v>81</v>
      </c>
      <c r="K2" s="13" t="s">
        <v>83</v>
      </c>
      <c r="L2" s="13" t="s">
        <v>84</v>
      </c>
      <c r="M2" s="13" t="s">
        <v>82</v>
      </c>
    </row>
    <row r="3" spans="1:13" x14ac:dyDescent="0.25">
      <c r="A3" s="65" t="s">
        <v>76</v>
      </c>
      <c r="B3" s="65"/>
      <c r="C3" s="28">
        <v>5.9999999999999995E-4</v>
      </c>
      <c r="E3">
        <f ca="1">+'VLP q=650'!AX3:AX68</f>
        <v>156442.72367126626</v>
      </c>
      <c r="F3">
        <f ca="1">(-2*(LOG((0.0006/(3.71*$C$2))+(2.514/((0.1^(1/2))*E3)))))^(-2)</f>
        <v>1.4903283449868207E-2</v>
      </c>
      <c r="G3">
        <f ca="1">(-2*(LOG((0.0006/(3.71*$C$2))+(2.514/((F3^(1/2))*E3)))))^(-2)</f>
        <v>1.7376344674891141E-2</v>
      </c>
      <c r="H3">
        <f ca="1">(-2*(LOG((0.0006/(3.71*$C$2))+(2.514/((G3^(1/2))*E3)))))^(-2)</f>
        <v>1.7131073464714763E-2</v>
      </c>
      <c r="I3">
        <f ca="1">(-2*(LOG((0.0006/(3.71*$C$2))+(2.514/((H3^(1/2))*E3)))))^(-2)</f>
        <v>1.7153416568349147E-2</v>
      </c>
      <c r="J3">
        <f ca="1">(-2*(LOG((0.0006/(3.71*$C$2))+(2.514/((I3^(1/2))*E3)))))^(-2)</f>
        <v>1.7151364910568696E-2</v>
      </c>
      <c r="K3">
        <f ca="1">(-2*(LOG((0.0006/(3.71*$C$2))+(2.514/((J3^(1/2))*E3)))))^(-2)</f>
        <v>1.7151553166683049E-2</v>
      </c>
      <c r="L3">
        <f ca="1">(-2*(LOG((0.0006/(3.71*$C$2))+(2.514/((K3^(1/2))*E3)))))^(-2)</f>
        <v>1.7151535891511163E-2</v>
      </c>
      <c r="M3">
        <f ca="1">(K3-L3)/L3</f>
        <v>1.0072084503690504E-6</v>
      </c>
    </row>
    <row r="4" spans="1:13" x14ac:dyDescent="0.25">
      <c r="E4">
        <f ca="1">+'VLP q=650'!AX4:AX69</f>
        <v>135975.00045678249</v>
      </c>
      <c r="F4">
        <f t="shared" ref="F4:F67" ca="1" si="0">(-2*(LOG((0.0006/(3.71*$C$2))+(2.514/((0.1^(1/2))*E4)))))^(-2)</f>
        <v>1.5195359501203334E-2</v>
      </c>
      <c r="G4">
        <f t="shared" ref="G4:G67" ca="1" si="1">(-2*(LOG((0.0006/(3.71*$C$2))+(2.514/((F4^(1/2))*E4)))))^(-2)</f>
        <v>1.7813858186775767E-2</v>
      </c>
      <c r="H4">
        <f t="shared" ref="H4:H67" ca="1" si="2">(-2*(LOG((0.0006/(3.71*$C$2))+(2.514/((G4^(1/2))*E4)))))^(-2)</f>
        <v>1.7544264715080471E-2</v>
      </c>
      <c r="I4">
        <f t="shared" ref="I4:I67" ca="1" si="3">(-2*(LOG((0.0006/(3.71*$C$2))+(2.514/((H4^(1/2))*E4)))))^(-2)</f>
        <v>1.7569700066701902E-2</v>
      </c>
      <c r="J4">
        <f t="shared" ref="J4:J67" ca="1" si="4">(-2*(LOG((0.0006/(3.71*$C$2))+(2.514/((I4^(1/2))*E4)))))^(-2)</f>
        <v>1.7567279843668942E-2</v>
      </c>
      <c r="K4">
        <f t="shared" ref="K4:K67" ca="1" si="5">(-2*(LOG((0.0006/(3.71*$C$2))+(2.514/((J4^(1/2))*E4)))))^(-2)</f>
        <v>1.7567509947058305E-2</v>
      </c>
      <c r="L4">
        <f t="shared" ref="L4:L67" ca="1" si="6">(-2*(LOG((0.0006/(3.71*$C$2))+(2.514/((K4^(1/2))*E4)))))^(-2)</f>
        <v>1.7567488068236603E-2</v>
      </c>
      <c r="M4">
        <f t="shared" ref="M4:M67" ca="1" si="7">(K4-L4)/L4</f>
        <v>1.245415486680954E-6</v>
      </c>
    </row>
    <row r="5" spans="1:13" x14ac:dyDescent="0.25">
      <c r="E5">
        <f ca="1">+'VLP q=650'!AX5:AX70</f>
        <v>119313.03616577912</v>
      </c>
      <c r="F5">
        <f t="shared" ca="1" si="0"/>
        <v>1.5488655010203975E-2</v>
      </c>
      <c r="G5">
        <f t="shared" ca="1" si="1"/>
        <v>1.8243940838264042E-2</v>
      </c>
      <c r="H5">
        <f t="shared" ca="1" si="2"/>
        <v>1.7950786419049149E-2</v>
      </c>
      <c r="I5">
        <f t="shared" ca="1" si="3"/>
        <v>1.7979311630233495E-2</v>
      </c>
      <c r="J5">
        <f t="shared" ca="1" si="4"/>
        <v>1.7976511000544718E-2</v>
      </c>
      <c r="K5">
        <f t="shared" ca="1" si="5"/>
        <v>1.7976785727532765E-2</v>
      </c>
      <c r="L5">
        <f t="shared" ca="1" si="6"/>
        <v>1.7976758775944426E-2</v>
      </c>
      <c r="M5">
        <f t="shared" ca="1" si="7"/>
        <v>1.4992462587657358E-6</v>
      </c>
    </row>
    <row r="6" spans="1:13" x14ac:dyDescent="0.25">
      <c r="E6">
        <f ca="1">+'VLP q=650'!AX6:AX71</f>
        <v>105583.52967464557</v>
      </c>
      <c r="F6">
        <f t="shared" ca="1" si="0"/>
        <v>1.5782009212448149E-2</v>
      </c>
      <c r="G6">
        <f t="shared" ca="1" si="1"/>
        <v>1.8666138635402542E-2</v>
      </c>
      <c r="H6">
        <f t="shared" ca="1" si="2"/>
        <v>1.8350204643320888E-2</v>
      </c>
      <c r="I6">
        <f t="shared" ca="1" si="3"/>
        <v>1.8381800855565185E-2</v>
      </c>
      <c r="J6">
        <f t="shared" ca="1" si="4"/>
        <v>1.8378611114867709E-2</v>
      </c>
      <c r="K6">
        <f t="shared" ca="1" si="5"/>
        <v>1.8378932825190208E-2</v>
      </c>
      <c r="L6">
        <f t="shared" ca="1" si="6"/>
        <v>1.8378900375089248E-2</v>
      </c>
      <c r="M6">
        <f t="shared" ca="1" si="7"/>
        <v>1.7656171097408118E-6</v>
      </c>
    </row>
    <row r="7" spans="1:13" x14ac:dyDescent="0.25">
      <c r="E7">
        <f ca="1">+'VLP q=650'!AX7:AX72</f>
        <v>94147.884656795039</v>
      </c>
      <c r="F7">
        <f t="shared" ca="1" si="0"/>
        <v>1.6074446592869544E-2</v>
      </c>
      <c r="G7">
        <f t="shared" ca="1" si="1"/>
        <v>1.908013740097074E-2</v>
      </c>
      <c r="H7">
        <f t="shared" ca="1" si="2"/>
        <v>1.8742204439728641E-2</v>
      </c>
      <c r="I7">
        <f t="shared" ca="1" si="3"/>
        <v>1.8776840855934122E-2</v>
      </c>
      <c r="J7">
        <f t="shared" ca="1" si="4"/>
        <v>1.8773255863519703E-2</v>
      </c>
      <c r="K7">
        <f t="shared" ca="1" si="5"/>
        <v>1.8773626548344927E-2</v>
      </c>
      <c r="L7">
        <f t="shared" ca="1" si="6"/>
        <v>1.8773588215879419E-2</v>
      </c>
      <c r="M7">
        <f t="shared" ca="1" si="7"/>
        <v>2.0418294609714564E-6</v>
      </c>
    </row>
    <row r="8" spans="1:13" x14ac:dyDescent="0.25">
      <c r="E8">
        <f ca="1">+'VLP q=650'!AX8:AX73</f>
        <v>84530.792100855251</v>
      </c>
      <c r="F8">
        <f t="shared" ca="1" si="0"/>
        <v>1.6365147613133447E-2</v>
      </c>
      <c r="G8">
        <f t="shared" ca="1" si="1"/>
        <v>1.9485722835367866E-2</v>
      </c>
      <c r="H8">
        <f t="shared" ca="1" si="2"/>
        <v>1.9126557818925794E-2</v>
      </c>
      <c r="I8">
        <f t="shared" ca="1" si="3"/>
        <v>1.9164195061222973E-2</v>
      </c>
      <c r="J8">
        <f t="shared" ca="1" si="4"/>
        <v>1.9160210768825417E-2</v>
      </c>
      <c r="K8">
        <f t="shared" ca="1" si="5"/>
        <v>1.9160632095942997E-2</v>
      </c>
      <c r="L8">
        <f t="shared" ca="1" si="6"/>
        <v>1.9160587536799639E-2</v>
      </c>
      <c r="M8">
        <f t="shared" ca="1" si="7"/>
        <v>2.3255624741236171E-6</v>
      </c>
    </row>
    <row r="9" spans="1:13" x14ac:dyDescent="0.25">
      <c r="E9">
        <f ca="1">+'VLP q=650'!AX9:AX74</f>
        <v>76372.856492926818</v>
      </c>
      <c r="F9">
        <f t="shared" ca="1" si="0"/>
        <v>1.6653423299715562E-2</v>
      </c>
      <c r="G9">
        <f t="shared" ca="1" si="1"/>
        <v>1.9882752212957155E-2</v>
      </c>
      <c r="H9">
        <f t="shared" ca="1" si="2"/>
        <v>1.950310082353883E-2</v>
      </c>
      <c r="I9">
        <f t="shared" ca="1" si="3"/>
        <v>1.9543693389401283E-2</v>
      </c>
      <c r="J9">
        <f t="shared" ca="1" si="4"/>
        <v>1.9539307462161384E-2</v>
      </c>
      <c r="K9">
        <f t="shared" ca="1" si="5"/>
        <v>1.9539780816219231E-2</v>
      </c>
      <c r="L9">
        <f t="shared" ca="1" si="6"/>
        <v>1.9539729722947225E-2</v>
      </c>
      <c r="M9">
        <f t="shared" ca="1" si="7"/>
        <v>2.6148402628932582E-6</v>
      </c>
    </row>
    <row r="10" spans="1:13" x14ac:dyDescent="0.25">
      <c r="E10">
        <f ca="1">+'VLP q=650'!AX10:AX75</f>
        <v>69398.458195642175</v>
      </c>
      <c r="F10">
        <f t="shared" ca="1" si="0"/>
        <v>1.693869366581335E-2</v>
      </c>
      <c r="G10">
        <f t="shared" ca="1" si="1"/>
        <v>2.0271134346357078E-2</v>
      </c>
      <c r="H10">
        <f t="shared" ca="1" si="2"/>
        <v>1.9871717070631519E-2</v>
      </c>
      <c r="I10">
        <f t="shared" ca="1" si="3"/>
        <v>1.991521511203027E-2</v>
      </c>
      <c r="J10">
        <f t="shared" ca="1" si="4"/>
        <v>1.9910426627543526E-2</v>
      </c>
      <c r="K10">
        <f t="shared" ca="1" si="5"/>
        <v>1.9910953144721438E-2</v>
      </c>
      <c r="L10">
        <f t="shared" ca="1" si="6"/>
        <v>1.9910895244058542E-2</v>
      </c>
      <c r="M10">
        <f t="shared" ca="1" si="7"/>
        <v>2.9079889269900962E-6</v>
      </c>
    </row>
    <row r="11" spans="1:13" x14ac:dyDescent="0.25">
      <c r="E11">
        <f ca="1">+'VLP q=650'!AX11:AX76</f>
        <v>63393.510828583363</v>
      </c>
      <c r="F11">
        <f t="shared" ca="1" si="0"/>
        <v>1.7220469665069925E-2</v>
      </c>
      <c r="G11">
        <f t="shared" ca="1" si="1"/>
        <v>2.0650815422257336E-2</v>
      </c>
      <c r="H11">
        <f t="shared" ca="1" si="2"/>
        <v>2.0232325914123848E-2</v>
      </c>
      <c r="I11">
        <f t="shared" ca="1" si="3"/>
        <v>2.0278676516684465E-2</v>
      </c>
      <c r="J11">
        <f t="shared" ca="1" si="4"/>
        <v>2.0273485727737125E-2</v>
      </c>
      <c r="K11">
        <f t="shared" ca="1" si="5"/>
        <v>2.0274066325048409E-2</v>
      </c>
      <c r="L11">
        <f t="shared" ca="1" si="6"/>
        <v>2.0274001375417905E-2</v>
      </c>
      <c r="M11">
        <f t="shared" ca="1" si="7"/>
        <v>3.2035920931950015E-6</v>
      </c>
    </row>
    <row r="12" spans="1:13" x14ac:dyDescent="0.25">
      <c r="E12">
        <f ca="1">+'VLP q=650'!AX12:AX77</f>
        <v>58189.787450839802</v>
      </c>
      <c r="F12">
        <f t="shared" ca="1" si="0"/>
        <v>1.7498338257213159E-2</v>
      </c>
      <c r="G12">
        <f t="shared" ca="1" si="1"/>
        <v>2.1021769010027471E-2</v>
      </c>
      <c r="H12">
        <f t="shared" ca="1" si="2"/>
        <v>2.0584873922114798E-2</v>
      </c>
      <c r="I12">
        <f t="shared" ca="1" si="3"/>
        <v>2.063402201951221E-2</v>
      </c>
      <c r="J12">
        <f t="shared" ca="1" si="4"/>
        <v>2.0628430167494181E-2</v>
      </c>
      <c r="K12">
        <f t="shared" ca="1" si="5"/>
        <v>2.0629065567282195E-2</v>
      </c>
      <c r="L12">
        <f t="shared" ca="1" si="6"/>
        <v>2.0628993356534012E-2</v>
      </c>
      <c r="M12">
        <f t="shared" ca="1" si="7"/>
        <v>3.5004494371116902E-6</v>
      </c>
    </row>
    <row r="13" spans="1:13" x14ac:dyDescent="0.25">
      <c r="E13">
        <f ca="1">+'VLP q=650'!AX13:AX78</f>
        <v>53653.694409438685</v>
      </c>
      <c r="F13">
        <f t="shared" ca="1" si="0"/>
        <v>1.7771950138269169E-2</v>
      </c>
      <c r="G13">
        <f t="shared" ca="1" si="1"/>
        <v>2.1383989039570492E-2</v>
      </c>
      <c r="H13">
        <f t="shared" ca="1" si="2"/>
        <v>2.092932874323301E-2</v>
      </c>
      <c r="I13">
        <f t="shared" ca="1" si="3"/>
        <v>2.0981217768174892E-2</v>
      </c>
      <c r="J13">
        <f t="shared" ca="1" si="4"/>
        <v>2.0975226936134662E-2</v>
      </c>
      <c r="K13">
        <f t="shared" ca="1" si="5"/>
        <v>2.0975917686464014E-2</v>
      </c>
      <c r="L13">
        <f t="shared" ca="1" si="6"/>
        <v>2.0975838029877018E-2</v>
      </c>
      <c r="M13">
        <f t="shared" ca="1" si="7"/>
        <v>3.7975401451503427E-6</v>
      </c>
    </row>
    <row r="14" spans="1:13" x14ac:dyDescent="0.25">
      <c r="E14">
        <f ca="1">+'VLP q=650'!AX14:AX79</f>
        <v>49678.110956707693</v>
      </c>
      <c r="F14">
        <f t="shared" ca="1" si="0"/>
        <v>1.8041009708639873E-2</v>
      </c>
      <c r="G14">
        <f t="shared" ca="1" si="1"/>
        <v>2.1737484894269726E-2</v>
      </c>
      <c r="H14">
        <f t="shared" ca="1" si="2"/>
        <v>2.1265674700992419E-2</v>
      </c>
      <c r="I14">
        <f t="shared" ca="1" si="3"/>
        <v>2.1320247047739462E-2</v>
      </c>
      <c r="J14">
        <f t="shared" ca="1" si="4"/>
        <v>2.1313860044070154E-2</v>
      </c>
      <c r="K14">
        <f t="shared" ca="1" si="5"/>
        <v>2.1314606535715031E-2</v>
      </c>
      <c r="L14">
        <f t="shared" ca="1" si="6"/>
        <v>2.1314519274246886E-2</v>
      </c>
      <c r="M14">
        <f t="shared" ca="1" si="7"/>
        <v>4.0939918476363986E-6</v>
      </c>
    </row>
    <row r="15" spans="1:13" x14ac:dyDescent="0.25">
      <c r="E15">
        <f ca="1">+'VLP q=650'!AX15:AX80</f>
        <v>46176.376735575177</v>
      </c>
      <c r="F15">
        <f t="shared" ca="1" si="0"/>
        <v>1.8305266895448081E-2</v>
      </c>
      <c r="G15">
        <f t="shared" ca="1" si="1"/>
        <v>2.2082278010957503E-2</v>
      </c>
      <c r="H15">
        <f t="shared" ca="1" si="2"/>
        <v>2.1593909641016186E-2</v>
      </c>
      <c r="I15">
        <f t="shared" ca="1" si="3"/>
        <v>2.1651106994328241E-2</v>
      </c>
      <c r="J15">
        <f t="shared" ca="1" si="4"/>
        <v>2.1644327259902885E-2</v>
      </c>
      <c r="K15">
        <f t="shared" ca="1" si="5"/>
        <v>2.1645129740575222E-2</v>
      </c>
      <c r="L15">
        <f t="shared" ca="1" si="6"/>
        <v>2.1645034739331277E-2</v>
      </c>
      <c r="M15">
        <f t="shared" ca="1" si="7"/>
        <v>4.389054815045402E-6</v>
      </c>
    </row>
    <row r="16" spans="1:13" x14ac:dyDescent="0.25">
      <c r="E16">
        <f ca="1">+'VLP q=650'!AX16:AX81</f>
        <v>43077.806582700789</v>
      </c>
      <c r="F16">
        <f t="shared" ca="1" si="0"/>
        <v>1.8564510496435472E-2</v>
      </c>
      <c r="G16">
        <f t="shared" ca="1" si="1"/>
        <v>2.2418399552304836E-2</v>
      </c>
      <c r="H16">
        <f t="shared" ca="1" si="2"/>
        <v>2.1914042687250834E-2</v>
      </c>
      <c r="I16">
        <f t="shared" ca="1" si="3"/>
        <v>2.197380625765246E-2</v>
      </c>
      <c r="J16">
        <f t="shared" ca="1" si="4"/>
        <v>2.1966637790777933E-2</v>
      </c>
      <c r="K16">
        <f t="shared" ca="1" si="5"/>
        <v>2.1967496377153322E-2</v>
      </c>
      <c r="L16">
        <f t="shared" ca="1" si="6"/>
        <v>2.1967393524040344E-2</v>
      </c>
      <c r="M16">
        <f t="shared" ca="1" si="7"/>
        <v>4.6820808697836558E-6</v>
      </c>
    </row>
    <row r="17" spans="5:13" x14ac:dyDescent="0.25">
      <c r="E17">
        <f ca="1">+'VLP q=650'!AX17:AX82</f>
        <v>40324.306299876436</v>
      </c>
      <c r="F17">
        <f t="shared" ca="1" si="0"/>
        <v>1.8818562763400954E-2</v>
      </c>
      <c r="G17">
        <f t="shared" ca="1" si="1"/>
        <v>2.274588883965576E-2</v>
      </c>
      <c r="H17">
        <f t="shared" ca="1" si="2"/>
        <v>2.2226092656618793E-2</v>
      </c>
      <c r="I17">
        <f t="shared" ca="1" si="3"/>
        <v>2.2288363350785056E-2</v>
      </c>
      <c r="J17">
        <f t="shared" ca="1" si="4"/>
        <v>2.2280810645612343E-2</v>
      </c>
      <c r="K17">
        <f t="shared" ca="1" si="5"/>
        <v>2.2281725333621893E-2</v>
      </c>
      <c r="L17">
        <f t="shared" ca="1" si="6"/>
        <v>2.2281614538152285E-2</v>
      </c>
      <c r="M17">
        <f t="shared" ca="1" si="7"/>
        <v>4.9725063423128632E-6</v>
      </c>
    </row>
    <row r="18" spans="5:13" x14ac:dyDescent="0.25">
      <c r="E18">
        <f ca="1">+'VLP q=650'!AX18:AX83</f>
        <v>37867.792095623648</v>
      </c>
      <c r="F18">
        <f t="shared" ca="1" si="0"/>
        <v>1.90672749897868E-2</v>
      </c>
      <c r="G18">
        <f t="shared" ca="1" si="1"/>
        <v>2.306479232136658E-2</v>
      </c>
      <c r="H18">
        <f t="shared" ca="1" si="2"/>
        <v>2.2530086948406573E-2</v>
      </c>
      <c r="I18">
        <f t="shared" ca="1" si="3"/>
        <v>2.2594805495321373E-2</v>
      </c>
      <c r="J18">
        <f t="shared" ca="1" si="4"/>
        <v>2.2586873490362928E-2</v>
      </c>
      <c r="K18">
        <f t="shared" ca="1" si="5"/>
        <v>2.2587844164135458E-2</v>
      </c>
      <c r="L18">
        <f t="shared" ca="1" si="6"/>
        <v>2.2587725356350164E-2</v>
      </c>
      <c r="M18">
        <f t="shared" ca="1" si="7"/>
        <v>5.2598384042444291E-6</v>
      </c>
    </row>
    <row r="19" spans="5:13" x14ac:dyDescent="0.25">
      <c r="E19">
        <f ca="1">+'VLP q=650'!AX19:AX84</f>
        <v>35668.203535195782</v>
      </c>
      <c r="F19">
        <f t="shared" ca="1" si="0"/>
        <v>1.9310523907983119E-2</v>
      </c>
      <c r="G19">
        <f t="shared" ca="1" si="1"/>
        <v>2.3375162913800079E-2</v>
      </c>
      <c r="H19">
        <f t="shared" ca="1" si="2"/>
        <v>2.2826060772942129E-2</v>
      </c>
      <c r="I19">
        <f t="shared" ca="1" si="3"/>
        <v>2.2893167820523912E-2</v>
      </c>
      <c r="J19">
        <f t="shared" ca="1" si="4"/>
        <v>2.2884861854727087E-2</v>
      </c>
      <c r="K19">
        <f t="shared" ca="1" si="5"/>
        <v>2.2885888294491095E-2</v>
      </c>
      <c r="L19">
        <f t="shared" ca="1" si="6"/>
        <v>2.2885761423973239E-2</v>
      </c>
      <c r="M19">
        <f t="shared" ca="1" si="7"/>
        <v>5.5436441683087823E-6</v>
      </c>
    </row>
    <row r="20" spans="5:13" x14ac:dyDescent="0.25">
      <c r="E20">
        <f ca="1">+'VLP q=650'!AX20:AX85</f>
        <v>33691.959543936275</v>
      </c>
      <c r="F20">
        <f t="shared" ca="1" si="0"/>
        <v>1.9548208736920619E-2</v>
      </c>
      <c r="G20">
        <f t="shared" ca="1" si="1"/>
        <v>2.3677059596674505E-2</v>
      </c>
      <c r="H20">
        <f t="shared" ca="1" si="2"/>
        <v>2.3114056619228499E-2</v>
      </c>
      <c r="I20">
        <f t="shared" ca="1" si="3"/>
        <v>2.3183492811777669E-2</v>
      </c>
      <c r="J20">
        <f t="shared" ca="1" si="4"/>
        <v>2.3174818586225061E-2</v>
      </c>
      <c r="K20">
        <f t="shared" ca="1" si="5"/>
        <v>2.3175900475416334E-2</v>
      </c>
      <c r="L20">
        <f t="shared" ca="1" si="6"/>
        <v>2.3175765510371885E-2</v>
      </c>
      <c r="M20">
        <f t="shared" ca="1" si="7"/>
        <v>5.8235420266509719E-6</v>
      </c>
    </row>
    <row r="21" spans="5:13" x14ac:dyDescent="0.25">
      <c r="E21">
        <f ca="1">+'VLP q=650'!AX21:AX86</f>
        <v>31910.74848162703</v>
      </c>
      <c r="F21">
        <f t="shared" ca="1" si="0"/>
        <v>1.9780248749895066E-2</v>
      </c>
      <c r="G21">
        <f t="shared" ca="1" si="1"/>
        <v>2.3970547176633814E-2</v>
      </c>
      <c r="H21">
        <f t="shared" ca="1" si="2"/>
        <v>2.3394123886959852E-2</v>
      </c>
      <c r="I21">
        <f t="shared" ca="1" si="3"/>
        <v>2.3465829930628096E-2</v>
      </c>
      <c r="J21">
        <f t="shared" ca="1" si="4"/>
        <v>2.3456793474417925E-2</v>
      </c>
      <c r="K21">
        <f t="shared" ca="1" si="5"/>
        <v>2.3457930406185157E-2</v>
      </c>
      <c r="L21">
        <f t="shared" ca="1" si="6"/>
        <v>2.345778733257136E-2</v>
      </c>
      <c r="M21">
        <f t="shared" ca="1" si="7"/>
        <v>6.0991947692361697E-6</v>
      </c>
    </row>
    <row r="22" spans="5:13" x14ac:dyDescent="0.25">
      <c r="E22">
        <f ca="1">+'VLP q=650'!AX22:AX87</f>
        <v>30300.57247930051</v>
      </c>
      <c r="F22">
        <f t="shared" ca="1" si="0"/>
        <v>2.0006581256932898E-2</v>
      </c>
      <c r="G22">
        <f t="shared" ca="1" si="1"/>
        <v>2.4255696156288416E-2</v>
      </c>
      <c r="H22">
        <f t="shared" ca="1" si="2"/>
        <v>2.3666318627398052E-2</v>
      </c>
      <c r="I22">
        <f t="shared" ca="1" si="3"/>
        <v>2.3740235348594634E-2</v>
      </c>
      <c r="J22">
        <f t="shared" ca="1" si="4"/>
        <v>2.3730842987825976E-2</v>
      </c>
      <c r="K22">
        <f t="shared" ca="1" si="5"/>
        <v>2.373203447108296E-2</v>
      </c>
      <c r="L22">
        <f t="shared" ca="1" si="6"/>
        <v>2.3731883291769035E-2</v>
      </c>
      <c r="M22">
        <f t="shared" ca="1" si="7"/>
        <v>6.3703041206835415E-6</v>
      </c>
    </row>
    <row r="23" spans="5:13" x14ac:dyDescent="0.25">
      <c r="E23">
        <f ca="1">+'VLP q=650'!AX23:AX88</f>
        <v>28840.98699539954</v>
      </c>
      <c r="F23">
        <f t="shared" ca="1" si="0"/>
        <v>2.022715991606883E-2</v>
      </c>
      <c r="G23">
        <f t="shared" ca="1" si="1"/>
        <v>2.4532582663092248E-2</v>
      </c>
      <c r="H23">
        <f t="shared" ca="1" si="2"/>
        <v>2.3930703351796256E-2</v>
      </c>
      <c r="I23">
        <f t="shared" ca="1" si="3"/>
        <v>2.4006771751795681E-2</v>
      </c>
      <c r="J23">
        <f t="shared" ca="1" si="4"/>
        <v>2.3997030080869206E-2</v>
      </c>
      <c r="K23">
        <f t="shared" ca="1" si="5"/>
        <v>2.3998275546006208E-2</v>
      </c>
      <c r="L23">
        <f t="shared" ca="1" si="6"/>
        <v>2.3998116279954379E-2</v>
      </c>
      <c r="M23">
        <f t="shared" ca="1" si="7"/>
        <v>6.6366063890807768E-6</v>
      </c>
    </row>
    <row r="24" spans="5:13" x14ac:dyDescent="0.25">
      <c r="E24">
        <f ca="1">+'VLP q=650'!AX24:AX89</f>
        <v>27514.491492077974</v>
      </c>
      <c r="F24">
        <f t="shared" ca="1" si="0"/>
        <v>2.0441953304347209E-2</v>
      </c>
      <c r="G24">
        <f t="shared" ca="1" si="1"/>
        <v>2.4801288405042057E-2</v>
      </c>
      <c r="H24">
        <f t="shared" ca="1" si="2"/>
        <v>2.4187346876737341E-2</v>
      </c>
      <c r="I24">
        <f t="shared" ca="1" si="3"/>
        <v>2.4265508184566381E-2</v>
      </c>
      <c r="J24">
        <f t="shared" ca="1" si="4"/>
        <v>2.4255424039230068E-2</v>
      </c>
      <c r="K24">
        <f t="shared" ca="1" si="5"/>
        <v>2.4256722843568113E-2</v>
      </c>
      <c r="L24">
        <f t="shared" ca="1" si="6"/>
        <v>2.4256555525026275E-2</v>
      </c>
      <c r="M24">
        <f t="shared" ca="1" si="7"/>
        <v>6.8978689766956594E-6</v>
      </c>
    </row>
    <row r="25" spans="5:13" x14ac:dyDescent="0.25">
      <c r="E25">
        <f ca="1">+'VLP q=650'!AX25:AX90</f>
        <v>26306.037998173477</v>
      </c>
      <c r="F25">
        <f t="shared" ca="1" si="0"/>
        <v>2.0650943692795735E-2</v>
      </c>
      <c r="G25">
        <f t="shared" ca="1" si="1"/>
        <v>2.5061900629554896E-2</v>
      </c>
      <c r="H25">
        <f t="shared" ca="1" si="2"/>
        <v>2.4436324183848713E-2</v>
      </c>
      <c r="I25">
        <f t="shared" ca="1" si="3"/>
        <v>2.4516519908682727E-2</v>
      </c>
      <c r="J25">
        <f t="shared" ca="1" si="4"/>
        <v>2.4506100340419484E-2</v>
      </c>
      <c r="K25">
        <f t="shared" ca="1" si="5"/>
        <v>2.4507451773468074E-2</v>
      </c>
      <c r="L25">
        <f t="shared" ca="1" si="6"/>
        <v>2.4507276451167865E-2</v>
      </c>
      <c r="M25">
        <f t="shared" ca="1" si="7"/>
        <v>7.1538875630777832E-6</v>
      </c>
    </row>
    <row r="26" spans="5:13" x14ac:dyDescent="0.25">
      <c r="E26">
        <f ca="1">+'VLP q=650'!AX26:AX91</f>
        <v>25202.63230255575</v>
      </c>
      <c r="F26">
        <f t="shared" ca="1" si="0"/>
        <v>2.0854125980587519E-2</v>
      </c>
      <c r="G26">
        <f t="shared" ca="1" si="1"/>
        <v>2.5314512068884718E-2</v>
      </c>
      <c r="H26">
        <f t="shared" ca="1" si="2"/>
        <v>2.4677716277531639E-2</v>
      </c>
      <c r="I26">
        <f t="shared" ca="1" si="3"/>
        <v>2.4759888261230972E-2</v>
      </c>
      <c r="J26">
        <f t="shared" ca="1" si="4"/>
        <v>2.4749140512711779E-2</v>
      </c>
      <c r="K26">
        <f t="shared" ca="1" si="5"/>
        <v>2.475054380127216E-2</v>
      </c>
      <c r="L26">
        <f t="shared" ca="1" si="6"/>
        <v>2.4750360537628406E-2</v>
      </c>
      <c r="M26">
        <f t="shared" ca="1" si="7"/>
        <v>7.4044838043819645E-6</v>
      </c>
    </row>
    <row r="27" spans="5:13" x14ac:dyDescent="0.25">
      <c r="E27">
        <f ca="1">+'VLP q=650'!AX27:AX92</f>
        <v>24193.008431486986</v>
      </c>
      <c r="F27">
        <f t="shared" ca="1" si="0"/>
        <v>2.1051506752553462E-2</v>
      </c>
      <c r="G27">
        <f t="shared" ca="1" si="1"/>
        <v>2.5559220860706666E-2</v>
      </c>
      <c r="H27">
        <f t="shared" ca="1" si="2"/>
        <v>2.4911610029088017E-2</v>
      </c>
      <c r="I27">
        <f t="shared" ca="1" si="3"/>
        <v>2.4995700499086365E-2</v>
      </c>
      <c r="J27">
        <f t="shared" ca="1" si="4"/>
        <v>2.4984631980509216E-2</v>
      </c>
      <c r="K27">
        <f t="shared" ca="1" si="5"/>
        <v>2.4986086293650386E-2</v>
      </c>
      <c r="L27">
        <f t="shared" ca="1" si="6"/>
        <v>2.498589516396002E-2</v>
      </c>
      <c r="M27">
        <f t="shared" ca="1" si="7"/>
        <v>7.64950341430445E-6</v>
      </c>
    </row>
    <row r="28" spans="5:13" x14ac:dyDescent="0.25">
      <c r="E28">
        <f ca="1">+'VLP q=650'!AX28:AX93</f>
        <v>23267.361479652147</v>
      </c>
      <c r="F28">
        <f t="shared" ca="1" si="0"/>
        <v>2.124310343150328E-2</v>
      </c>
      <c r="G28">
        <f t="shared" ca="1" si="1"/>
        <v>2.5796130436478902E-2</v>
      </c>
      <c r="H28">
        <f t="shared" ca="1" si="2"/>
        <v>2.513809799928959E-2</v>
      </c>
      <c r="I28">
        <f t="shared" ca="1" si="3"/>
        <v>2.5224049621761425E-2</v>
      </c>
      <c r="J28">
        <f t="shared" ca="1" si="4"/>
        <v>2.5212667887967631E-2</v>
      </c>
      <c r="K28">
        <f t="shared" ca="1" si="5"/>
        <v>2.521417234189138E-2</v>
      </c>
      <c r="L28">
        <f t="shared" ca="1" si="6"/>
        <v>2.521397343353099E-2</v>
      </c>
      <c r="M28">
        <f t="shared" ca="1" si="7"/>
        <v>7.888814546212035E-6</v>
      </c>
    </row>
    <row r="29" spans="5:13" x14ac:dyDescent="0.25">
      <c r="E29">
        <f ca="1">+'VLP q=650'!AX29:AX94</f>
        <v>22417.127191005326</v>
      </c>
      <c r="F29">
        <f t="shared" ca="1" si="0"/>
        <v>2.1428943502763181E-2</v>
      </c>
      <c r="G29">
        <f t="shared" ca="1" si="1"/>
        <v>2.6025349373208231E-2</v>
      </c>
      <c r="H29">
        <f t="shared" ca="1" si="2"/>
        <v>2.5357278234270766E-2</v>
      </c>
      <c r="I29">
        <f t="shared" ca="1" si="3"/>
        <v>2.5445034167316142E-2</v>
      </c>
      <c r="J29">
        <f t="shared" ca="1" si="4"/>
        <v>2.5433346895629396E-2</v>
      </c>
      <c r="K29">
        <f t="shared" ca="1" si="5"/>
        <v>2.543490055843135E-2</v>
      </c>
      <c r="L29">
        <f t="shared" ca="1" si="6"/>
        <v>2.5434693970054198E-2</v>
      </c>
      <c r="M29">
        <f t="shared" ca="1" si="7"/>
        <v>8.1223063817833838E-6</v>
      </c>
    </row>
    <row r="30" spans="5:13" x14ac:dyDescent="0.25">
      <c r="E30">
        <f ca="1">+'VLP q=650'!AX30:AX95</f>
        <v>21634.79921054337</v>
      </c>
      <c r="F30">
        <f t="shared" ca="1" si="0"/>
        <v>2.1609063793187517E-2</v>
      </c>
      <c r="G30">
        <f t="shared" ca="1" si="1"/>
        <v>2.6246991206532736E-2</v>
      </c>
      <c r="H30">
        <f t="shared" ca="1" si="2"/>
        <v>2.5569254031822898E-2</v>
      </c>
      <c r="I30">
        <f t="shared" ca="1" si="3"/>
        <v>2.5658757978291043E-2</v>
      </c>
      <c r="J30">
        <f t="shared" ca="1" si="4"/>
        <v>2.564677294706319E-2</v>
      </c>
      <c r="K30">
        <f t="shared" ca="1" si="5"/>
        <v>2.5648374843390467E-2</v>
      </c>
      <c r="L30">
        <f t="shared" ca="1" si="6"/>
        <v>2.5648160684124274E-2</v>
      </c>
      <c r="M30">
        <f ca="1">(K30-L30)/L30</f>
        <v>8.3498878859147891E-6</v>
      </c>
    </row>
    <row r="31" spans="5:13" x14ac:dyDescent="0.25">
      <c r="E31">
        <f ca="1">+'VLP q=650'!AX31:AX96</f>
        <v>20913.776858594589</v>
      </c>
      <c r="F31">
        <f t="shared" ca="1" si="0"/>
        <v>2.1783509790849153E-2</v>
      </c>
      <c r="G31">
        <f t="shared" ca="1" si="1"/>
        <v>2.6461174204760018E-2</v>
      </c>
      <c r="H31">
        <f t="shared" ca="1" si="2"/>
        <v>2.5774133676864132E-2</v>
      </c>
      <c r="I31">
        <f t="shared" ca="1" si="3"/>
        <v>2.5865329936371521E-2</v>
      </c>
      <c r="J31">
        <f t="shared" ca="1" si="4"/>
        <v>2.5853055004246263E-2</v>
      </c>
      <c r="K31">
        <f t="shared" ca="1" si="5"/>
        <v>2.5854704119847274E-2</v>
      </c>
      <c r="L31">
        <f t="shared" ca="1" si="6"/>
        <v>2.5854482508495286E-2</v>
      </c>
      <c r="M31">
        <f t="shared" ca="1" si="7"/>
        <v>8.5714866625241983E-6</v>
      </c>
    </row>
    <row r="32" spans="5:13" x14ac:dyDescent="0.25">
      <c r="E32">
        <f ca="1">+'VLP q=650'!AX32:AX97</f>
        <v>20248.23776531938</v>
      </c>
      <c r="F32">
        <f t="shared" ca="1" si="0"/>
        <v>2.19523349948187E-2</v>
      </c>
      <c r="G32">
        <f t="shared" ca="1" si="1"/>
        <v>2.6668021104789406E-2</v>
      </c>
      <c r="H32">
        <f t="shared" ca="1" si="2"/>
        <v>2.5972030146157375E-2</v>
      </c>
      <c r="I32">
        <f t="shared" ca="1" si="3"/>
        <v>2.6064863665827529E-2</v>
      </c>
      <c r="J32">
        <f t="shared" ca="1" si="4"/>
        <v>2.6052306751752158E-2</v>
      </c>
      <c r="K32">
        <f t="shared" ca="1" si="5"/>
        <v>2.6054002037910591E-2</v>
      </c>
      <c r="L32">
        <f t="shared" ca="1" si="6"/>
        <v>2.6053773102158468E-2</v>
      </c>
      <c r="M32">
        <f t="shared" ca="1" si="7"/>
        <v>8.7870478961098119E-6</v>
      </c>
    </row>
    <row r="33" spans="5:13" x14ac:dyDescent="0.25">
      <c r="E33">
        <f ca="1">+'VLP q=650'!AX33:AX98</f>
        <v>19633.030854628298</v>
      </c>
      <c r="F33">
        <f t="shared" ca="1" si="0"/>
        <v>2.21156002870352E-2</v>
      </c>
      <c r="G33">
        <f t="shared" ca="1" si="1"/>
        <v>2.686765881179011E-2</v>
      </c>
      <c r="H33">
        <f t="shared" ca="1" si="2"/>
        <v>2.6163060783326204E-2</v>
      </c>
      <c r="I33">
        <f t="shared" ca="1" si="3"/>
        <v>2.625747720677684E-2</v>
      </c>
      <c r="J33">
        <f t="shared" ca="1" si="4"/>
        <v>2.6244646270803855E-2</v>
      </c>
      <c r="K33">
        <f t="shared" ca="1" si="5"/>
        <v>2.6246386648646543E-2</v>
      </c>
      <c r="L33">
        <f t="shared" ca="1" si="6"/>
        <v>2.6246150524278398E-2</v>
      </c>
      <c r="M33">
        <f t="shared" ca="1" si="7"/>
        <v>8.9965333364416252E-6</v>
      </c>
    </row>
    <row r="34" spans="5:13" x14ac:dyDescent="0.25">
      <c r="E34">
        <f ca="1">+'VLP q=650'!AX34:AX99</f>
        <v>19063.586064512456</v>
      </c>
      <c r="F34">
        <f t="shared" ca="1" si="0"/>
        <v>2.2273373320353652E-2</v>
      </c>
      <c r="G34">
        <f t="shared" ca="1" si="1"/>
        <v>2.7060218065174849E-2</v>
      </c>
      <c r="H34">
        <f t="shared" ca="1" si="2"/>
        <v>2.6347346945934439E-2</v>
      </c>
      <c r="I34">
        <f t="shared" ca="1" si="3"/>
        <v>2.6443292660054199E-2</v>
      </c>
      <c r="J34">
        <f t="shared" ca="1" si="4"/>
        <v>2.6430195684981391E-2</v>
      </c>
      <c r="K34">
        <f t="shared" ca="1" si="5"/>
        <v>2.6431980049648147E-2</v>
      </c>
      <c r="L34">
        <f t="shared" ca="1" si="6"/>
        <v>2.6431736879774972E-2</v>
      </c>
      <c r="M34">
        <f t="shared" ca="1" si="7"/>
        <v>9.1999203185579694E-6</v>
      </c>
    </row>
    <row r="35" spans="5:13" x14ac:dyDescent="0.25">
      <c r="E35">
        <f ca="1">+'VLP q=650'!AX35:AX100</f>
        <v>18535.837894906221</v>
      </c>
      <c r="F35">
        <f t="shared" ca="1" si="0"/>
        <v>2.2425727918512637E-2</v>
      </c>
      <c r="G35">
        <f t="shared" ca="1" si="1"/>
        <v>2.7245833073849271E-2</v>
      </c>
      <c r="H35">
        <f t="shared" ca="1" si="2"/>
        <v>2.6525013626892437E-2</v>
      </c>
      <c r="I35">
        <f t="shared" ca="1" si="3"/>
        <v>2.6622435805978891E-2</v>
      </c>
      <c r="J35">
        <f t="shared" ca="1" si="4"/>
        <v>2.6609080779878905E-2</v>
      </c>
      <c r="K35">
        <f t="shared" ca="1" si="5"/>
        <v>2.6610908004542078E-2</v>
      </c>
      <c r="L35">
        <f t="shared" ca="1" si="6"/>
        <v>2.6610657938845931E-2</v>
      </c>
      <c r="M35">
        <f t="shared" ca="1" si="7"/>
        <v>9.3972008028274484E-6</v>
      </c>
    </row>
    <row r="36" spans="5:13" x14ac:dyDescent="0.25">
      <c r="E36">
        <f ca="1">+'VLP q=650'!AX36:AX101</f>
        <v>18046.160429563824</v>
      </c>
      <c r="F36">
        <f t="shared" ca="1" si="0"/>
        <v>2.2572743485064162E-2</v>
      </c>
      <c r="G36">
        <f t="shared" ca="1" si="1"/>
        <v>2.7424641123970472E-2</v>
      </c>
      <c r="H36">
        <f t="shared" ca="1" si="2"/>
        <v>2.6696189052767019E-2</v>
      </c>
      <c r="I36">
        <f t="shared" ca="1" si="3"/>
        <v>2.6795035699634619E-2</v>
      </c>
      <c r="J36">
        <f t="shared" ca="1" si="4"/>
        <v>2.6781430599325157E-2</v>
      </c>
      <c r="K36">
        <f t="shared" ca="1" si="5"/>
        <v>2.6783299539046023E-2</v>
      </c>
      <c r="L36">
        <f t="shared" ca="1" si="6"/>
        <v>2.6783042733043584E-2</v>
      </c>
      <c r="M36">
        <f t="shared" ca="1" si="7"/>
        <v>9.5883804166182185E-6</v>
      </c>
    </row>
    <row r="37" spans="5:13" x14ac:dyDescent="0.25">
      <c r="E37">
        <f ca="1">+'VLP q=650'!AX37:AX102</f>
        <v>17591.311918830317</v>
      </c>
      <c r="F37">
        <f t="shared" ca="1" si="0"/>
        <v>2.2714504419304758E-2</v>
      </c>
      <c r="G37">
        <f t="shared" ca="1" si="1"/>
        <v>2.7596782162542466E-2</v>
      </c>
      <c r="H37">
        <f t="shared" ca="1" si="2"/>
        <v>2.6861004261729198E-2</v>
      </c>
      <c r="I37">
        <f t="shared" ca="1" si="3"/>
        <v>2.6961224245437541E-2</v>
      </c>
      <c r="J37">
        <f t="shared" ca="1" si="4"/>
        <v>2.6947377020940463E-2</v>
      </c>
      <c r="K37">
        <f t="shared" ca="1" si="5"/>
        <v>2.6949286516350413E-2</v>
      </c>
      <c r="L37">
        <f t="shared" ca="1" si="6"/>
        <v>2.694902313067904E-2</v>
      </c>
      <c r="M37">
        <f t="shared" ca="1" si="7"/>
        <v>9.7734775058994648E-6</v>
      </c>
    </row>
    <row r="38" spans="5:13" x14ac:dyDescent="0.25">
      <c r="E38">
        <f ca="1">+'VLP q=650'!AX38:AX103</f>
        <v>17168.387361239424</v>
      </c>
      <c r="F38">
        <f t="shared" ca="1" si="0"/>
        <v>2.2851099537983706E-2</v>
      </c>
      <c r="G38">
        <f t="shared" ca="1" si="1"/>
        <v>2.7762398360133833E-2</v>
      </c>
      <c r="H38">
        <f t="shared" ca="1" si="2"/>
        <v>2.7019592663893269E-2</v>
      </c>
      <c r="I38">
        <f t="shared" ca="1" si="3"/>
        <v>2.7121135753789053E-2</v>
      </c>
      <c r="J38">
        <f t="shared" ca="1" si="4"/>
        <v>2.7107054313823185E-2</v>
      </c>
      <c r="K38">
        <f t="shared" ca="1" si="5"/>
        <v>2.7109003194617929E-2</v>
      </c>
      <c r="L38">
        <f t="shared" ca="1" si="6"/>
        <v>2.7108733394347495E-2</v>
      </c>
      <c r="M38">
        <f t="shared" ca="1" si="7"/>
        <v>9.9525221820274585E-6</v>
      </c>
    </row>
    <row r="39" spans="5:13" x14ac:dyDescent="0.25">
      <c r="E39">
        <f ca="1">+'VLP q=650'!AX39:AX104</f>
        <v>16774.777803099783</v>
      </c>
      <c r="F39">
        <f t="shared" ca="1" si="0"/>
        <v>2.2982621502078686E-2</v>
      </c>
      <c r="G39">
        <f t="shared" ca="1" si="1"/>
        <v>2.7921633655839596E-2</v>
      </c>
      <c r="H39">
        <f t="shared" ca="1" si="2"/>
        <v>2.7172089586699238E-2</v>
      </c>
      <c r="I39">
        <f t="shared" ca="1" si="3"/>
        <v>2.7274906482508146E-2</v>
      </c>
      <c r="J39">
        <f t="shared" ca="1" si="4"/>
        <v>2.7260598681055546E-2</v>
      </c>
      <c r="K39">
        <f t="shared" ca="1" si="5"/>
        <v>2.726258576929173E-2</v>
      </c>
      <c r="L39">
        <f t="shared" ca="1" si="6"/>
        <v>2.7262309723265193E-2</v>
      </c>
      <c r="M39">
        <f t="shared" ca="1" si="7"/>
        <v>1.012555536707215E-5</v>
      </c>
    </row>
    <row r="40" spans="5:13" x14ac:dyDescent="0.25">
      <c r="E40">
        <f ca="1">+'VLP q=650'!AX40:AX105</f>
        <v>16408.135301618655</v>
      </c>
      <c r="F40">
        <f t="shared" ca="1" si="0"/>
        <v>2.3109166248247184E-2</v>
      </c>
      <c r="G40">
        <f t="shared" ca="1" si="1"/>
        <v>2.8074633287336812E-2</v>
      </c>
      <c r="H40">
        <f t="shared" ca="1" si="2"/>
        <v>2.7318631807777952E-2</v>
      </c>
      <c r="I40">
        <f t="shared" ca="1" si="3"/>
        <v>2.7422674165523065E-2</v>
      </c>
      <c r="J40">
        <f t="shared" ca="1" si="4"/>
        <v>2.7408147789503335E-2</v>
      </c>
      <c r="K40">
        <f t="shared" ca="1" si="5"/>
        <v>2.7410171902687793E-2</v>
      </c>
      <c r="L40">
        <f t="shared" ca="1" si="6"/>
        <v>2.7409889782893299E-2</v>
      </c>
      <c r="M40">
        <f t="shared" ca="1" si="7"/>
        <v>1.0292627833571077E-5</v>
      </c>
    </row>
    <row r="41" spans="5:13" x14ac:dyDescent="0.25">
      <c r="E41">
        <f ca="1">+'VLP q=650'!AX41:AX106</f>
        <v>16066.342680210562</v>
      </c>
      <c r="F41">
        <f t="shared" ca="1" si="0"/>
        <v>2.3230832424706839E-2</v>
      </c>
      <c r="G41">
        <f t="shared" ca="1" si="1"/>
        <v>2.8221543308508519E-2</v>
      </c>
      <c r="H41">
        <f t="shared" ca="1" si="2"/>
        <v>2.7459357077421715E-2</v>
      </c>
      <c r="I41">
        <f t="shared" ca="1" si="3"/>
        <v>2.7564577530981758E-2</v>
      </c>
      <c r="J41">
        <f t="shared" ca="1" si="4"/>
        <v>2.7549840289063911E-2</v>
      </c>
      <c r="K41">
        <f t="shared" ca="1" si="5"/>
        <v>2.7551900243027054E-2</v>
      </c>
      <c r="L41">
        <f t="shared" ca="1" si="6"/>
        <v>2.7551612224003975E-2</v>
      </c>
      <c r="M41">
        <f t="shared" ca="1" si="7"/>
        <v>1.0453799245489669E-5</v>
      </c>
    </row>
    <row r="42" spans="5:13" x14ac:dyDescent="0.25">
      <c r="E42">
        <f ca="1">+'VLP q=650'!AX42:AX107</f>
        <v>15747.487353415258</v>
      </c>
      <c r="F42">
        <f t="shared" ca="1" si="0"/>
        <v>2.3347720831283794E-2</v>
      </c>
      <c r="G42">
        <f t="shared" ca="1" si="1"/>
        <v>2.8362510096635301E-2</v>
      </c>
      <c r="H42">
        <f t="shared" ca="1" si="2"/>
        <v>2.7594403632365073E-2</v>
      </c>
      <c r="I42">
        <f t="shared" ca="1" si="3"/>
        <v>2.7700755810518375E-2</v>
      </c>
      <c r="J42">
        <f t="shared" ca="1" si="4"/>
        <v>2.768581532309446E-2</v>
      </c>
      <c r="K42">
        <f t="shared" ca="1" si="5"/>
        <v>2.7687909934640199E-2</v>
      </c>
      <c r="L42">
        <f t="shared" ca="1" si="6"/>
        <v>2.7687616192921476E-2</v>
      </c>
      <c r="M42">
        <f t="shared" ca="1" si="7"/>
        <v>1.060913719246673E-5</v>
      </c>
    </row>
    <row r="43" spans="5:13" x14ac:dyDescent="0.25">
      <c r="E43">
        <f ca="1">+'VLP q=650'!AX43:AX108</f>
        <v>15449.838620299413</v>
      </c>
      <c r="F43">
        <f t="shared" ca="1" si="0"/>
        <v>2.3459933863204056E-2</v>
      </c>
      <c r="G43">
        <f t="shared" ca="1" si="1"/>
        <v>2.8497679850575972E-2</v>
      </c>
      <c r="H43">
        <f t="shared" ca="1" si="2"/>
        <v>2.7723909702059589E-2</v>
      </c>
      <c r="I43">
        <f t="shared" ca="1" si="3"/>
        <v>2.7831348240885009E-2</v>
      </c>
      <c r="J43">
        <f t="shared" ca="1" si="4"/>
        <v>2.7816212031225803E-2</v>
      </c>
      <c r="K43">
        <f t="shared" ca="1" si="5"/>
        <v>2.7818340120551642E-2</v>
      </c>
      <c r="L43">
        <f t="shared" ca="1" si="6"/>
        <v>2.7818040834144388E-2</v>
      </c>
      <c r="M43">
        <f t="shared" ca="1" si="7"/>
        <v>1.0758716224434676E-5</v>
      </c>
    </row>
    <row r="44" spans="5:13" x14ac:dyDescent="0.25">
      <c r="E44">
        <f ca="1">+'VLP q=650'!AX44:AX109</f>
        <v>15171.827924830748</v>
      </c>
      <c r="F44">
        <f t="shared" ca="1" si="0"/>
        <v>2.3567574957892259E-2</v>
      </c>
      <c r="G44">
        <f t="shared" ca="1" si="1"/>
        <v>2.8627198080670008E-2</v>
      </c>
      <c r="H44">
        <f t="shared" ca="1" si="2"/>
        <v>2.7848013007993271E-2</v>
      </c>
      <c r="I44">
        <f t="shared" ca="1" si="3"/>
        <v>2.7956493558519421E-2</v>
      </c>
      <c r="J44">
        <f t="shared" ca="1" si="4"/>
        <v>2.7941169045128774E-2</v>
      </c>
      <c r="K44">
        <f t="shared" ca="1" si="5"/>
        <v>2.7943329438010329E-2</v>
      </c>
      <c r="L44">
        <f t="shared" ca="1" si="6"/>
        <v>2.7943024785916502E-2</v>
      </c>
      <c r="M44">
        <f t="shared" ca="1" si="7"/>
        <v>1.0902616884195808E-5</v>
      </c>
    </row>
    <row r="45" spans="5:13" x14ac:dyDescent="0.25">
      <c r="E45">
        <f ca="1">+'VLP q=650'!AX45:AX110</f>
        <v>14912.031663827413</v>
      </c>
      <c r="F45">
        <f t="shared" ca="1" si="0"/>
        <v>2.3670748043578729E-2</v>
      </c>
      <c r="G45">
        <f t="shared" ca="1" si="1"/>
        <v>2.875120909027843E-2</v>
      </c>
      <c r="H45">
        <f t="shared" ca="1" si="2"/>
        <v>2.7966850255848035E-2</v>
      </c>
      <c r="I45">
        <f t="shared" ca="1" si="3"/>
        <v>2.8076329486852767E-2</v>
      </c>
      <c r="J45">
        <f t="shared" ca="1" si="4"/>
        <v>2.8060823977035059E-2</v>
      </c>
      <c r="K45">
        <f t="shared" ca="1" si="5"/>
        <v>2.8063015506770244E-2</v>
      </c>
      <c r="L45">
        <f t="shared" ca="1" si="6"/>
        <v>2.8062705668548977E-2</v>
      </c>
      <c r="M45">
        <f t="shared" ca="1" si="7"/>
        <v>1.1040924739283812E-5</v>
      </c>
    </row>
    <row r="46" spans="5:13" x14ac:dyDescent="0.25">
      <c r="E46">
        <f ca="1">+'VLP q=650'!AX46:AX111</f>
        <v>14669.156191150139</v>
      </c>
      <c r="F46">
        <f t="shared" ca="1" si="0"/>
        <v>2.376955698788592E-2</v>
      </c>
      <c r="G46">
        <f t="shared" ca="1" si="1"/>
        <v>2.8869855447911735E-2</v>
      </c>
      <c r="H46">
        <f t="shared" ca="1" si="2"/>
        <v>2.8080556619379988E-2</v>
      </c>
      <c r="I46">
        <f t="shared" ca="1" si="3"/>
        <v>2.8190992215244237E-2</v>
      </c>
      <c r="J46">
        <f t="shared" ca="1" si="4"/>
        <v>2.8175312899898997E-2</v>
      </c>
      <c r="K46">
        <f t="shared" ca="1" si="5"/>
        <v>2.8177534409007259E-2</v>
      </c>
      <c r="L46">
        <f t="shared" ca="1" si="6"/>
        <v>2.8177219564380337E-2</v>
      </c>
      <c r="M46">
        <f t="shared" ca="1" si="7"/>
        <v>1.1173729409403821E-5</v>
      </c>
    </row>
    <row r="47" spans="5:13" x14ac:dyDescent="0.25">
      <c r="E47">
        <f ca="1">+'VLP q=650'!AX47:AX112</f>
        <v>14442.024723584242</v>
      </c>
      <c r="F47">
        <f t="shared" ca="1" si="0"/>
        <v>2.3864105043742381E-2</v>
      </c>
      <c r="G47">
        <f t="shared" ca="1" si="1"/>
        <v>2.8983277447735437E-2</v>
      </c>
      <c r="H47">
        <f t="shared" ca="1" si="2"/>
        <v>2.8189265213814332E-2</v>
      </c>
      <c r="I47">
        <f t="shared" ca="1" si="3"/>
        <v>2.83006158673259E-2</v>
      </c>
      <c r="J47">
        <f t="shared" ca="1" si="4"/>
        <v>2.8284769816984419E-2</v>
      </c>
      <c r="K47">
        <f t="shared" ca="1" si="5"/>
        <v>2.8287020158656695E-2</v>
      </c>
      <c r="L47">
        <f t="shared" ca="1" si="6"/>
        <v>2.8286700487158509E-2</v>
      </c>
      <c r="M47">
        <f t="shared" ca="1" si="7"/>
        <v>1.1301123590949224E-5</v>
      </c>
    </row>
    <row r="48" spans="5:13" x14ac:dyDescent="0.25">
      <c r="E48">
        <f ca="1">+'VLP q=650'!AX48:AX113</f>
        <v>14229.565901603115</v>
      </c>
      <c r="F48">
        <f t="shared" ca="1" si="0"/>
        <v>2.395449428891441E-2</v>
      </c>
      <c r="G48">
        <f t="shared" ca="1" si="1"/>
        <v>2.9091612554838987E-2</v>
      </c>
      <c r="H48">
        <f t="shared" ca="1" si="2"/>
        <v>2.8293106555213835E-2</v>
      </c>
      <c r="I48">
        <f t="shared" ca="1" si="3"/>
        <v>2.8405331955194606E-2</v>
      </c>
      <c r="J48">
        <f t="shared" ca="1" si="4"/>
        <v>2.8389326117317305E-2</v>
      </c>
      <c r="K48">
        <f t="shared" ca="1" si="5"/>
        <v>2.839160415661195E-2</v>
      </c>
      <c r="L48">
        <f t="shared" ca="1" si="6"/>
        <v>2.8391279837285281E-2</v>
      </c>
      <c r="M48">
        <f t="shared" ca="1" si="7"/>
        <v>1.1423202072166536E-5</v>
      </c>
    </row>
    <row r="49" spans="5:13" x14ac:dyDescent="0.25">
      <c r="E49">
        <f ca="1">+'VLP q=650'!AX49:AX114</f>
        <v>14030.80379876655</v>
      </c>
      <c r="F49">
        <f t="shared" ca="1" si="0"/>
        <v>2.404082505408876E-2</v>
      </c>
      <c r="G49">
        <f t="shared" ca="1" si="1"/>
        <v>2.9194994829921762E-2</v>
      </c>
      <c r="H49">
        <f t="shared" ca="1" si="2"/>
        <v>2.839220800063048E-2</v>
      </c>
      <c r="I49">
        <f t="shared" ca="1" si="3"/>
        <v>2.8505268814224105E-2</v>
      </c>
      <c r="J49">
        <f t="shared" ca="1" si="4"/>
        <v>2.8489110011783517E-2</v>
      </c>
      <c r="K49">
        <f t="shared" ca="1" si="5"/>
        <v>2.8491414626562676E-2</v>
      </c>
      <c r="L49">
        <f t="shared" ca="1" si="6"/>
        <v>2.8491085837701789E-2</v>
      </c>
      <c r="M49">
        <f t="shared" ca="1" si="7"/>
        <v>1.1540060731981044E-5</v>
      </c>
    </row>
    <row r="50" spans="5:13" x14ac:dyDescent="0.25">
      <c r="E50">
        <f ca="1">+'VLP q=650'!AX50:AX115</f>
        <v>13844.84920846075</v>
      </c>
      <c r="F50">
        <f t="shared" ca="1" si="0"/>
        <v>2.412319533268718E-2</v>
      </c>
      <c r="G50">
        <f t="shared" ca="1" si="1"/>
        <v>2.929355432587229E-2</v>
      </c>
      <c r="H50">
        <f t="shared" ca="1" si="2"/>
        <v>2.8486693161770934E-2</v>
      </c>
      <c r="I50">
        <f t="shared" ca="1" si="3"/>
        <v>2.8600551011172114E-2</v>
      </c>
      <c r="J50">
        <f t="shared" ca="1" si="4"/>
        <v>2.8584245942556302E-2</v>
      </c>
      <c r="K50">
        <f t="shared" ca="1" si="5"/>
        <v>2.8586576024155732E-2</v>
      </c>
      <c r="L50">
        <f t="shared" ca="1" si="6"/>
        <v>2.8586242943098267E-2</v>
      </c>
      <c r="M50">
        <f t="shared" ca="1" si="7"/>
        <v>1.1651795520226208E-5</v>
      </c>
    </row>
    <row r="51" spans="5:13" x14ac:dyDescent="0.25">
      <c r="E51">
        <f ca="1">+'VLP q=650'!AX51:AX116</f>
        <v>13670.892067416475</v>
      </c>
      <c r="F51">
        <f t="shared" ca="1" si="0"/>
        <v>2.4201700163305973E-2</v>
      </c>
      <c r="G51">
        <f t="shared" ca="1" si="1"/>
        <v>2.9387416445922725E-2</v>
      </c>
      <c r="H51">
        <f t="shared" ca="1" si="2"/>
        <v>2.8576681282234038E-2</v>
      </c>
      <c r="I51">
        <f t="shared" ca="1" si="3"/>
        <v>2.8691298715561052E-2</v>
      </c>
      <c r="J51">
        <f t="shared" ca="1" si="4"/>
        <v>2.8674853955846669E-2</v>
      </c>
      <c r="K51">
        <f t="shared" ca="1" si="5"/>
        <v>2.8677208409469673E-2</v>
      </c>
      <c r="L51">
        <f t="shared" ca="1" si="6"/>
        <v>2.8676871212439337E-2</v>
      </c>
      <c r="M51">
        <f t="shared" ca="1" si="7"/>
        <v>1.1758501401288944E-5</v>
      </c>
    </row>
    <row r="52" spans="5:13" x14ac:dyDescent="0.25">
      <c r="E52">
        <f ca="1">+'VLP q=650'!AX52:AX117</f>
        <v>13508.194903246573</v>
      </c>
      <c r="F52">
        <f t="shared" ca="1" si="0"/>
        <v>2.4276430972638215E-2</v>
      </c>
      <c r="G52">
        <f t="shared" ca="1" si="1"/>
        <v>2.9476701249395908E-2</v>
      </c>
      <c r="H52">
        <f t="shared" ca="1" si="2"/>
        <v>2.8662286564869948E-2</v>
      </c>
      <c r="I52">
        <f t="shared" ca="1" si="3"/>
        <v>2.877762702077169E-2</v>
      </c>
      <c r="J52">
        <f t="shared" ca="1" si="4"/>
        <v>2.8761049024436068E-2</v>
      </c>
      <c r="K52">
        <f t="shared" ca="1" si="5"/>
        <v>2.8763426769258853E-2</v>
      </c>
      <c r="L52">
        <f t="shared" ca="1" si="6"/>
        <v>2.8763085631261464E-2</v>
      </c>
      <c r="M52">
        <f t="shared" ca="1" si="7"/>
        <v>1.1860271243568418E-5</v>
      </c>
    </row>
    <row r="53" spans="5:13" x14ac:dyDescent="0.25">
      <c r="E53">
        <f ca="1">+'VLP q=650'!AX53:AX118</f>
        <v>13356.087219443394</v>
      </c>
      <c r="F53">
        <f t="shared" ca="1" si="0"/>
        <v>2.4347474862638517E-2</v>
      </c>
      <c r="G53">
        <f t="shared" ca="1" si="1"/>
        <v>2.9561522686150948E-2</v>
      </c>
      <c r="H53">
        <f t="shared" ca="1" si="2"/>
        <v>2.8743617431103093E-2</v>
      </c>
      <c r="I53">
        <f t="shared" ca="1" si="3"/>
        <v>2.8859645196540787E-2</v>
      </c>
      <c r="J53">
        <f t="shared" ca="1" si="4"/>
        <v>2.8842940301710456E-2</v>
      </c>
      <c r="K53">
        <f t="shared" ca="1" si="5"/>
        <v>2.8845340270681547E-2</v>
      </c>
      <c r="L53">
        <f t="shared" ca="1" si="6"/>
        <v>2.8844995365457444E-2</v>
      </c>
      <c r="M53">
        <f t="shared" ca="1" si="7"/>
        <v>1.1957194644461116E-5</v>
      </c>
    </row>
    <row r="54" spans="5:13" x14ac:dyDescent="0.25">
      <c r="E54">
        <f ca="1">+'VLP q=650'!AX54:AX119</f>
        <v>13213.960757357605</v>
      </c>
      <c r="F54">
        <f t="shared" ca="1" si="0"/>
        <v>2.4414913820045635E-2</v>
      </c>
      <c r="G54">
        <f t="shared" ca="1" si="1"/>
        <v>2.9641987734097958E-2</v>
      </c>
      <c r="H54">
        <f t="shared" ca="1" si="2"/>
        <v>2.8820775687604144E-2</v>
      </c>
      <c r="I54">
        <f t="shared" ca="1" si="3"/>
        <v>2.8937455848041013E-2</v>
      </c>
      <c r="J54">
        <f t="shared" ca="1" si="4"/>
        <v>2.8920630282412461E-2</v>
      </c>
      <c r="K54">
        <f t="shared" ca="1" si="5"/>
        <v>2.89230514217221E-2</v>
      </c>
      <c r="L54">
        <f t="shared" ca="1" si="6"/>
        <v>2.8922702921759358E-2</v>
      </c>
      <c r="M54">
        <f t="shared" ca="1" si="7"/>
        <v>1.2049356648471074E-5</v>
      </c>
    </row>
    <row r="55" spans="5:13" x14ac:dyDescent="0.25">
      <c r="E55">
        <f ca="1">+'VLP q=650'!AX55:AX120</f>
        <v>13081.265602510672</v>
      </c>
      <c r="F55">
        <f t="shared" ca="1" si="0"/>
        <v>2.4478823818436458E-2</v>
      </c>
      <c r="G55">
        <f t="shared" ca="1" si="1"/>
        <v>2.971819540470106E-2</v>
      </c>
      <c r="H55">
        <f t="shared" ca="1" si="2"/>
        <v>2.889385556663113E-2</v>
      </c>
      <c r="I55">
        <f t="shared" ca="1" si="3"/>
        <v>2.9011153947578971E-2</v>
      </c>
      <c r="J55">
        <f t="shared" ca="1" si="4"/>
        <v>2.8994213836200638E-2</v>
      </c>
      <c r="K55">
        <f t="shared" ca="1" si="5"/>
        <v>2.8996655104386766E-2</v>
      </c>
      <c r="L55">
        <f t="shared" ca="1" si="6"/>
        <v>2.8996303181001087E-2</v>
      </c>
      <c r="M55">
        <f t="shared" ca="1" si="7"/>
        <v>1.2136836322988048E-5</v>
      </c>
    </row>
    <row r="56" spans="5:13" x14ac:dyDescent="0.25">
      <c r="E56">
        <f ca="1">+'VLP q=650'!AX56:AX121</f>
        <v>12957.507134773226</v>
      </c>
      <c r="F56">
        <f t="shared" ca="1" si="0"/>
        <v>2.4539273771544527E-2</v>
      </c>
      <c r="G56">
        <f t="shared" ca="1" si="1"/>
        <v>2.979023556779507E-2</v>
      </c>
      <c r="H56">
        <f t="shared" ca="1" si="2"/>
        <v>2.8962942593320835E-2</v>
      </c>
      <c r="I56">
        <f t="shared" ca="1" si="3"/>
        <v>2.9080825691796281E-2</v>
      </c>
      <c r="J56">
        <f t="shared" ca="1" si="4"/>
        <v>2.9063777066975077E-2</v>
      </c>
      <c r="K56">
        <f t="shared" ca="1" si="5"/>
        <v>2.9066237433619503E-2</v>
      </c>
      <c r="L56">
        <f t="shared" ca="1" si="6"/>
        <v>2.9065882257108839E-2</v>
      </c>
      <c r="M56">
        <f t="shared" ca="1" si="7"/>
        <v>1.2219705134783929E-5</v>
      </c>
    </row>
    <row r="57" spans="5:13" x14ac:dyDescent="0.25">
      <c r="E57">
        <f ca="1">+'VLP q=650'!AX57:AX122</f>
        <v>12842.243862399762</v>
      </c>
      <c r="F57">
        <f t="shared" ca="1" si="0"/>
        <v>2.4596324279672073E-2</v>
      </c>
      <c r="G57">
        <f t="shared" ca="1" si="1"/>
        <v>2.9858187526972134E-2</v>
      </c>
      <c r="H57">
        <f t="shared" ca="1" si="2"/>
        <v>2.9028112213957881E-2</v>
      </c>
      <c r="I57">
        <f t="shared" ca="1" si="3"/>
        <v>2.9146547117841645E-2</v>
      </c>
      <c r="J57">
        <f t="shared" ca="1" si="4"/>
        <v>2.9129395931542439E-2</v>
      </c>
      <c r="K57">
        <f t="shared" ca="1" si="5"/>
        <v>2.913187437549206E-2</v>
      </c>
      <c r="L57">
        <f t="shared" ca="1" si="6"/>
        <v>2.9131516115377235E-2</v>
      </c>
      <c r="M57">
        <f t="shared" ca="1" si="7"/>
        <v>1.229802504632834E-5</v>
      </c>
    </row>
    <row r="58" spans="5:13" x14ac:dyDescent="0.25">
      <c r="E58">
        <f ca="1">+'VLP q=650'!AX58:AX123</f>
        <v>12735.086235011397</v>
      </c>
      <c r="F58">
        <f t="shared" ca="1" si="0"/>
        <v>2.4650026085327039E-2</v>
      </c>
      <c r="G58">
        <f t="shared" ca="1" si="1"/>
        <v>2.9922118246298771E-2</v>
      </c>
      <c r="H58">
        <f t="shared" ca="1" si="2"/>
        <v>2.9089428089993246E-2</v>
      </c>
      <c r="I58">
        <f t="shared" ca="1" si="3"/>
        <v>2.9208382382476486E-2</v>
      </c>
      <c r="J58">
        <f t="shared" ca="1" si="4"/>
        <v>2.9191134521734902E-2</v>
      </c>
      <c r="K58">
        <f t="shared" ca="1" si="5"/>
        <v>2.9193630028756024E-2</v>
      </c>
      <c r="L58">
        <f t="shared" ca="1" si="6"/>
        <v>2.9193268854123197E-2</v>
      </c>
      <c r="M58">
        <f t="shared" ca="1" si="7"/>
        <v>1.2371846216712897E-5</v>
      </c>
    </row>
    <row r="59" spans="5:13" x14ac:dyDescent="0.25">
      <c r="E59">
        <f ca="1">+'VLP q=650'!AX59:AX124</f>
        <v>12635.696611282199</v>
      </c>
      <c r="F59">
        <f t="shared" ca="1" si="0"/>
        <v>2.4700418113883512E-2</v>
      </c>
      <c r="G59">
        <f t="shared" ca="1" si="1"/>
        <v>2.9982080081271456E-2</v>
      </c>
      <c r="H59">
        <f t="shared" ca="1" si="2"/>
        <v>2.914693991667365E-2</v>
      </c>
      <c r="I59">
        <f t="shared" ca="1" si="3"/>
        <v>2.9266381561776508E-2</v>
      </c>
      <c r="J59">
        <f t="shared" ca="1" si="4"/>
        <v>2.9249042867871028E-2</v>
      </c>
      <c r="K59">
        <f t="shared" ca="1" si="5"/>
        <v>2.9251554427604552E-2</v>
      </c>
      <c r="L59">
        <f t="shared" ca="1" si="6"/>
        <v>2.9251190507572376E-2</v>
      </c>
      <c r="M59">
        <f t="shared" ca="1" si="7"/>
        <v>1.2441204130853658E-5</v>
      </c>
    </row>
    <row r="60" spans="5:13" x14ac:dyDescent="0.25">
      <c r="E60">
        <f ca="1">+'VLP q=650'!AX60:AX125</f>
        <v>12543.790683058498</v>
      </c>
      <c r="F60">
        <f t="shared" ca="1" si="0"/>
        <v>2.4747524909410602E-2</v>
      </c>
      <c r="G60">
        <f t="shared" ca="1" si="1"/>
        <v>3.0038107789032223E-2</v>
      </c>
      <c r="H60">
        <f t="shared" ca="1" si="2"/>
        <v>2.9200680550418745E-2</v>
      </c>
      <c r="I60">
        <f t="shared" ca="1" si="3"/>
        <v>2.9320577753731692E-2</v>
      </c>
      <c r="J60">
        <f t="shared" ca="1" si="4"/>
        <v>2.9303154046206255E-2</v>
      </c>
      <c r="K60">
        <f t="shared" ca="1" si="5"/>
        <v>2.9305680648230165E-2</v>
      </c>
      <c r="L60">
        <f t="shared" ca="1" si="6"/>
        <v>2.9305314152574882E-2</v>
      </c>
      <c r="M60">
        <f t="shared" ca="1" si="7"/>
        <v>1.2506115900148057E-5</v>
      </c>
    </row>
    <row r="61" spans="5:13" x14ac:dyDescent="0.25">
      <c r="E61">
        <f ca="1">+'VLP q=650'!AX61:AX126</f>
        <v>12459.140866600021</v>
      </c>
      <c r="F61">
        <f t="shared" ca="1" si="0"/>
        <v>2.479135316434752E-2</v>
      </c>
      <c r="G61">
        <f t="shared" ca="1" si="1"/>
        <v>3.009021446063407E-2</v>
      </c>
      <c r="H61">
        <f t="shared" ca="1" si="2"/>
        <v>2.9250662102218682E-2</v>
      </c>
      <c r="I61">
        <f t="shared" ca="1" si="3"/>
        <v>2.937098313810536E-2</v>
      </c>
      <c r="J61">
        <f t="shared" ca="1" si="4"/>
        <v>2.9353480245280988E-2</v>
      </c>
      <c r="K61">
        <f t="shared" ca="1" si="5"/>
        <v>2.9356020873988878E-2</v>
      </c>
      <c r="L61">
        <f t="shared" ca="1" si="6"/>
        <v>2.9355651973977649E-2</v>
      </c>
      <c r="M61">
        <f t="shared" ca="1" si="7"/>
        <v>1.2566575307417468E-5</v>
      </c>
    </row>
    <row r="62" spans="5:13" x14ac:dyDescent="0.25">
      <c r="E62">
        <f ca="1">+'VLP q=650'!AX62:AX127</f>
        <v>12381.582539652156</v>
      </c>
      <c r="F62">
        <f t="shared" ca="1" si="0"/>
        <v>2.4831886842942737E-2</v>
      </c>
      <c r="G62">
        <f t="shared" ca="1" si="1"/>
        <v>3.0138385782362821E-2</v>
      </c>
      <c r="H62">
        <f t="shared" ca="1" si="2"/>
        <v>2.9296870428111361E-2</v>
      </c>
      <c r="I62">
        <f t="shared" ca="1" si="3"/>
        <v>2.9417583419777318E-2</v>
      </c>
      <c r="J62">
        <f t="shared" ca="1" si="4"/>
        <v>2.9400007218300939E-2</v>
      </c>
      <c r="K62">
        <f t="shared" ca="1" si="5"/>
        <v>2.9402560846143545E-2</v>
      </c>
      <c r="L62">
        <f t="shared" ca="1" si="6"/>
        <v>2.9402189715653879E-2</v>
      </c>
      <c r="M62">
        <f t="shared" ca="1" si="7"/>
        <v>1.2622545914296362E-5</v>
      </c>
    </row>
    <row r="63" spans="5:13" x14ac:dyDescent="0.25">
      <c r="E63">
        <f ca="1">+'VLP q=650'!AX63:AX128</f>
        <v>12311.024693794607</v>
      </c>
      <c r="F63">
        <f t="shared" ca="1" si="0"/>
        <v>2.4869080022996582E-2</v>
      </c>
      <c r="G63">
        <f t="shared" ca="1" si="1"/>
        <v>3.0182571587820863E-2</v>
      </c>
      <c r="H63">
        <f t="shared" ca="1" si="2"/>
        <v>2.9339257020572558E-2</v>
      </c>
      <c r="I63">
        <f t="shared" ca="1" si="3"/>
        <v>2.9460329650941093E-2</v>
      </c>
      <c r="J63">
        <f t="shared" ca="1" si="4"/>
        <v>2.9442686118510808E-2</v>
      </c>
      <c r="K63">
        <f t="shared" ca="1" si="5"/>
        <v>2.9445251696863597E-2</v>
      </c>
      <c r="L63">
        <f t="shared" ca="1" si="6"/>
        <v>2.9444878513916122E-2</v>
      </c>
      <c r="M63">
        <f t="shared" ca="1" si="7"/>
        <v>1.2673950999600778E-5</v>
      </c>
    </row>
    <row r="64" spans="5:13" x14ac:dyDescent="0.25">
      <c r="E64">
        <f ca="1">+'VLP q=650'!AX64:AX129</f>
        <v>12247.467963117168</v>
      </c>
      <c r="F64">
        <f t="shared" ca="1" si="0"/>
        <v>2.4902845821960229E-2</v>
      </c>
      <c r="G64">
        <f t="shared" ca="1" si="1"/>
        <v>3.0222672762703424E-2</v>
      </c>
      <c r="H64">
        <f t="shared" ca="1" si="2"/>
        <v>2.9377726441398598E-2</v>
      </c>
      <c r="I64">
        <f t="shared" ca="1" si="3"/>
        <v>2.9499125556938954E-2</v>
      </c>
      <c r="J64">
        <f t="shared" ca="1" si="4"/>
        <v>2.9481420845315291E-2</v>
      </c>
      <c r="K64">
        <f t="shared" ca="1" si="5"/>
        <v>2.948399729170615E-2</v>
      </c>
      <c r="L64">
        <f t="shared" ca="1" si="6"/>
        <v>2.9483622240628598E-2</v>
      </c>
      <c r="M64">
        <f t="shared" ca="1" si="7"/>
        <v>1.2720658082352675E-5</v>
      </c>
    </row>
    <row r="65" spans="5:13" x14ac:dyDescent="0.25">
      <c r="E65">
        <f ca="1">+'VLP q=650'!AX65:AX130</f>
        <v>12191.036030826857</v>
      </c>
      <c r="F65">
        <f t="shared" ca="1" si="0"/>
        <v>2.4933038114109716E-2</v>
      </c>
      <c r="G65">
        <f t="shared" ca="1" si="1"/>
        <v>3.0258519595762711E-2</v>
      </c>
      <c r="H65">
        <f t="shared" ca="1" si="2"/>
        <v>2.9412115548125919E-2</v>
      </c>
      <c r="I65">
        <f t="shared" ca="1" si="3"/>
        <v>2.9533806585940278E-2</v>
      </c>
      <c r="J65">
        <f t="shared" ca="1" si="4"/>
        <v>2.9516047127338688E-2</v>
      </c>
      <c r="K65">
        <f t="shared" ca="1" si="5"/>
        <v>2.9518633306702968E-2</v>
      </c>
      <c r="L65">
        <f t="shared" ca="1" si="6"/>
        <v>2.9518256581327864E-2</v>
      </c>
      <c r="M65">
        <f t="shared" ca="1" si="7"/>
        <v>1.2762453435067835E-5</v>
      </c>
    </row>
    <row r="66" spans="5:13" x14ac:dyDescent="0.25">
      <c r="E66">
        <f ca="1">+'VLP q=650'!AX66:AX131</f>
        <v>12142.033713152654</v>
      </c>
      <c r="F66">
        <f t="shared" ca="1" si="0"/>
        <v>2.4959418761316507E-2</v>
      </c>
      <c r="G66">
        <f t="shared" ca="1" si="1"/>
        <v>3.0289832943049409E-2</v>
      </c>
      <c r="H66">
        <f t="shared" ca="1" si="2"/>
        <v>2.944215623147518E-2</v>
      </c>
      <c r="I66">
        <f t="shared" ca="1" si="3"/>
        <v>2.9564102329594527E-2</v>
      </c>
      <c r="J66">
        <f t="shared" ca="1" si="4"/>
        <v>2.9546295002781067E-2</v>
      </c>
      <c r="K66">
        <f t="shared" ca="1" si="5"/>
        <v>2.9548889698054477E-2</v>
      </c>
      <c r="L66">
        <f t="shared" ca="1" si="6"/>
        <v>2.9548511506758624E-2</v>
      </c>
      <c r="M66">
        <f t="shared" ca="1" si="7"/>
        <v>1.2798996516844837E-5</v>
      </c>
    </row>
    <row r="67" spans="5:13" x14ac:dyDescent="0.25">
      <c r="E67">
        <f ca="1">+'VLP q=650'!AX67:AX132</f>
        <v>12101.064535732685</v>
      </c>
      <c r="F67">
        <f t="shared" ca="1" si="0"/>
        <v>2.4981592427547213E-2</v>
      </c>
      <c r="G67">
        <f t="shared" ca="1" si="1"/>
        <v>3.0316146935509884E-2</v>
      </c>
      <c r="H67">
        <f t="shared" ca="1" si="2"/>
        <v>2.9467401257264249E-2</v>
      </c>
      <c r="I67">
        <f t="shared" ca="1" si="3"/>
        <v>2.9589561734761377E-2</v>
      </c>
      <c r="J67">
        <f t="shared" ca="1" si="4"/>
        <v>2.9571714149758791E-2</v>
      </c>
      <c r="K67">
        <f t="shared" ca="1" si="5"/>
        <v>2.9574316011312392E-2</v>
      </c>
      <c r="L67">
        <f t="shared" ca="1" si="6"/>
        <v>2.9573936585707873E-2</v>
      </c>
      <c r="M67">
        <f t="shared" ca="1" si="7"/>
        <v>1.2829729428107663E-5</v>
      </c>
    </row>
  </sheetData>
  <mergeCells count="2">
    <mergeCell ref="A2:B2"/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BE68"/>
  <sheetViews>
    <sheetView zoomScale="70" zoomScaleNormal="70" workbookViewId="0">
      <selection activeCell="F1" sqref="F1"/>
    </sheetView>
  </sheetViews>
  <sheetFormatPr baseColWidth="10" defaultRowHeight="15" x14ac:dyDescent="0.25"/>
  <cols>
    <col min="3" max="3" width="12.7109375" bestFit="1" customWidth="1"/>
    <col min="4" max="4" width="6" customWidth="1"/>
    <col min="5" max="5" width="6" bestFit="1" customWidth="1"/>
    <col min="6" max="6" width="12" bestFit="1" customWidth="1"/>
    <col min="7" max="7" width="10.42578125" customWidth="1"/>
    <col min="8" max="9" width="14.28515625" bestFit="1" customWidth="1"/>
    <col min="10" max="10" width="7.140625" bestFit="1" customWidth="1"/>
    <col min="11" max="19" width="14.28515625" bestFit="1" customWidth="1"/>
    <col min="20" max="20" width="13.85546875" bestFit="1" customWidth="1"/>
    <col min="21" max="23" width="14.28515625" bestFit="1" customWidth="1"/>
    <col min="24" max="25" width="13.85546875" bestFit="1" customWidth="1"/>
    <col min="26" max="26" width="14.28515625" bestFit="1" customWidth="1"/>
    <col min="27" max="27" width="7.42578125" bestFit="1" customWidth="1"/>
    <col min="28" max="29" width="14.28515625" bestFit="1" customWidth="1"/>
    <col min="30" max="30" width="13.85546875" bestFit="1" customWidth="1"/>
    <col min="31" max="34" width="14.28515625" bestFit="1" customWidth="1"/>
    <col min="35" max="35" width="13.85546875" bestFit="1" customWidth="1"/>
    <col min="36" max="36" width="14.28515625" bestFit="1" customWidth="1"/>
    <col min="37" max="37" width="15.28515625" bestFit="1" customWidth="1"/>
    <col min="38" max="45" width="14.28515625" bestFit="1" customWidth="1"/>
    <col min="46" max="46" width="12.5703125" bestFit="1" customWidth="1"/>
    <col min="47" max="52" width="14.28515625" bestFit="1" customWidth="1"/>
    <col min="53" max="53" width="14" bestFit="1" customWidth="1"/>
    <col min="54" max="55" width="14.28515625" customWidth="1"/>
  </cols>
  <sheetData>
    <row r="2" spans="1:57" x14ac:dyDescent="0.25">
      <c r="A2" s="65" t="s">
        <v>0</v>
      </c>
      <c r="B2" s="65"/>
      <c r="C2" s="8">
        <v>25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59</v>
      </c>
      <c r="O2" s="3" t="s">
        <v>10</v>
      </c>
      <c r="P2" s="3" t="s">
        <v>58</v>
      </c>
      <c r="Q2" s="2" t="s">
        <v>11</v>
      </c>
      <c r="R2" s="2" t="s">
        <v>12</v>
      </c>
      <c r="S2" s="2" t="s">
        <v>13</v>
      </c>
      <c r="T2" s="2" t="s">
        <v>14</v>
      </c>
      <c r="U2" s="2" t="s">
        <v>15</v>
      </c>
      <c r="V2" s="2" t="s">
        <v>16</v>
      </c>
      <c r="W2" s="2" t="s">
        <v>57</v>
      </c>
      <c r="X2" s="2" t="s">
        <v>40</v>
      </c>
      <c r="Y2" s="2" t="s">
        <v>17</v>
      </c>
      <c r="Z2" s="2" t="s">
        <v>65</v>
      </c>
      <c r="AA2" s="2" t="s">
        <v>39</v>
      </c>
      <c r="AB2" s="2" t="s">
        <v>18</v>
      </c>
      <c r="AC2" s="2" t="s">
        <v>38</v>
      </c>
      <c r="AD2" s="2" t="s">
        <v>19</v>
      </c>
      <c r="AE2" s="2" t="s">
        <v>20</v>
      </c>
      <c r="AF2" s="2" t="s">
        <v>21</v>
      </c>
      <c r="AG2" s="5" t="s">
        <v>41</v>
      </c>
      <c r="AH2" s="5" t="s">
        <v>42</v>
      </c>
      <c r="AI2" s="5" t="s">
        <v>69</v>
      </c>
      <c r="AJ2" s="5" t="s">
        <v>70</v>
      </c>
      <c r="AK2" s="5" t="s">
        <v>71</v>
      </c>
      <c r="AL2" s="5" t="s">
        <v>43</v>
      </c>
      <c r="AM2" s="5" t="s">
        <v>44</v>
      </c>
      <c r="AN2" s="5" t="s">
        <v>45</v>
      </c>
      <c r="AO2" s="5" t="s">
        <v>72</v>
      </c>
      <c r="AP2" s="5" t="s">
        <v>46</v>
      </c>
      <c r="AQ2" s="5" t="s">
        <v>47</v>
      </c>
      <c r="AR2" s="5" t="s">
        <v>48</v>
      </c>
      <c r="AS2" s="5" t="s">
        <v>73</v>
      </c>
      <c r="AT2" s="5" t="s">
        <v>49</v>
      </c>
      <c r="AU2" s="5" t="s">
        <v>50</v>
      </c>
      <c r="AV2" s="5" t="s">
        <v>74</v>
      </c>
      <c r="AW2" s="5" t="s">
        <v>75</v>
      </c>
      <c r="AX2" s="2" t="s">
        <v>25</v>
      </c>
      <c r="AY2" s="2" t="s">
        <v>51</v>
      </c>
      <c r="AZ2" s="2" t="s">
        <v>54</v>
      </c>
      <c r="BA2" s="2" t="s">
        <v>53</v>
      </c>
      <c r="BB2" s="2" t="s">
        <v>52</v>
      </c>
      <c r="BC2" s="2" t="s">
        <v>55</v>
      </c>
      <c r="BD2" s="2" t="s">
        <v>26</v>
      </c>
      <c r="BE2" s="2" t="s">
        <v>27</v>
      </c>
    </row>
    <row r="3" spans="1:57" x14ac:dyDescent="0.25">
      <c r="A3" s="65" t="s">
        <v>22</v>
      </c>
      <c r="B3" s="65"/>
      <c r="C3" s="8">
        <v>132</v>
      </c>
      <c r="E3" s="4">
        <v>1</v>
      </c>
      <c r="F3" s="4">
        <v>100</v>
      </c>
      <c r="G3" s="4">
        <v>132</v>
      </c>
      <c r="H3" s="4">
        <f ca="1">BD3</f>
        <v>141.853501801677</v>
      </c>
      <c r="I3" s="4">
        <f ca="1">H3+10</f>
        <v>151.853501801677</v>
      </c>
      <c r="J3" s="4">
        <v>520</v>
      </c>
      <c r="K3" s="4">
        <f>((F3-$C$16)/$C$15)+460</f>
        <v>522.61538461538464</v>
      </c>
      <c r="L3" s="4">
        <f>(J3+K3)/2</f>
        <v>521.30769230769238</v>
      </c>
      <c r="M3" s="4">
        <f ca="1">+'Rs,Den q1'!I3:I67</f>
        <v>23.678651506585922</v>
      </c>
      <c r="N3" s="4">
        <f ca="1">+'Rs,Den q1'!J3:J67</f>
        <v>0.74789324881096508</v>
      </c>
      <c r="O3" s="4">
        <f ca="1">18.2*((((M3/N3)^0.83)*(10^(0.00091*(L3-460)-0.0125*$C$2))-1.4))</f>
        <v>151.85350210117815</v>
      </c>
      <c r="P3" s="4">
        <f ca="1">ABS(($C$11*$C$7-M3*N3)/($C$11-M3))</f>
        <v>0.67504511050513527</v>
      </c>
      <c r="Q3" s="4">
        <f ca="1">677+(15*P3)-37.5*(P3^2)</f>
        <v>670.03745536194367</v>
      </c>
      <c r="R3" s="4">
        <f ca="1">168+(325*(P3))-(12.5*(P3^2))</f>
        <v>381.69358714895787</v>
      </c>
      <c r="S3" s="4">
        <f ca="1">I3/Q3</f>
        <v>0.22663434795544099</v>
      </c>
      <c r="T3" s="4">
        <f ca="1">L3/R3</f>
        <v>1.3657753492836373</v>
      </c>
      <c r="U3" s="4">
        <f ca="1">1-((3.52*S3)/(10^(0.9813*T3)))+((0.274*(S3^2))/(10^(0.8157*T3)))</f>
        <v>0.96463769068427541</v>
      </c>
      <c r="V3" s="4">
        <f ca="1">(U3*L3*14.7)/(I3*520)</f>
        <v>9.3615452297214394E-2</v>
      </c>
      <c r="W3" s="17">
        <f ca="1">(P3*0.0764)/V3</f>
        <v>0.55090741087117456</v>
      </c>
      <c r="X3" s="4">
        <f ca="1">+'Visco q1'!G3:G67</f>
        <v>1.071546373272186E-2</v>
      </c>
      <c r="Y3" s="4">
        <f ca="1">0.9759 + 0.00012*((M3*(N3/$C$17)^0.5)+(1.25*(L3-460)))^1.2</f>
        <v>1.0053819773938073</v>
      </c>
      <c r="Z3" s="4">
        <f ca="1">($C$17*62.4+N3*0.0764*M3)/Y3</f>
        <v>57.462880918236543</v>
      </c>
      <c r="AA3" s="4">
        <f>$C$20</f>
        <v>24</v>
      </c>
      <c r="AB3" s="4">
        <f ca="1">$C$19*Y3*(5.615/86400)</f>
        <v>6.5338192165118386E-3</v>
      </c>
      <c r="AC3" s="4">
        <f ca="1">$C$19*($C$11-M3)*V3*(1/86400)</f>
        <v>3.5154698770430655E-2</v>
      </c>
      <c r="AD3" s="4">
        <f ca="1">AB3/$C$18</f>
        <v>0.13310587205643423</v>
      </c>
      <c r="AE3" s="4">
        <f ca="1">AC3/$C$18</f>
        <v>0.71616564243072678</v>
      </c>
      <c r="AF3" s="4">
        <f ca="1">AD3+AE3</f>
        <v>0.84927151448716098</v>
      </c>
      <c r="AG3" s="4">
        <f ca="1">AB3/(AB3+AC3)</f>
        <v>0.15672946729740631</v>
      </c>
      <c r="AH3" s="4">
        <f ca="1">(42.4-0.047*(L3-460)-0.267*$C$2)*(EXP(-0.0007*I3))</f>
        <v>29.531502533101822</v>
      </c>
      <c r="AI3" s="4">
        <f ca="1">1.071-((0.2218*((AD3+AE3)^2))/$C$5)</f>
        <v>1.0176746883467251</v>
      </c>
      <c r="AJ3" s="4">
        <f ca="1">AE3/(AD3+AE3)</f>
        <v>0.84327053270259367</v>
      </c>
      <c r="AK3" s="4">
        <f ca="1">AJ3-AI3</f>
        <v>-0.17440415564413148</v>
      </c>
      <c r="AL3" s="4">
        <f ca="1">1.938*(AD3*((Z3/AH3)^0.25))</f>
        <v>0.30466772576706735</v>
      </c>
      <c r="AM3" s="4">
        <f ca="1">1.938*(AE3*((Z3/AH3)^0.25))</f>
        <v>1.6392406599415161</v>
      </c>
      <c r="AN3" s="4">
        <f ca="1">((120.872*$C$5)/12)*((Z3/AH3)^0.25)</f>
        <v>35.689558850396494</v>
      </c>
      <c r="AO3" s="4">
        <f ca="1">0.15726*AA3*((1/(Z3*(AH3^3)))^0.25)</f>
        <v>0.1082102763439043</v>
      </c>
      <c r="AP3" s="4">
        <f ca="1">0.0104*(1.163-EXP(-6.407*AO3))</f>
        <v>6.8960114485533703E-3</v>
      </c>
      <c r="AQ3" s="4">
        <f ca="1">(AL3*AP3*(I3^0.1))/((AM3^0.575)*AN3*(14.7^0.1))</f>
        <v>5.5959577862340793E-5</v>
      </c>
      <c r="AR3" s="4">
        <f ca="1">(0.0745*0.000841+1.0728*(AQ3^0.884))/(0.000841+(AQ3^0.884))</f>
        <v>0.24582390208656207</v>
      </c>
      <c r="AS3" s="4">
        <f ca="1">(AM3*(AO3^0.1))/(AN3^2.14)</f>
        <v>6.2464237612216761E-4</v>
      </c>
      <c r="AT3" s="4">
        <f ca="1">(0.97471888*0.0102865321+1.7467011*(AS3^3.8462632))/(0.0102865321+(AS3^3.8462632))</f>
        <v>0.97471888003552143</v>
      </c>
      <c r="AU3" s="4">
        <f ca="1">AT3*AR3</f>
        <v>0.23960919852777546</v>
      </c>
      <c r="AV3" s="4">
        <f ca="1">(Z3*AU3)+(W3*(1-AU3))</f>
        <v>14.18753976960498</v>
      </c>
      <c r="AW3" s="4">
        <f ca="1">(X3*(1-AG3))+AA3*AG3</f>
        <v>3.7705432499477989</v>
      </c>
      <c r="AX3" s="4">
        <f ca="1">(1488*AV3*AF3*$C$5)/(AW3)</f>
        <v>14265.070053292724</v>
      </c>
      <c r="AY3" s="4">
        <f ca="1">+'fd q1'!L3:L67</f>
        <v>2.8373654171040274E-2</v>
      </c>
      <c r="AZ3" s="4">
        <f ca="1">AV3/144</f>
        <v>9.8524581733367922E-2</v>
      </c>
      <c r="BA3" s="4">
        <f ca="1">(AY3*AV3*(AF3^2))/(144*2*32.2*$C$5)</f>
        <v>1.0436283401989579E-5</v>
      </c>
      <c r="BB3" s="4">
        <f ca="1">AZ3+BA3</f>
        <v>9.8535018016769907E-2</v>
      </c>
      <c r="BC3" s="4">
        <f ca="1">BB3*100</f>
        <v>9.8535018016769911</v>
      </c>
      <c r="BD3" s="4">
        <f ca="1">G3+BC3</f>
        <v>141.853501801677</v>
      </c>
      <c r="BE3" s="4">
        <f ca="1">ABS((H3-BD3))/BD3</f>
        <v>0</v>
      </c>
    </row>
    <row r="4" spans="1:57" x14ac:dyDescent="0.25">
      <c r="A4" s="65" t="s">
        <v>23</v>
      </c>
      <c r="B4" s="65"/>
      <c r="C4" s="8">
        <v>7</v>
      </c>
      <c r="E4" s="4">
        <v>2</v>
      </c>
      <c r="F4" s="4">
        <v>200</v>
      </c>
      <c r="G4" s="4">
        <f ca="1">H3</f>
        <v>141.853501801677</v>
      </c>
      <c r="H4" s="4">
        <f t="shared" ref="H4:H68" ca="1" si="0">BD4</f>
        <v>151.96747098021788</v>
      </c>
      <c r="I4" s="4">
        <f t="shared" ref="I4:I68" ca="1" si="1">H4+10</f>
        <v>161.96747098021788</v>
      </c>
      <c r="J4" s="4">
        <v>521</v>
      </c>
      <c r="K4" s="4">
        <f t="shared" ref="K4:K67" si="2">((F4-$C$16)/$C$15)+460</f>
        <v>525.23076923076928</v>
      </c>
      <c r="L4" s="4">
        <f t="shared" ref="L4:L67" si="3">(J4+K4)/2</f>
        <v>523.11538461538464</v>
      </c>
      <c r="M4" s="4">
        <f ca="1">+'Rs,Den q1'!I4:I68</f>
        <v>25.195287487201842</v>
      </c>
      <c r="N4" s="4">
        <f ca="1">+'Rs,Den q1'!J4:J68</f>
        <v>0.74775830976451618</v>
      </c>
      <c r="O4" s="4">
        <f t="shared" ref="O4:O67" ca="1" si="4">18.2*((((M4/N4)^0.83)*(10^(0.00091*(L4-460)-0.0125*$C$2))-1.4))</f>
        <v>161.96747136119779</v>
      </c>
      <c r="P4" s="4">
        <f t="shared" ref="P4:P67" ca="1" si="5">ABS(($C$11*$C$7-M4*N4)/($C$11-M4))</f>
        <v>0.67471351320246753</v>
      </c>
      <c r="Q4" s="4">
        <f t="shared" ref="Q4:Q67" ca="1" si="6">677+(15*P4)-37.5*(P4^2)</f>
        <v>670.04926551436142</v>
      </c>
      <c r="R4" s="4">
        <f t="shared" ref="R4:R67" ca="1" si="7">168+(325*(P4))-(12.5*(P4^2))</f>
        <v>381.5914127295768</v>
      </c>
      <c r="S4" s="4">
        <f t="shared" ref="S4:S67" ca="1" si="8">I4/Q4</f>
        <v>0.2417247198321813</v>
      </c>
      <c r="T4" s="4">
        <f t="shared" ref="T4:T67" ca="1" si="9">L4/R4</f>
        <v>1.3708782932861803</v>
      </c>
      <c r="U4" s="4">
        <f t="shared" ref="U4:U67" ca="1" si="10">1-((3.52*S4)/(10^(0.9813*T4)))+((0.274*(S4^2))/(10^(0.8157*T4)))</f>
        <v>0.96279384129172618</v>
      </c>
      <c r="V4" s="4">
        <f t="shared" ref="V4:V67" ca="1" si="11">(U4*L4*14.7)/(I4*520)</f>
        <v>8.7905689819466892E-2</v>
      </c>
      <c r="W4" s="17">
        <f t="shared" ref="W4:W67" ca="1" si="12">(P4*0.0764)/V4</f>
        <v>0.58640245602455965</v>
      </c>
      <c r="X4" s="4">
        <f ca="1">+'Visco q1'!G4:G68</f>
        <v>1.0765680084836466E-2</v>
      </c>
      <c r="Y4" s="4">
        <f t="shared" ref="Y4:Y67" ca="1" si="13">0.9759 + 0.00012*((M4*(N4/$C$17)^0.5)+(1.25*(L4-460)))^1.2</f>
        <v>1.0066974506854223</v>
      </c>
      <c r="Z4" s="4">
        <f t="shared" ref="Z4:Z67" ca="1" si="14">($C$17*62.4+N4*0.0764*M4)/Y4</f>
        <v>57.473617508824532</v>
      </c>
      <c r="AA4" s="4">
        <f t="shared" ref="AA4:AA67" si="15">$C$20</f>
        <v>24</v>
      </c>
      <c r="AB4" s="4">
        <f t="shared" ref="AB4:AB67" ca="1" si="16">$C$19*Y4*(5.615/86400)</f>
        <v>6.5423682703688035E-3</v>
      </c>
      <c r="AC4" s="4">
        <f t="shared" ref="AC4:AC67" ca="1" si="17">$C$19*($C$11-M4)*V4*(1/86400)</f>
        <v>3.2856248460750866E-2</v>
      </c>
      <c r="AD4" s="4">
        <f t="shared" ref="AD4:AD67" ca="1" si="18">AB4/$C$18</f>
        <v>0.13328003195146362</v>
      </c>
      <c r="AE4" s="4">
        <f t="shared" ref="AE4:AE67" ca="1" si="19">AC4/$C$18</f>
        <v>0.66934199722255128</v>
      </c>
      <c r="AF4" s="4">
        <f t="shared" ref="AF4:AF67" ca="1" si="20">AD4+AE4</f>
        <v>0.80262202917401493</v>
      </c>
      <c r="AG4" s="4">
        <f t="shared" ref="AG4:AG67" ca="1" si="21">AB4/(AB4+AC4)</f>
        <v>0.16605578604492482</v>
      </c>
      <c r="AH4" s="4">
        <f t="shared" ref="AH4:AH67" ca="1" si="22">(42.4-0.047*(L4-460)-0.267*$C$2)*(EXP(-0.0007*I4))</f>
        <v>29.24730956865756</v>
      </c>
      <c r="AI4" s="4">
        <f t="shared" ref="AI4:AI67" ca="1" si="23">1.071-((0.2218*((AD4+AE4)^2))/$C$5)</f>
        <v>1.0233719898011737</v>
      </c>
      <c r="AJ4" s="4">
        <f t="shared" ref="AJ4:AJ67" ca="1" si="24">AE4/(AD4+AE4)</f>
        <v>0.83394421395507512</v>
      </c>
      <c r="AK4" s="4">
        <f t="shared" ref="AK4:AK67" ca="1" si="25">AJ4-AI4</f>
        <v>-0.1894277758460986</v>
      </c>
      <c r="AL4" s="4">
        <f t="shared" ref="AL4:AL67" ca="1" si="26">1.938*(AD4*((Z4/AH4)^0.25))</f>
        <v>0.30581903512750153</v>
      </c>
      <c r="AM4" s="4">
        <f t="shared" ref="AM4:AM67" ca="1" si="27">1.938*(AE4*((Z4/AH4)^0.25))</f>
        <v>1.5358453983223821</v>
      </c>
      <c r="AN4" s="4">
        <f t="shared" ref="AN4:AN67" ca="1" si="28">((120.872*$C$5)/12)*((Z4/AH4)^0.25)</f>
        <v>35.77761363083826</v>
      </c>
      <c r="AO4" s="4">
        <f t="shared" ref="AO4:AO67" ca="1" si="29">0.15726*AA4*((1/(Z4*(AH4^3)))^0.25)</f>
        <v>0.10899283227266576</v>
      </c>
      <c r="AP4" s="4">
        <f t="shared" ref="AP4:AP67" ca="1" si="30">0.0104*(1.163-EXP(-6.407*AO4))</f>
        <v>6.9220140854797428E-3</v>
      </c>
      <c r="AQ4" s="4">
        <f t="shared" ref="AQ4:AQ67" ca="1" si="31">(AL4*AP4*(I4^0.1))/((AM4^0.575)*AN4*(14.7^0.1))</f>
        <v>5.8768804523573538E-5</v>
      </c>
      <c r="AR4" s="4">
        <f t="shared" ref="AR4:AR67" ca="1" si="32">(0.0745*0.000841+1.0728*(AQ4^0.884))/(0.000841+(AQ4^0.884))</f>
        <v>0.25205673581882693</v>
      </c>
      <c r="AS4" s="4">
        <f t="shared" ref="AS4:AS67" ca="1" si="33">(AM4*(AO4^0.1))/(AN4^2.14)</f>
        <v>5.8258455050555101E-4</v>
      </c>
      <c r="AT4" s="4">
        <f t="shared" ref="AT4:AT67" ca="1" si="34">(0.97471888*0.0102865321+1.7467011*(AS4^3.8462632))/(0.0102865321+(AS4^3.8462632))</f>
        <v>0.97471888002716778</v>
      </c>
      <c r="AU4" s="4">
        <f t="shared" ref="AU4:AU67" ca="1" si="35">AT4*AR4</f>
        <v>0.24568445924063068</v>
      </c>
      <c r="AV4" s="4">
        <f t="shared" ref="AV4:AV67" ca="1" si="36">(Z4*AU4)+(W4*(1-AU4))</f>
        <v>14.562707123977187</v>
      </c>
      <c r="AW4" s="4">
        <f t="shared" ref="AW4:AW67" ca="1" si="37">(X4*(1-AG4))+AA4*AG4</f>
        <v>3.9943168416942365</v>
      </c>
      <c r="AX4" s="4">
        <f t="shared" ref="AX4:AX67" ca="1" si="38">(1488*AV4*AF4*$C$5)/(AW4)</f>
        <v>13062.757518720786</v>
      </c>
      <c r="AY4" s="4">
        <f ca="1">+'fd q1'!L4:L68</f>
        <v>2.9006650778260742E-2</v>
      </c>
      <c r="AZ4" s="4">
        <f t="shared" ref="AZ4:AZ67" ca="1" si="39">AV4/144</f>
        <v>0.10112991058317491</v>
      </c>
      <c r="BA4" s="4">
        <f t="shared" ref="BA4:BA67" ca="1" si="40">(AY4*AV4*(AF4^2))/(144*2*32.2*$C$5)</f>
        <v>9.7812022340450637E-6</v>
      </c>
      <c r="BB4" s="4">
        <f t="shared" ref="BB4:BB67" ca="1" si="41">AZ4+BA4</f>
        <v>0.10113969178540896</v>
      </c>
      <c r="BC4" s="4">
        <f t="shared" ref="BC4:BC67" ca="1" si="42">BB4*100</f>
        <v>10.113969178540897</v>
      </c>
      <c r="BD4" s="4">
        <f t="shared" ref="BD4:BD67" ca="1" si="43">G4+BC4</f>
        <v>151.96747098021788</v>
      </c>
      <c r="BE4" s="4">
        <f t="shared" ref="BE4:BE5" ca="1" si="44">ABS((H4-BD4))/BD4</f>
        <v>0</v>
      </c>
    </row>
    <row r="5" spans="1:57" x14ac:dyDescent="0.25">
      <c r="A5" s="65" t="s">
        <v>24</v>
      </c>
      <c r="B5" s="65"/>
      <c r="C5" s="8">
        <v>3</v>
      </c>
      <c r="E5" s="4">
        <v>3</v>
      </c>
      <c r="F5" s="4">
        <v>300</v>
      </c>
      <c r="G5" s="4">
        <f ca="1">H4</f>
        <v>151.96747098021788</v>
      </c>
      <c r="H5" s="4">
        <f t="shared" ca="1" si="0"/>
        <v>162.34165936606109</v>
      </c>
      <c r="I5" s="4">
        <f t="shared" ca="1" si="1"/>
        <v>172.34165936606109</v>
      </c>
      <c r="J5" s="4">
        <v>522</v>
      </c>
      <c r="K5" s="4">
        <f t="shared" si="2"/>
        <v>527.84615384615381</v>
      </c>
      <c r="L5" s="4">
        <f t="shared" si="3"/>
        <v>524.92307692307691</v>
      </c>
      <c r="M5" s="4">
        <f ca="1">+'Rs,Den q1'!I5:I69</f>
        <v>26.757314003919351</v>
      </c>
      <c r="N5" s="4">
        <f ca="1">+'Rs,Den q1'!J5:J69</f>
        <v>0.74761933220405485</v>
      </c>
      <c r="O5" s="4">
        <f t="shared" ca="1" si="4"/>
        <v>172.34165984709733</v>
      </c>
      <c r="P5" s="4">
        <f t="shared" ca="1" si="5"/>
        <v>0.67437005139714556</v>
      </c>
      <c r="Q5" s="4">
        <f t="shared" ca="1" si="6"/>
        <v>670.06148953765512</v>
      </c>
      <c r="R5" s="4">
        <f t="shared" ca="1" si="7"/>
        <v>381.48557962630497</v>
      </c>
      <c r="S5" s="4">
        <f t="shared" ca="1" si="8"/>
        <v>0.2572027523697526</v>
      </c>
      <c r="T5" s="4">
        <f t="shared" ca="1" si="9"/>
        <v>1.3759971672776732</v>
      </c>
      <c r="U5" s="4">
        <f t="shared" ca="1" si="10"/>
        <v>0.96095151669421808</v>
      </c>
      <c r="V5" s="4">
        <f t="shared" ca="1" si="11"/>
        <v>8.2741018658425813E-2</v>
      </c>
      <c r="W5" s="17">
        <f t="shared" ca="1" si="12"/>
        <v>0.62268839279627675</v>
      </c>
      <c r="X5" s="4">
        <f ca="1">+'Visco q1'!G5:G69</f>
        <v>1.0816349515440991E-2</v>
      </c>
      <c r="Y5" s="4">
        <f t="shared" ca="1" si="13"/>
        <v>1.0080373323633856</v>
      </c>
      <c r="Z5" s="4">
        <f t="shared" ca="1" si="14"/>
        <v>57.485466916755996</v>
      </c>
      <c r="AA5" s="4">
        <f t="shared" si="15"/>
        <v>24</v>
      </c>
      <c r="AB5" s="4">
        <f t="shared" ca="1" si="16"/>
        <v>6.5510759504865861E-3</v>
      </c>
      <c r="AC5" s="4">
        <f t="shared" ca="1" si="17"/>
        <v>3.0776277092951537E-2</v>
      </c>
      <c r="AD5" s="4">
        <f t="shared" ca="1" si="18"/>
        <v>0.13345742335414229</v>
      </c>
      <c r="AE5" s="4">
        <f t="shared" ca="1" si="19"/>
        <v>0.62696916846970008</v>
      </c>
      <c r="AF5" s="4">
        <f t="shared" ca="1" si="20"/>
        <v>0.76042659182384242</v>
      </c>
      <c r="AG5" s="4">
        <f t="shared" ca="1" si="21"/>
        <v>0.17550336191433263</v>
      </c>
      <c r="AH5" s="4">
        <f t="shared" ca="1" si="22"/>
        <v>28.960380947079525</v>
      </c>
      <c r="AI5" s="4">
        <f t="shared" ca="1" si="23"/>
        <v>1.028248153391861</v>
      </c>
      <c r="AJ5" s="4">
        <f t="shared" ca="1" si="24"/>
        <v>0.82449663808566731</v>
      </c>
      <c r="AK5" s="4">
        <f t="shared" ca="1" si="25"/>
        <v>-0.20375151530619373</v>
      </c>
      <c r="AL5" s="4">
        <f t="shared" ca="1" si="26"/>
        <v>0.30699758327273025</v>
      </c>
      <c r="AM5" s="4">
        <f t="shared" ca="1" si="27"/>
        <v>1.4422428866766892</v>
      </c>
      <c r="AN5" s="4">
        <f t="shared" ca="1" si="28"/>
        <v>35.867752563782453</v>
      </c>
      <c r="AO5" s="4">
        <f t="shared" ca="1" si="29"/>
        <v>0.10979606977158934</v>
      </c>
      <c r="AP5" s="4">
        <f t="shared" ca="1" si="30"/>
        <v>6.9485686846758937E-3</v>
      </c>
      <c r="AQ5" s="4">
        <f t="shared" ca="1" si="31"/>
        <v>6.1629175362103164E-5</v>
      </c>
      <c r="AR5" s="4">
        <f t="shared" ca="1" si="32"/>
        <v>0.25827262827910497</v>
      </c>
      <c r="AS5" s="4">
        <f t="shared" ca="1" si="33"/>
        <v>5.4454048247298489E-4</v>
      </c>
      <c r="AT5" s="4">
        <f t="shared" ca="1" si="34"/>
        <v>0.97471888002095308</v>
      </c>
      <c r="AU5" s="4">
        <f t="shared" ca="1" si="35"/>
        <v>0.25174320697627711</v>
      </c>
      <c r="AV5" s="4">
        <f t="shared" ca="1" si="36"/>
        <v>14.937506615999673</v>
      </c>
      <c r="AW5" s="4">
        <f t="shared" ca="1" si="37"/>
        <v>4.2209987297558236</v>
      </c>
      <c r="AX5" s="4">
        <f t="shared" ca="1" si="38"/>
        <v>12012.803432102168</v>
      </c>
      <c r="AY5" s="4">
        <f ca="1">+'fd q1'!L5:L69</f>
        <v>2.9629117502176248E-2</v>
      </c>
      <c r="AZ5" s="4">
        <f t="shared" ca="1" si="39"/>
        <v>0.10373268483333106</v>
      </c>
      <c r="BA5" s="4">
        <f t="shared" ca="1" si="40"/>
        <v>9.199025101003764E-6</v>
      </c>
      <c r="BB5" s="4">
        <f t="shared" ca="1" si="41"/>
        <v>0.10374188385843207</v>
      </c>
      <c r="BC5" s="4">
        <f t="shared" ca="1" si="42"/>
        <v>10.374188385843206</v>
      </c>
      <c r="BD5" s="4">
        <f t="shared" ca="1" si="43"/>
        <v>162.34165936606109</v>
      </c>
      <c r="BE5" s="4">
        <f t="shared" ca="1" si="44"/>
        <v>0</v>
      </c>
    </row>
    <row r="6" spans="1:57" ht="15" customHeight="1" x14ac:dyDescent="0.25">
      <c r="A6" s="65" t="s">
        <v>76</v>
      </c>
      <c r="B6" s="65"/>
      <c r="C6" s="8">
        <v>5.9999999999999995E-4</v>
      </c>
      <c r="E6" s="4">
        <v>4</v>
      </c>
      <c r="F6" s="4">
        <v>400</v>
      </c>
      <c r="G6" s="4">
        <f t="shared" ref="G6:G67" ca="1" si="45">H5</f>
        <v>162.34165936606109</v>
      </c>
      <c r="H6" s="4">
        <f t="shared" ca="1" si="0"/>
        <v>172.97593369949558</v>
      </c>
      <c r="I6" s="4">
        <f t="shared" ca="1" si="1"/>
        <v>182.97593369949558</v>
      </c>
      <c r="J6" s="4">
        <v>523</v>
      </c>
      <c r="K6" s="4">
        <f t="shared" si="2"/>
        <v>530.46153846153845</v>
      </c>
      <c r="L6" s="4">
        <f t="shared" si="3"/>
        <v>526.73076923076928</v>
      </c>
      <c r="M6" s="4">
        <f ca="1">+'Rs,Den q1'!I6:I70</f>
        <v>28.364531172382943</v>
      </c>
      <c r="N6" s="4">
        <f ca="1">+'Rs,Den q1'!J6:J70</f>
        <v>0.74747633391381207</v>
      </c>
      <c r="O6" s="4">
        <f t="shared" ca="1" si="4"/>
        <v>182.97593430262916</v>
      </c>
      <c r="P6" s="4">
        <f t="shared" ca="1" si="5"/>
        <v>0.67401456766512768</v>
      </c>
      <c r="Q6" s="4">
        <f t="shared" ca="1" si="6"/>
        <v>670.07413211154665</v>
      </c>
      <c r="R6" s="4">
        <f t="shared" ca="1" si="7"/>
        <v>381.37603902335644</v>
      </c>
      <c r="S6" s="4">
        <f t="shared" ca="1" si="8"/>
        <v>0.27306819489195822</v>
      </c>
      <c r="T6" s="4">
        <f t="shared" ca="1" si="9"/>
        <v>1.3811323086254796</v>
      </c>
      <c r="U6" s="4">
        <f t="shared" ca="1" si="10"/>
        <v>0.95911257937921646</v>
      </c>
      <c r="V6" s="4">
        <f t="shared" ca="1" si="11"/>
        <v>7.805096821883413E-2</v>
      </c>
      <c r="W6" s="17">
        <f t="shared" ca="1" si="12"/>
        <v>0.65975751671956573</v>
      </c>
      <c r="X6" s="4">
        <f ca="1">+'Visco q1'!G6:G70</f>
        <v>1.0867476458354036E-2</v>
      </c>
      <c r="Y6" s="4">
        <f t="shared" ca="1" si="13"/>
        <v>1.0094015948540609</v>
      </c>
      <c r="Z6" s="4">
        <f t="shared" ca="1" si="14"/>
        <v>57.49841128653258</v>
      </c>
      <c r="AA6" s="4">
        <f t="shared" si="15"/>
        <v>24</v>
      </c>
      <c r="AB6" s="4">
        <f t="shared" ca="1" si="16"/>
        <v>6.5599420776684628E-3</v>
      </c>
      <c r="AC6" s="4">
        <f t="shared" ca="1" si="17"/>
        <v>2.8886579218686263E-2</v>
      </c>
      <c r="AD6" s="4">
        <f t="shared" ca="1" si="18"/>
        <v>0.13363804261390458</v>
      </c>
      <c r="AE6" s="4">
        <f t="shared" ca="1" si="19"/>
        <v>0.58847255949686239</v>
      </c>
      <c r="AF6" s="4">
        <f t="shared" ca="1" si="20"/>
        <v>0.72211060211076694</v>
      </c>
      <c r="AG6" s="4">
        <f t="shared" ca="1" si="21"/>
        <v>0.18506589187760658</v>
      </c>
      <c r="AH6" s="4">
        <f t="shared" ca="1" si="22"/>
        <v>28.670853024840969</v>
      </c>
      <c r="AI6" s="4">
        <f t="shared" ca="1" si="23"/>
        <v>1.0324479275104013</v>
      </c>
      <c r="AJ6" s="4">
        <f t="shared" ca="1" si="24"/>
        <v>0.81493410812239342</v>
      </c>
      <c r="AK6" s="4">
        <f t="shared" ca="1" si="25"/>
        <v>-0.21751381938800785</v>
      </c>
      <c r="AL6" s="4">
        <f t="shared" ca="1" si="26"/>
        <v>0.30820358515511276</v>
      </c>
      <c r="AM6" s="4">
        <f t="shared" ca="1" si="27"/>
        <v>1.3571685805540787</v>
      </c>
      <c r="AN6" s="4">
        <f t="shared" ca="1" si="28"/>
        <v>35.959986872854721</v>
      </c>
      <c r="AO6" s="4">
        <f t="shared" ca="1" si="29"/>
        <v>0.11062036597958903</v>
      </c>
      <c r="AP6" s="4">
        <f t="shared" ca="1" si="30"/>
        <v>6.9756777645125214E-3</v>
      </c>
      <c r="AQ6" s="4">
        <f t="shared" ca="1" si="31"/>
        <v>6.4542800115176187E-5</v>
      </c>
      <c r="AR6" s="4">
        <f t="shared" ca="1" si="32"/>
        <v>0.26447465277519555</v>
      </c>
      <c r="AS6" s="4">
        <f t="shared" ca="1" si="33"/>
        <v>5.0999218775971817E-4</v>
      </c>
      <c r="AT6" s="4">
        <f t="shared" ca="1" si="34"/>
        <v>0.97471888001628404</v>
      </c>
      <c r="AU6" s="4">
        <f t="shared" ca="1" si="35"/>
        <v>0.2577884373457342</v>
      </c>
      <c r="AV6" s="4">
        <f t="shared" ca="1" si="36"/>
        <v>15.312105252874886</v>
      </c>
      <c r="AW6" s="4">
        <f t="shared" ca="1" si="37"/>
        <v>4.4504376822976877</v>
      </c>
      <c r="AX6" s="4">
        <f t="shared" ca="1" si="38"/>
        <v>11090.728881694751</v>
      </c>
      <c r="AY6" s="4">
        <f ca="1">+'fd q1'!L6:L70</f>
        <v>3.0241328834037066E-2</v>
      </c>
      <c r="AZ6" s="4">
        <f t="shared" ca="1" si="39"/>
        <v>0.1063340642560756</v>
      </c>
      <c r="BA6" s="4">
        <f t="shared" ca="1" si="40"/>
        <v>8.6790782693084431E-6</v>
      </c>
      <c r="BB6" s="4">
        <f t="shared" ca="1" si="41"/>
        <v>0.1063427433343449</v>
      </c>
      <c r="BC6" s="4">
        <f t="shared" ca="1" si="42"/>
        <v>10.63427433343449</v>
      </c>
      <c r="BD6" s="4">
        <f t="shared" ca="1" si="43"/>
        <v>172.97593369949558</v>
      </c>
      <c r="BE6" s="4">
        <f t="shared" ref="BE6:BE68" ca="1" si="46">ABS((H6-BD6))/BD6</f>
        <v>0</v>
      </c>
    </row>
    <row r="7" spans="1:57" x14ac:dyDescent="0.25">
      <c r="A7" s="65" t="s">
        <v>66</v>
      </c>
      <c r="B7" s="65"/>
      <c r="C7" s="8">
        <v>0.68</v>
      </c>
      <c r="E7" s="4">
        <v>5</v>
      </c>
      <c r="F7" s="4">
        <v>500</v>
      </c>
      <c r="G7" s="4">
        <f ca="1">H6</f>
        <v>172.97593369949558</v>
      </c>
      <c r="H7" s="4">
        <f t="shared" ca="1" si="0"/>
        <v>183.87026413199391</v>
      </c>
      <c r="I7" s="4">
        <f t="shared" ca="1" si="1"/>
        <v>193.87026413199391</v>
      </c>
      <c r="J7" s="4">
        <v>524</v>
      </c>
      <c r="K7" s="4">
        <f t="shared" si="2"/>
        <v>533.07692307692309</v>
      </c>
      <c r="L7" s="4">
        <f t="shared" si="3"/>
        <v>528.53846153846155</v>
      </c>
      <c r="M7" s="4">
        <f ca="1">+'Rs,Den q1'!I7:I71</f>
        <v>30.016742860729348</v>
      </c>
      <c r="N7" s="4">
        <f ca="1">+'Rs,Den q1'!J7:J71</f>
        <v>0.74732933234414944</v>
      </c>
      <c r="O7" s="4">
        <f t="shared" ca="1" si="4"/>
        <v>193.87026488323832</v>
      </c>
      <c r="P7" s="4">
        <f t="shared" ca="1" si="5"/>
        <v>0.67364689395804056</v>
      </c>
      <c r="Q7" s="4">
        <f t="shared" ca="1" si="6"/>
        <v>670.08719824414629</v>
      </c>
      <c r="R7" s="4">
        <f t="shared" ca="1" si="7"/>
        <v>381.26273881462168</v>
      </c>
      <c r="S7" s="4">
        <f t="shared" ca="1" si="8"/>
        <v>0.28932094903469158</v>
      </c>
      <c r="T7" s="4">
        <f t="shared" ca="1" si="9"/>
        <v>1.3862840706168471</v>
      </c>
      <c r="U7" s="4">
        <f t="shared" ca="1" si="10"/>
        <v>0.95727883746702858</v>
      </c>
      <c r="V7" s="4">
        <f t="shared" ca="1" si="11"/>
        <v>7.3776465216281742E-2</v>
      </c>
      <c r="W7" s="17">
        <f t="shared" ca="1" si="12"/>
        <v>0.69760217635143784</v>
      </c>
      <c r="X7" s="4">
        <f ca="1">+'Visco q1'!G7:G71</f>
        <v>1.0919065469934444E-2</v>
      </c>
      <c r="Y7" s="4">
        <f t="shared" ca="1" si="13"/>
        <v>1.0107902122085242</v>
      </c>
      <c r="Z7" s="4">
        <f t="shared" ca="1" si="14"/>
        <v>57.512432754480031</v>
      </c>
      <c r="AA7" s="4">
        <f t="shared" si="15"/>
        <v>24</v>
      </c>
      <c r="AB7" s="4">
        <f t="shared" ca="1" si="16"/>
        <v>6.5689664832764613E-3</v>
      </c>
      <c r="AC7" s="4">
        <f t="shared" ca="1" si="17"/>
        <v>2.7163508854367465E-2</v>
      </c>
      <c r="AD7" s="4">
        <f t="shared" ca="1" si="18"/>
        <v>0.13382188629528591</v>
      </c>
      <c r="AE7" s="4">
        <f t="shared" ca="1" si="19"/>
        <v>0.55337045828205511</v>
      </c>
      <c r="AF7" s="4">
        <f t="shared" ca="1" si="20"/>
        <v>0.68719234457734102</v>
      </c>
      <c r="AG7" s="4">
        <f t="shared" ca="1" si="21"/>
        <v>0.19473716107474004</v>
      </c>
      <c r="AH7" s="4">
        <f t="shared" ca="1" si="22"/>
        <v>28.378860160788427</v>
      </c>
      <c r="AI7" s="4">
        <f t="shared" ca="1" si="23"/>
        <v>1.0360862166562477</v>
      </c>
      <c r="AJ7" s="4">
        <f t="shared" ca="1" si="24"/>
        <v>0.80526283892525996</v>
      </c>
      <c r="AK7" s="4">
        <f t="shared" ca="1" si="25"/>
        <v>-0.23082337773098771</v>
      </c>
      <c r="AL7" s="4">
        <f t="shared" ca="1" si="26"/>
        <v>0.30943726763260254</v>
      </c>
      <c r="AM7" s="4">
        <f t="shared" ca="1" si="27"/>
        <v>1.2795623148037496</v>
      </c>
      <c r="AN7" s="4">
        <f t="shared" ca="1" si="28"/>
        <v>36.054328757566161</v>
      </c>
      <c r="AO7" s="4">
        <f t="shared" ca="1" si="29"/>
        <v>0.11146611571211204</v>
      </c>
      <c r="AP7" s="4">
        <f t="shared" ca="1" si="30"/>
        <v>7.0033439891090199E-3</v>
      </c>
      <c r="AQ7" s="4">
        <f t="shared" ca="1" si="31"/>
        <v>6.7511805041846565E-5</v>
      </c>
      <c r="AR7" s="4">
        <f t="shared" ca="1" si="32"/>
        <v>0.27066558809867469</v>
      </c>
      <c r="AS7" s="4">
        <f t="shared" ca="1" si="33"/>
        <v>4.7850541923114248E-4</v>
      </c>
      <c r="AT7" s="4">
        <f t="shared" ca="1" si="34"/>
        <v>0.97471888001274398</v>
      </c>
      <c r="AU7" s="4">
        <f t="shared" ca="1" si="35"/>
        <v>0.26382285888953089</v>
      </c>
      <c r="AV7" s="4">
        <f t="shared" ca="1" si="36"/>
        <v>15.686653206797663</v>
      </c>
      <c r="AW7" s="4">
        <f t="shared" ca="1" si="37"/>
        <v>4.6824845834524913</v>
      </c>
      <c r="AX7" s="4">
        <f t="shared" ca="1" si="38"/>
        <v>10276.765293170876</v>
      </c>
      <c r="AY7" s="4">
        <f ca="1">+'fd q1'!L7:L71</f>
        <v>3.0843521112601937E-2</v>
      </c>
      <c r="AZ7" s="4">
        <f t="shared" ca="1" si="39"/>
        <v>0.10893509171387267</v>
      </c>
      <c r="BA7" s="4">
        <f t="shared" ca="1" si="40"/>
        <v>8.212611110536707E-6</v>
      </c>
      <c r="BB7" s="4">
        <f t="shared" ca="1" si="41"/>
        <v>0.1089433043249832</v>
      </c>
      <c r="BC7" s="4">
        <f t="shared" ca="1" si="42"/>
        <v>10.89433043249832</v>
      </c>
      <c r="BD7" s="4">
        <f t="shared" ca="1" si="43"/>
        <v>183.87026413199391</v>
      </c>
      <c r="BE7" s="4">
        <f t="shared" ca="1" si="46"/>
        <v>0</v>
      </c>
    </row>
    <row r="8" spans="1:57" x14ac:dyDescent="0.25">
      <c r="A8" s="65" t="s">
        <v>29</v>
      </c>
      <c r="B8" s="65"/>
      <c r="C8" s="8">
        <v>6500</v>
      </c>
      <c r="E8" s="4">
        <v>6</v>
      </c>
      <c r="F8" s="4">
        <v>600</v>
      </c>
      <c r="G8" s="4">
        <f t="shared" ca="1" si="45"/>
        <v>183.87026413199391</v>
      </c>
      <c r="H8" s="4">
        <f t="shared" ca="1" si="0"/>
        <v>195.0247140655043</v>
      </c>
      <c r="I8" s="4">
        <f t="shared" ca="1" si="1"/>
        <v>205.0247140655043</v>
      </c>
      <c r="J8" s="4">
        <v>525</v>
      </c>
      <c r="K8" s="4">
        <f t="shared" si="2"/>
        <v>535.69230769230774</v>
      </c>
      <c r="L8" s="4">
        <f t="shared" si="3"/>
        <v>530.34615384615381</v>
      </c>
      <c r="M8" s="4">
        <f ca="1">+'Rs,Den q1'!I8:I72</f>
        <v>31.713755992810551</v>
      </c>
      <c r="N8" s="4">
        <f ca="1">+'Rs,Den q1'!J8:J72</f>
        <v>0.74717834467355404</v>
      </c>
      <c r="O8" s="4">
        <f t="shared" ca="1" si="4"/>
        <v>205.02471499541011</v>
      </c>
      <c r="P8" s="4">
        <f t="shared" ca="1" si="5"/>
        <v>0.67326685127161301</v>
      </c>
      <c r="Q8" s="4">
        <f t="shared" ca="1" si="6"/>
        <v>670.10069328077952</v>
      </c>
      <c r="R8" s="4">
        <f t="shared" ca="1" si="7"/>
        <v>381.14562350050932</v>
      </c>
      <c r="S8" s="4">
        <f t="shared" ca="1" si="8"/>
        <v>0.30596105349736852</v>
      </c>
      <c r="T8" s="4">
        <f t="shared" ca="1" si="9"/>
        <v>1.3914528231371524</v>
      </c>
      <c r="U8" s="4">
        <f t="shared" ca="1" si="10"/>
        <v>0.95545204885688351</v>
      </c>
      <c r="V8" s="4">
        <f t="shared" ca="1" si="11"/>
        <v>6.986764355174821E-2</v>
      </c>
      <c r="W8" s="17">
        <f t="shared" ca="1" si="12"/>
        <v>0.73621471717524634</v>
      </c>
      <c r="X8" s="4">
        <f ca="1">+'Visco q1'!G8:G72</f>
        <v>1.0971121206380895E-2</v>
      </c>
      <c r="Y8" s="4">
        <f t="shared" ca="1" si="13"/>
        <v>1.0122031597223844</v>
      </c>
      <c r="Z8" s="4">
        <f t="shared" ca="1" si="14"/>
        <v>57.527513436521204</v>
      </c>
      <c r="AA8" s="4">
        <f t="shared" si="15"/>
        <v>24</v>
      </c>
      <c r="AB8" s="4">
        <f t="shared" ca="1" si="16"/>
        <v>6.5781490067606347E-3</v>
      </c>
      <c r="AC8" s="4">
        <f t="shared" ca="1" si="17"/>
        <v>2.55871034146728E-2</v>
      </c>
      <c r="AD8" s="4">
        <f t="shared" ca="1" si="18"/>
        <v>0.13400895112758962</v>
      </c>
      <c r="AE8" s="4">
        <f t="shared" ca="1" si="19"/>
        <v>0.52125619037657045</v>
      </c>
      <c r="AF8" s="4">
        <f t="shared" ca="1" si="20"/>
        <v>0.65526514150416004</v>
      </c>
      <c r="AG8" s="4">
        <f t="shared" ca="1" si="21"/>
        <v>0.20451103322843073</v>
      </c>
      <c r="AH8" s="4">
        <f t="shared" ca="1" si="22"/>
        <v>28.08453491872724</v>
      </c>
      <c r="AI8" s="4">
        <f t="shared" ca="1" si="23"/>
        <v>1.0392550668074301</v>
      </c>
      <c r="AJ8" s="4">
        <f t="shared" ca="1" si="24"/>
        <v>0.79548896677156933</v>
      </c>
      <c r="AK8" s="4">
        <f t="shared" ca="1" si="25"/>
        <v>-0.24376610003586074</v>
      </c>
      <c r="AL8" s="4">
        <f t="shared" ca="1" si="26"/>
        <v>0.31069886896344395</v>
      </c>
      <c r="AM8" s="4">
        <f t="shared" ca="1" si="27"/>
        <v>1.2085290380043219</v>
      </c>
      <c r="AN8" s="4">
        <f t="shared" ca="1" si="28"/>
        <v>36.150791338382831</v>
      </c>
      <c r="AO8" s="4">
        <f t="shared" ca="1" si="29"/>
        <v>0.11233373140913995</v>
      </c>
      <c r="AP8" s="4">
        <f t="shared" ca="1" si="30"/>
        <v>7.0315701437696975E-3</v>
      </c>
      <c r="AQ8" s="4">
        <f t="shared" ca="1" si="31"/>
        <v>7.0538340581437667E-5</v>
      </c>
      <c r="AR8" s="4">
        <f t="shared" ca="1" si="32"/>
        <v>0.27684795442077537</v>
      </c>
      <c r="AS8" s="4">
        <f t="shared" ca="1" si="33"/>
        <v>4.4971357613310007E-4</v>
      </c>
      <c r="AT8" s="4">
        <f t="shared" ca="1" si="34"/>
        <v>0.97471888001003792</v>
      </c>
      <c r="AU8" s="4">
        <f t="shared" ca="1" si="35"/>
        <v>0.26984892806608818</v>
      </c>
      <c r="AV8" s="4">
        <f t="shared" ca="1" si="36"/>
        <v>16.061285800071758</v>
      </c>
      <c r="AW8" s="4">
        <f t="shared" ca="1" si="37"/>
        <v>4.916992203355127</v>
      </c>
      <c r="AX8" s="4">
        <f t="shared" ca="1" si="38"/>
        <v>9554.8096961886749</v>
      </c>
      <c r="AY8" s="4">
        <f ca="1">+'fd q1'!L8:L72</f>
        <v>3.1435897425455009E-2</v>
      </c>
      <c r="AZ8" s="4">
        <f t="shared" ca="1" si="39"/>
        <v>0.11153670694494276</v>
      </c>
      <c r="BA8" s="4">
        <f t="shared" ca="1" si="40"/>
        <v>7.7923901612557585E-6</v>
      </c>
      <c r="BB8" s="4">
        <f t="shared" ca="1" si="41"/>
        <v>0.11154449933510402</v>
      </c>
      <c r="BC8" s="4">
        <f t="shared" ca="1" si="42"/>
        <v>11.154449933510403</v>
      </c>
      <c r="BD8" s="4">
        <f t="shared" ca="1" si="43"/>
        <v>195.0247140655043</v>
      </c>
      <c r="BE8" s="4">
        <f t="shared" ca="1" si="46"/>
        <v>0</v>
      </c>
    </row>
    <row r="9" spans="1:57" x14ac:dyDescent="0.25">
      <c r="A9" s="65" t="s">
        <v>30</v>
      </c>
      <c r="B9" s="65"/>
      <c r="C9" s="8">
        <v>520</v>
      </c>
      <c r="E9" s="4">
        <v>7</v>
      </c>
      <c r="F9" s="4">
        <v>700</v>
      </c>
      <c r="G9" s="4">
        <f t="shared" ca="1" si="45"/>
        <v>195.0247140655043</v>
      </c>
      <c r="H9" s="4">
        <f t="shared" ca="1" si="0"/>
        <v>206.43943110670881</v>
      </c>
      <c r="I9" s="4">
        <f t="shared" ca="1" si="1"/>
        <v>216.43943110670881</v>
      </c>
      <c r="J9" s="4">
        <v>526</v>
      </c>
      <c r="K9" s="4">
        <f t="shared" si="2"/>
        <v>538.30769230769226</v>
      </c>
      <c r="L9" s="4">
        <f t="shared" si="3"/>
        <v>532.15384615384619</v>
      </c>
      <c r="M9" s="4">
        <f ca="1">+'Rs,Den q1'!I9:I73</f>
        <v>33.455379908867918</v>
      </c>
      <c r="N9" s="4">
        <f ca="1">+'Rs,Den q1'!J9:J73</f>
        <v>0.74702338786552025</v>
      </c>
      <c r="O9" s="4">
        <f t="shared" ca="1" si="4"/>
        <v>216.43943225098872</v>
      </c>
      <c r="P9" s="4">
        <f t="shared" ca="1" si="5"/>
        <v>0.6728742492700206</v>
      </c>
      <c r="Q9" s="4">
        <f t="shared" ca="1" si="6"/>
        <v>670.11462291414932</v>
      </c>
      <c r="R9" s="4">
        <f t="shared" ca="1" si="7"/>
        <v>381.02463407112299</v>
      </c>
      <c r="S9" s="4">
        <f t="shared" ca="1" si="8"/>
        <v>0.32298867045382712</v>
      </c>
      <c r="T9" s="4">
        <f t="shared" ca="1" si="9"/>
        <v>1.3966389534134769</v>
      </c>
      <c r="U9" s="4">
        <f t="shared" ca="1" si="10"/>
        <v>0.9536339249225545</v>
      </c>
      <c r="V9" s="4">
        <f t="shared" ca="1" si="11"/>
        <v>6.6282137474097641E-2</v>
      </c>
      <c r="W9" s="17">
        <f t="shared" ca="1" si="12"/>
        <v>0.77558742978557549</v>
      </c>
      <c r="X9" s="4">
        <f ca="1">+'Visco q1'!G9:G73</f>
        <v>1.1023648402230428E-2</v>
      </c>
      <c r="Y9" s="4">
        <f t="shared" ca="1" si="13"/>
        <v>1.013640413586377</v>
      </c>
      <c r="Z9" s="4">
        <f t="shared" ca="1" si="14"/>
        <v>57.543635417591226</v>
      </c>
      <c r="AA9" s="4">
        <f t="shared" si="15"/>
        <v>24</v>
      </c>
      <c r="AB9" s="4">
        <f t="shared" ca="1" si="16"/>
        <v>6.5874894933883182E-3</v>
      </c>
      <c r="AC9" s="4">
        <f t="shared" ca="1" si="17"/>
        <v>2.4140400958900306E-2</v>
      </c>
      <c r="AD9" s="4">
        <f t="shared" ca="1" si="18"/>
        <v>0.13419923395862776</v>
      </c>
      <c r="AE9" s="4">
        <f t="shared" ca="1" si="19"/>
        <v>0.49178420996193845</v>
      </c>
      <c r="AF9" s="4">
        <f t="shared" ca="1" si="20"/>
        <v>0.62598344392056626</v>
      </c>
      <c r="AG9" s="4">
        <f t="shared" ca="1" si="21"/>
        <v>0.21438144293103206</v>
      </c>
      <c r="AH9" s="4">
        <f t="shared" ca="1" si="22"/>
        <v>27.788008239228429</v>
      </c>
      <c r="AI9" s="4">
        <f t="shared" ca="1" si="23"/>
        <v>1.0420288335521679</v>
      </c>
      <c r="AJ9" s="4">
        <f t="shared" ca="1" si="24"/>
        <v>0.78561855706896788</v>
      </c>
      <c r="AK9" s="4">
        <f t="shared" ca="1" si="25"/>
        <v>-0.25641027648320003</v>
      </c>
      <c r="AL9" s="4">
        <f t="shared" ca="1" si="26"/>
        <v>0.31198863836726293</v>
      </c>
      <c r="AM9" s="4">
        <f t="shared" ca="1" si="27"/>
        <v>1.1433082105658408</v>
      </c>
      <c r="AN9" s="4">
        <f t="shared" ca="1" si="28"/>
        <v>36.24938860870207</v>
      </c>
      <c r="AO9" s="4">
        <f t="shared" ca="1" si="29"/>
        <v>0.11322364314932416</v>
      </c>
      <c r="AP9" s="4">
        <f t="shared" ca="1" si="30"/>
        <v>7.0603591119493088E-3</v>
      </c>
      <c r="AQ9" s="4">
        <f t="shared" ca="1" si="31"/>
        <v>7.3624588146690975E-5</v>
      </c>
      <c r="AR9" s="4">
        <f t="shared" ca="1" si="32"/>
        <v>0.28302404315989044</v>
      </c>
      <c r="AS9" s="4">
        <f t="shared" ca="1" si="33"/>
        <v>4.2330516412293834E-4</v>
      </c>
      <c r="AT9" s="4">
        <f t="shared" ca="1" si="34"/>
        <v>0.97471888000795337</v>
      </c>
      <c r="AU9" s="4">
        <f t="shared" ca="1" si="35"/>
        <v>0.27586887836413104</v>
      </c>
      <c r="AV9" s="4">
        <f t="shared" ca="1" si="36"/>
        <v>16.436125155102687</v>
      </c>
      <c r="AW9" s="4">
        <f t="shared" ca="1" si="37"/>
        <v>5.1538150130961657</v>
      </c>
      <c r="AX9" s="4">
        <f t="shared" ca="1" si="38"/>
        <v>8911.6402499681681</v>
      </c>
      <c r="AY9" s="4">
        <f ca="1">+'fd q1'!L9:L73</f>
        <v>3.2018631881820858E-2</v>
      </c>
      <c r="AZ9" s="4">
        <f t="shared" ca="1" si="39"/>
        <v>0.11413975802154644</v>
      </c>
      <c r="BA9" s="4">
        <f t="shared" ca="1" si="40"/>
        <v>7.4123904986930436E-6</v>
      </c>
      <c r="BB9" s="4">
        <f t="shared" ca="1" si="41"/>
        <v>0.11414717041204513</v>
      </c>
      <c r="BC9" s="4">
        <f t="shared" ca="1" si="42"/>
        <v>11.414717041204513</v>
      </c>
      <c r="BD9" s="4">
        <f t="shared" ca="1" si="43"/>
        <v>206.43943110670881</v>
      </c>
      <c r="BE9" s="4">
        <f t="shared" ca="1" si="46"/>
        <v>0</v>
      </c>
    </row>
    <row r="10" spans="1:57" x14ac:dyDescent="0.25">
      <c r="A10" s="65" t="s">
        <v>31</v>
      </c>
      <c r="B10" s="65"/>
      <c r="C10" s="8">
        <v>690</v>
      </c>
      <c r="D10" s="4"/>
      <c r="E10" s="4">
        <v>8</v>
      </c>
      <c r="F10" s="4">
        <v>800</v>
      </c>
      <c r="G10" s="4">
        <f t="shared" ca="1" si="45"/>
        <v>206.43943110670881</v>
      </c>
      <c r="H10" s="4">
        <f t="shared" ca="1" si="0"/>
        <v>218.11463895707314</v>
      </c>
      <c r="I10" s="4">
        <f t="shared" ca="1" si="1"/>
        <v>228.11463895707314</v>
      </c>
      <c r="J10" s="4">
        <v>527</v>
      </c>
      <c r="K10" s="4">
        <f t="shared" si="2"/>
        <v>540.92307692307691</v>
      </c>
      <c r="L10" s="4">
        <f t="shared" si="3"/>
        <v>533.96153846153845</v>
      </c>
      <c r="M10" s="4">
        <f ca="1">+'Rs,Den q1'!I10:I74</f>
        <v>35.241425773648352</v>
      </c>
      <c r="N10" s="4">
        <f ca="1">+'Rs,Den q1'!J10:J74</f>
        <v>0.74686447872121153</v>
      </c>
      <c r="O10" s="4">
        <f t="shared" ca="1" si="4"/>
        <v>228.11464035728926</v>
      </c>
      <c r="P10" s="4">
        <f t="shared" ca="1" si="5"/>
        <v>0.67246888586592313</v>
      </c>
      <c r="Q10" s="4">
        <f t="shared" ca="1" si="6"/>
        <v>670.128993195823</v>
      </c>
      <c r="R10" s="4">
        <f t="shared" ca="1" si="7"/>
        <v>380.89970787570303</v>
      </c>
      <c r="S10" s="4">
        <f t="shared" ca="1" si="8"/>
        <v>0.34040407335489542</v>
      </c>
      <c r="T10" s="4">
        <f t="shared" ca="1" si="9"/>
        <v>1.401842866825677</v>
      </c>
      <c r="U10" s="4">
        <f t="shared" ca="1" si="10"/>
        <v>0.95182613382378323</v>
      </c>
      <c r="V10" s="4">
        <f t="shared" ca="1" si="11"/>
        <v>6.298373848337846E-2</v>
      </c>
      <c r="W10" s="17">
        <f t="shared" ca="1" si="12"/>
        <v>0.81571250162793874</v>
      </c>
      <c r="X10" s="4">
        <f ca="1">+'Visco q1'!G10:G74</f>
        <v>1.1076651849768122E-2</v>
      </c>
      <c r="Y10" s="4">
        <f t="shared" ca="1" si="13"/>
        <v>1.0151019505629686</v>
      </c>
      <c r="Z10" s="4">
        <f t="shared" ca="1" si="14"/>
        <v>57.560780742398769</v>
      </c>
      <c r="AA10" s="4">
        <f t="shared" si="15"/>
        <v>24</v>
      </c>
      <c r="AB10" s="4">
        <f t="shared" ca="1" si="16"/>
        <v>6.5969877921424405E-3</v>
      </c>
      <c r="AC10" s="4">
        <f t="shared" ca="1" si="17"/>
        <v>2.2808902932302869E-2</v>
      </c>
      <c r="AD10" s="4">
        <f t="shared" ca="1" si="18"/>
        <v>0.13439273171190583</v>
      </c>
      <c r="AE10" s="4">
        <f t="shared" ca="1" si="19"/>
        <v>0.46465915490626925</v>
      </c>
      <c r="AF10" s="4">
        <f t="shared" ca="1" si="20"/>
        <v>0.5990518866181751</v>
      </c>
      <c r="AG10" s="4">
        <f t="shared" ca="1" si="21"/>
        <v>0.22434238955592395</v>
      </c>
      <c r="AH10" s="4">
        <f t="shared" ca="1" si="22"/>
        <v>27.489409585194373</v>
      </c>
      <c r="AI10" s="4">
        <f t="shared" ca="1" si="23"/>
        <v>1.0444680501591586</v>
      </c>
      <c r="AJ10" s="4">
        <f t="shared" ca="1" si="24"/>
        <v>0.775657610444076</v>
      </c>
      <c r="AK10" s="4">
        <f t="shared" ca="1" si="25"/>
        <v>-0.26881043971508256</v>
      </c>
      <c r="AL10" s="4">
        <f t="shared" ca="1" si="26"/>
        <v>0.31330683564185818</v>
      </c>
      <c r="AM10" s="4">
        <f t="shared" ca="1" si="27"/>
        <v>1.0832497235622918</v>
      </c>
      <c r="AN10" s="4">
        <f t="shared" ca="1" si="28"/>
        <v>36.350135392619002</v>
      </c>
      <c r="AO10" s="4">
        <f t="shared" ca="1" si="29"/>
        <v>0.11413629872201969</v>
      </c>
      <c r="AP10" s="4">
        <f t="shared" ca="1" si="30"/>
        <v>7.0897138534131337E-3</v>
      </c>
      <c r="AQ10" s="4">
        <f t="shared" ca="1" si="31"/>
        <v>7.6772766255801326E-5</v>
      </c>
      <c r="AR10" s="4">
        <f t="shared" ca="1" si="32"/>
        <v>0.28919594201958443</v>
      </c>
      <c r="AS10" s="4">
        <f t="shared" ca="1" si="33"/>
        <v>3.9901392772935453E-4</v>
      </c>
      <c r="AT10" s="4">
        <f t="shared" ca="1" si="34"/>
        <v>0.97471888000633633</v>
      </c>
      <c r="AU10" s="4">
        <f t="shared" ca="1" si="35"/>
        <v>0.28188474470770669</v>
      </c>
      <c r="AV10" s="4">
        <f t="shared" ca="1" si="36"/>
        <v>16.81128157609902</v>
      </c>
      <c r="AW10" s="4">
        <f t="shared" ca="1" si="37"/>
        <v>5.3928090386476866</v>
      </c>
      <c r="AX10" s="4">
        <f t="shared" ca="1" si="38"/>
        <v>8336.320561446817</v>
      </c>
      <c r="AY10" s="4">
        <f ca="1">+'fd q1'!L10:L74</f>
        <v>3.2591873348193079E-2</v>
      </c>
      <c r="AZ10" s="4">
        <f t="shared" ca="1" si="39"/>
        <v>0.11674501094513208</v>
      </c>
      <c r="BA10" s="4">
        <f t="shared" ca="1" si="40"/>
        <v>7.0675585111152844E-6</v>
      </c>
      <c r="BB10" s="4">
        <f t="shared" ca="1" si="41"/>
        <v>0.11675207850364319</v>
      </c>
      <c r="BC10" s="4">
        <f t="shared" ca="1" si="42"/>
        <v>11.67520785036432</v>
      </c>
      <c r="BD10" s="4">
        <f t="shared" ca="1" si="43"/>
        <v>218.11463895707314</v>
      </c>
      <c r="BE10" s="4">
        <f t="shared" ca="1" si="46"/>
        <v>0</v>
      </c>
    </row>
    <row r="11" spans="1:57" x14ac:dyDescent="0.25">
      <c r="A11" s="65" t="s">
        <v>32</v>
      </c>
      <c r="B11" s="65"/>
      <c r="C11" s="9">
        <v>348.13</v>
      </c>
      <c r="D11" s="4"/>
      <c r="E11" s="4">
        <v>9</v>
      </c>
      <c r="F11" s="4">
        <v>900</v>
      </c>
      <c r="G11" s="4">
        <f t="shared" ca="1" si="45"/>
        <v>218.11463895707314</v>
      </c>
      <c r="H11" s="4">
        <f t="shared" ca="1" si="0"/>
        <v>230.05063009362175</v>
      </c>
      <c r="I11" s="4">
        <f t="shared" ca="1" si="1"/>
        <v>240.05063009362175</v>
      </c>
      <c r="J11" s="4">
        <v>528</v>
      </c>
      <c r="K11" s="4">
        <f t="shared" si="2"/>
        <v>543.53846153846155</v>
      </c>
      <c r="L11" s="4">
        <f t="shared" si="3"/>
        <v>535.76923076923072</v>
      </c>
      <c r="M11" s="4">
        <f ca="1">+'Rs,Den q1'!I11:I75</f>
        <v>37.07170602408025</v>
      </c>
      <c r="N11" s="4">
        <f ca="1">+'Rs,Den q1'!J11:J75</f>
        <v>0.74670163392860189</v>
      </c>
      <c r="O11" s="4">
        <f t="shared" ca="1" si="4"/>
        <v>240.05063179794323</v>
      </c>
      <c r="P11" s="4">
        <f t="shared" ca="1" si="5"/>
        <v>0.67205054675533471</v>
      </c>
      <c r="Q11" s="4">
        <f t="shared" ca="1" si="6"/>
        <v>670.14381054904959</v>
      </c>
      <c r="R11" s="4">
        <f t="shared" ca="1" si="7"/>
        <v>380.77077847805697</v>
      </c>
      <c r="S11" s="4">
        <f t="shared" ca="1" si="8"/>
        <v>0.35820763590571403</v>
      </c>
      <c r="T11" s="4">
        <f t="shared" ca="1" si="9"/>
        <v>1.4070649877879375</v>
      </c>
      <c r="U11" s="4">
        <f t="shared" ca="1" si="10"/>
        <v>0.9500303034878087</v>
      </c>
      <c r="V11" s="4">
        <f t="shared" ca="1" si="11"/>
        <v>5.9941328989450718E-2</v>
      </c>
      <c r="W11" s="17">
        <f t="shared" ca="1" si="12"/>
        <v>0.85658197170009187</v>
      </c>
      <c r="X11" s="4">
        <f ca="1">+'Visco q1'!G11:G75</f>
        <v>1.113013637911414E-2</v>
      </c>
      <c r="Y11" s="4">
        <f t="shared" ca="1" si="13"/>
        <v>1.016587747685074</v>
      </c>
      <c r="Z11" s="4">
        <f t="shared" ca="1" si="14"/>
        <v>57.578931407310428</v>
      </c>
      <c r="AA11" s="4">
        <f t="shared" si="15"/>
        <v>24</v>
      </c>
      <c r="AB11" s="4">
        <f t="shared" ca="1" si="16"/>
        <v>6.6066437537635305E-3</v>
      </c>
      <c r="AC11" s="4">
        <f t="shared" ca="1" si="17"/>
        <v>2.1580147608921161E-2</v>
      </c>
      <c r="AD11" s="4">
        <f t="shared" ca="1" si="18"/>
        <v>0.13458944134673481</v>
      </c>
      <c r="AE11" s="4">
        <f t="shared" ca="1" si="19"/>
        <v>0.43962715701300281</v>
      </c>
      <c r="AF11" s="4">
        <f t="shared" ca="1" si="20"/>
        <v>0.5742165983597376</v>
      </c>
      <c r="AG11" s="4">
        <f t="shared" ca="1" si="21"/>
        <v>0.23438793258709784</v>
      </c>
      <c r="AH11" s="4">
        <f t="shared" ca="1" si="22"/>
        <v>27.188867064866031</v>
      </c>
      <c r="AI11" s="4">
        <f t="shared" ca="1" si="23"/>
        <v>1.0466223537112334</v>
      </c>
      <c r="AJ11" s="4">
        <f t="shared" ca="1" si="24"/>
        <v>0.76561206741290222</v>
      </c>
      <c r="AK11" s="4">
        <f t="shared" ca="1" si="25"/>
        <v>-0.28101028629833114</v>
      </c>
      <c r="AL11" s="4">
        <f t="shared" ca="1" si="26"/>
        <v>0.31465373082701575</v>
      </c>
      <c r="AM11" s="4">
        <f t="shared" ca="1" si="27"/>
        <v>1.0277947790171988</v>
      </c>
      <c r="AN11" s="4">
        <f t="shared" ca="1" si="28"/>
        <v>36.453047307580036</v>
      </c>
      <c r="AO11" s="4">
        <f t="shared" ca="1" si="29"/>
        <v>0.11507216375062526</v>
      </c>
      <c r="AP11" s="4">
        <f t="shared" ca="1" si="30"/>
        <v>7.1196373833166699E-3</v>
      </c>
      <c r="AQ11" s="4">
        <f t="shared" ca="1" si="31"/>
        <v>7.9985136162816727E-5</v>
      </c>
      <c r="AR11" s="4">
        <f t="shared" ca="1" si="32"/>
        <v>0.29536555612579191</v>
      </c>
      <c r="AS11" s="4">
        <f t="shared" ca="1" si="33"/>
        <v>3.7661101613579886E-4</v>
      </c>
      <c r="AT11" s="4">
        <f t="shared" ca="1" si="34"/>
        <v>0.97471888000507345</v>
      </c>
      <c r="AU11" s="4">
        <f t="shared" ca="1" si="35"/>
        <v>0.28789838405900753</v>
      </c>
      <c r="AV11" s="4">
        <f t="shared" ca="1" si="36"/>
        <v>17.186854714242667</v>
      </c>
      <c r="AW11" s="4">
        <f t="shared" ca="1" si="37"/>
        <v>5.6338317488141492</v>
      </c>
      <c r="AX11" s="4">
        <f t="shared" ca="1" si="38"/>
        <v>7819.7426565985033</v>
      </c>
      <c r="AY11" s="4">
        <f ca="1">+'fd q1'!L11:L75</f>
        <v>3.3155748725056153E-2</v>
      </c>
      <c r="AZ11" s="4">
        <f t="shared" ca="1" si="39"/>
        <v>0.1193531577377963</v>
      </c>
      <c r="BA11" s="4">
        <f t="shared" ca="1" si="40"/>
        <v>6.7536276896492584E-6</v>
      </c>
      <c r="BB11" s="4">
        <f t="shared" ca="1" si="41"/>
        <v>0.11935991136548595</v>
      </c>
      <c r="BC11" s="4">
        <f t="shared" ca="1" si="42"/>
        <v>11.935991136548594</v>
      </c>
      <c r="BD11" s="4">
        <f t="shared" ca="1" si="43"/>
        <v>230.05063009362175</v>
      </c>
      <c r="BE11" s="4">
        <f t="shared" ca="1" si="46"/>
        <v>0</v>
      </c>
    </row>
    <row r="12" spans="1:57" x14ac:dyDescent="0.25">
      <c r="A12" s="65" t="s">
        <v>33</v>
      </c>
      <c r="B12" s="65"/>
      <c r="C12" s="8">
        <v>4500</v>
      </c>
      <c r="D12" s="4"/>
      <c r="E12" s="4">
        <v>10</v>
      </c>
      <c r="F12" s="4">
        <v>1000</v>
      </c>
      <c r="G12" s="4">
        <f t="shared" ca="1" si="45"/>
        <v>230.05063009362175</v>
      </c>
      <c r="H12" s="4">
        <f t="shared" ca="1" si="0"/>
        <v>242.24775912217078</v>
      </c>
      <c r="I12" s="4">
        <f t="shared" ca="1" si="1"/>
        <v>252.24775912217078</v>
      </c>
      <c r="J12" s="4">
        <v>529</v>
      </c>
      <c r="K12" s="4">
        <f t="shared" si="2"/>
        <v>546.15384615384619</v>
      </c>
      <c r="L12" s="4">
        <f t="shared" si="3"/>
        <v>537.57692307692309</v>
      </c>
      <c r="M12" s="4">
        <f ca="1">+'Rs,Den q1'!I12:I76</f>
        <v>38.946033850276848</v>
      </c>
      <c r="N12" s="4">
        <f ca="1">+'Rs,Den q1'!J12:J76</f>
        <v>0.74653487010865283</v>
      </c>
      <c r="O12" s="4">
        <f t="shared" ca="1" si="4"/>
        <v>252.24776118620096</v>
      </c>
      <c r="P12" s="4">
        <f t="shared" ca="1" si="5"/>
        <v>0.67161900490589965</v>
      </c>
      <c r="Q12" s="4">
        <f t="shared" ca="1" si="6"/>
        <v>670.15908178293387</v>
      </c>
      <c r="R12" s="4">
        <f t="shared" ca="1" si="7"/>
        <v>380.63777549753252</v>
      </c>
      <c r="S12" s="4">
        <f t="shared" ca="1" si="8"/>
        <v>0.37639982204087241</v>
      </c>
      <c r="T12" s="4">
        <f t="shared" ca="1" si="9"/>
        <v>1.4123057607045308</v>
      </c>
      <c r="U12" s="4">
        <f t="shared" ca="1" si="10"/>
        <v>0.94824802430589006</v>
      </c>
      <c r="V12" s="4">
        <f t="shared" ca="1" si="11"/>
        <v>5.7128028669215757E-2</v>
      </c>
      <c r="W12" s="17">
        <f t="shared" ca="1" si="12"/>
        <v>0.89818768772710622</v>
      </c>
      <c r="X12" s="4">
        <f ca="1">+'Visco q1'!G12:G76</f>
        <v>1.1184106838799421E-2</v>
      </c>
      <c r="Y12" s="4">
        <f t="shared" ca="1" si="13"/>
        <v>1.0180977819736807</v>
      </c>
      <c r="Z12" s="4">
        <f t="shared" ca="1" si="14"/>
        <v>57.598069353189608</v>
      </c>
      <c r="AA12" s="4">
        <f t="shared" si="15"/>
        <v>24</v>
      </c>
      <c r="AB12" s="4">
        <f t="shared" ca="1" si="16"/>
        <v>6.6164572289146035E-3</v>
      </c>
      <c r="AC12" s="4">
        <f t="shared" ca="1" si="17"/>
        <v>2.0443368613730573E-2</v>
      </c>
      <c r="AD12" s="4">
        <f t="shared" ca="1" si="18"/>
        <v>0.13478935982084667</v>
      </c>
      <c r="AE12" s="4">
        <f t="shared" ca="1" si="19"/>
        <v>0.4164688854912113</v>
      </c>
      <c r="AF12" s="4">
        <f t="shared" ca="1" si="20"/>
        <v>0.55125824531205803</v>
      </c>
      <c r="AG12" s="4">
        <f t="shared" ca="1" si="21"/>
        <v>0.24451218819329346</v>
      </c>
      <c r="AH12" s="4">
        <f t="shared" ca="1" si="22"/>
        <v>26.886507535285244</v>
      </c>
      <c r="AI12" s="4">
        <f t="shared" ca="1" si="23"/>
        <v>1.0485327207197197</v>
      </c>
      <c r="AJ12" s="4">
        <f t="shared" ca="1" si="24"/>
        <v>0.75548781180670643</v>
      </c>
      <c r="AK12" s="4">
        <f t="shared" ca="1" si="25"/>
        <v>-0.29304490891301327</v>
      </c>
      <c r="AL12" s="4">
        <f t="shared" ca="1" si="26"/>
        <v>0.31602960390826024</v>
      </c>
      <c r="AM12" s="4">
        <f t="shared" ca="1" si="27"/>
        <v>0.97646058336383734</v>
      </c>
      <c r="AN12" s="4">
        <f t="shared" ca="1" si="28"/>
        <v>36.558140731187763</v>
      </c>
      <c r="AO12" s="4">
        <f t="shared" ca="1" si="29"/>
        <v>0.11603172186193257</v>
      </c>
      <c r="AP12" s="4">
        <f t="shared" ca="1" si="30"/>
        <v>7.1501327519771759E-3</v>
      </c>
      <c r="AQ12" s="4">
        <f t="shared" ca="1" si="31"/>
        <v>8.3264007112785073E-5</v>
      </c>
      <c r="AR12" s="4">
        <f t="shared" ca="1" si="32"/>
        <v>0.3015346259897867</v>
      </c>
      <c r="AS12" s="4">
        <f t="shared" ca="1" si="33"/>
        <v>3.5589871164981449E-4</v>
      </c>
      <c r="AT12" s="4">
        <f t="shared" ca="1" si="34"/>
        <v>0.97471888000408147</v>
      </c>
      <c r="AU12" s="4">
        <f t="shared" ca="1" si="35"/>
        <v>0.29391149292721447</v>
      </c>
      <c r="AV12" s="4">
        <f t="shared" ca="1" si="36"/>
        <v>17.562934556819584</v>
      </c>
      <c r="AW12" s="4">
        <f t="shared" ca="1" si="37"/>
        <v>5.8767419730416997</v>
      </c>
      <c r="AX12" s="4">
        <f t="shared" ca="1" si="38"/>
        <v>7354.2729521227911</v>
      </c>
      <c r="AY12" s="4">
        <f ca="1">+'fd q1'!L12:L76</f>
        <v>3.3710365831175419E-2</v>
      </c>
      <c r="AZ12" s="4">
        <f t="shared" ca="1" si="39"/>
        <v>0.12196482331124711</v>
      </c>
      <c r="BA12" s="4">
        <f t="shared" ca="1" si="40"/>
        <v>6.4669742432172105E-6</v>
      </c>
      <c r="BB12" s="4">
        <f t="shared" ca="1" si="41"/>
        <v>0.12197129028549032</v>
      </c>
      <c r="BC12" s="4">
        <f t="shared" ca="1" si="42"/>
        <v>12.197129028549032</v>
      </c>
      <c r="BD12" s="4">
        <f t="shared" ca="1" si="43"/>
        <v>242.24775912217078</v>
      </c>
      <c r="BE12" s="4">
        <f t="shared" ca="1" si="46"/>
        <v>0</v>
      </c>
    </row>
    <row r="13" spans="1:57" x14ac:dyDescent="0.25">
      <c r="A13" s="65" t="s">
        <v>34</v>
      </c>
      <c r="B13" s="65"/>
      <c r="C13" s="8">
        <v>2487</v>
      </c>
      <c r="E13" s="4">
        <v>11</v>
      </c>
      <c r="F13" s="4">
        <v>1100</v>
      </c>
      <c r="G13" s="4">
        <f t="shared" ca="1" si="45"/>
        <v>242.24775912217078</v>
      </c>
      <c r="H13" s="4">
        <f t="shared" ca="1" si="0"/>
        <v>254.70643670599702</v>
      </c>
      <c r="I13" s="4">
        <f t="shared" ca="1" si="1"/>
        <v>264.70643670599702</v>
      </c>
      <c r="J13" s="4">
        <v>530</v>
      </c>
      <c r="K13" s="4">
        <f t="shared" si="2"/>
        <v>548.76923076923072</v>
      </c>
      <c r="L13" s="4">
        <f t="shared" si="3"/>
        <v>539.38461538461536</v>
      </c>
      <c r="M13" s="4">
        <f ca="1">+'Rs,Den q1'!I13:I77</f>
        <v>40.864222704928771</v>
      </c>
      <c r="N13" s="4">
        <f ca="1">+'Rs,Den q1'!J13:J77</f>
        <v>0.7463642038589634</v>
      </c>
      <c r="O13" s="4">
        <f t="shared" ca="1" si="4"/>
        <v>264.70643919367933</v>
      </c>
      <c r="P13" s="4">
        <f t="shared" ca="1" si="5"/>
        <v>0.6711740199966244</v>
      </c>
      <c r="Q13" s="4">
        <f t="shared" ca="1" si="6"/>
        <v>670.17481410800826</v>
      </c>
      <c r="R13" s="4">
        <f t="shared" ca="1" si="7"/>
        <v>380.50062443492254</v>
      </c>
      <c r="S13" s="4">
        <f t="shared" ca="1" si="8"/>
        <v>0.3949811767520941</v>
      </c>
      <c r="T13" s="4">
        <f t="shared" ca="1" si="9"/>
        <v>1.417565651004252</v>
      </c>
      <c r="U13" s="4">
        <f t="shared" ca="1" si="10"/>
        <v>0.94648085158225204</v>
      </c>
      <c r="V13" s="4">
        <f t="shared" ca="1" si="11"/>
        <v>5.4520505823583525E-2</v>
      </c>
      <c r="W13" s="17">
        <f t="shared" ca="1" si="12"/>
        <v>0.94052126540545211</v>
      </c>
      <c r="X13" s="4">
        <f ca="1">+'Visco q1'!G13:G77</f>
        <v>1.1238568076673861E-2</v>
      </c>
      <c r="Y13" s="4">
        <f t="shared" ca="1" si="13"/>
        <v>1.0196320301717474</v>
      </c>
      <c r="Z13" s="4">
        <f t="shared" ca="1" si="14"/>
        <v>57.618176459062724</v>
      </c>
      <c r="AA13" s="4">
        <f t="shared" si="15"/>
        <v>24</v>
      </c>
      <c r="AB13" s="4">
        <f t="shared" ca="1" si="16"/>
        <v>6.6264280664518078E-3</v>
      </c>
      <c r="AC13" s="4">
        <f t="shared" ca="1" si="17"/>
        <v>1.9389219444911863E-2</v>
      </c>
      <c r="AD13" s="4">
        <f t="shared" ca="1" si="18"/>
        <v>0.13499248405516412</v>
      </c>
      <c r="AE13" s="4">
        <f t="shared" ca="1" si="19"/>
        <v>0.3949939349693804</v>
      </c>
      <c r="AF13" s="4">
        <f t="shared" ca="1" si="20"/>
        <v>0.52998641902454446</v>
      </c>
      <c r="AG13" s="4">
        <f t="shared" ca="1" si="21"/>
        <v>0.2547093268986434</v>
      </c>
      <c r="AH13" s="4">
        <f t="shared" ca="1" si="22"/>
        <v>26.582456688696247</v>
      </c>
      <c r="AI13" s="4">
        <f t="shared" ca="1" si="23"/>
        <v>1.0502331909850227</v>
      </c>
      <c r="AJ13" s="4">
        <f t="shared" ca="1" si="24"/>
        <v>0.74529067310135666</v>
      </c>
      <c r="AK13" s="4">
        <f t="shared" ca="1" si="25"/>
        <v>-0.304942517883666</v>
      </c>
      <c r="AL13" s="4">
        <f t="shared" ca="1" si="26"/>
        <v>0.31743474455472015</v>
      </c>
      <c r="AM13" s="4">
        <f t="shared" ca="1" si="27"/>
        <v>0.92882799901979007</v>
      </c>
      <c r="AN13" s="4">
        <f t="shared" ca="1" si="28"/>
        <v>36.6654327715544</v>
      </c>
      <c r="AO13" s="4">
        <f t="shared" ca="1" si="29"/>
        <v>0.1170154748972171</v>
      </c>
      <c r="AP13" s="4">
        <f t="shared" ca="1" si="30"/>
        <v>7.1812030251465608E-3</v>
      </c>
      <c r="AQ13" s="4">
        <f t="shared" ca="1" si="31"/>
        <v>8.6611741323341921E-5</v>
      </c>
      <c r="AR13" s="4">
        <f t="shared" ca="1" si="32"/>
        <v>0.30770474287074662</v>
      </c>
      <c r="AS13" s="4">
        <f t="shared" ca="1" si="33"/>
        <v>3.367053704080846E-4</v>
      </c>
      <c r="AT13" s="4">
        <f t="shared" ca="1" si="34"/>
        <v>0.97471888000329776</v>
      </c>
      <c r="AU13" s="4">
        <f t="shared" ca="1" si="35"/>
        <v>0.29992562234267689</v>
      </c>
      <c r="AV13" s="4">
        <f t="shared" ca="1" si="36"/>
        <v>17.939602272286763</v>
      </c>
      <c r="AW13" s="4">
        <f t="shared" ca="1" si="37"/>
        <v>6.1213998455340013</v>
      </c>
      <c r="AX13" s="4">
        <f t="shared" ca="1" si="38"/>
        <v>6933.4755582278594</v>
      </c>
      <c r="AY13" s="4">
        <f ca="1">+'fd q1'!L13:L77</f>
        <v>3.4255815951588817E-2</v>
      </c>
      <c r="AZ13" s="4">
        <f t="shared" ca="1" si="39"/>
        <v>0.12458057133532474</v>
      </c>
      <c r="BA13" s="4">
        <f t="shared" ca="1" si="40"/>
        <v>6.204502937842063E-6</v>
      </c>
      <c r="BB13" s="4">
        <f t="shared" ca="1" si="41"/>
        <v>0.12458677583826258</v>
      </c>
      <c r="BC13" s="4">
        <f t="shared" ca="1" si="42"/>
        <v>12.458677583826258</v>
      </c>
      <c r="BD13" s="4">
        <f t="shared" ca="1" si="43"/>
        <v>254.70643670599702</v>
      </c>
      <c r="BE13" s="4">
        <f t="shared" ca="1" si="46"/>
        <v>0</v>
      </c>
    </row>
    <row r="14" spans="1:57" x14ac:dyDescent="0.25">
      <c r="A14" s="65" t="s">
        <v>35</v>
      </c>
      <c r="B14" s="65"/>
      <c r="C14" s="8">
        <v>2510</v>
      </c>
      <c r="E14" s="4">
        <v>12</v>
      </c>
      <c r="F14" s="4">
        <v>1200</v>
      </c>
      <c r="G14" s="4">
        <f t="shared" ca="1" si="45"/>
        <v>254.70643670599702</v>
      </c>
      <c r="H14" s="4">
        <f t="shared" ca="1" si="0"/>
        <v>267.4271239899067</v>
      </c>
      <c r="I14" s="4">
        <f t="shared" ca="1" si="1"/>
        <v>277.4271239899067</v>
      </c>
      <c r="J14" s="4">
        <v>531</v>
      </c>
      <c r="K14" s="4">
        <f t="shared" si="2"/>
        <v>551.38461538461536</v>
      </c>
      <c r="L14" s="4">
        <f t="shared" si="3"/>
        <v>541.19230769230762</v>
      </c>
      <c r="M14" s="4">
        <f ca="1">+'Rs,Den q1'!I14:I78</f>
        <v>42.826085837170481</v>
      </c>
      <c r="N14" s="4">
        <f ca="1">+'Rs,Den q1'!J14:J78</f>
        <v>0.74618965179524377</v>
      </c>
      <c r="O14" s="4">
        <f t="shared" ca="1" si="4"/>
        <v>277.42712697451134</v>
      </c>
      <c r="P14" s="4">
        <f t="shared" ca="1" si="5"/>
        <v>0.67071533780662995</v>
      </c>
      <c r="Q14" s="4">
        <f t="shared" ca="1" si="6"/>
        <v>670.19101515325963</v>
      </c>
      <c r="R14" s="4">
        <f t="shared" ca="1" si="7"/>
        <v>380.35924648254144</v>
      </c>
      <c r="S14" s="4">
        <f t="shared" ca="1" si="8"/>
        <v>0.41395231764852075</v>
      </c>
      <c r="T14" s="4">
        <f t="shared" ca="1" si="9"/>
        <v>1.4228451462587184</v>
      </c>
      <c r="U14" s="4">
        <f t="shared" ca="1" si="10"/>
        <v>0.94473030776692901</v>
      </c>
      <c r="V14" s="4">
        <f t="shared" ca="1" si="11"/>
        <v>5.2098417847508648E-2</v>
      </c>
      <c r="W14" s="17">
        <f t="shared" ca="1" si="12"/>
        <v>0.9835740493773355</v>
      </c>
      <c r="X14" s="4">
        <f ca="1">+'Visco q1'!G14:G78</f>
        <v>1.1293524921018826E-2</v>
      </c>
      <c r="Y14" s="4">
        <f t="shared" ca="1" si="13"/>
        <v>1.0211904684921997</v>
      </c>
      <c r="Z14" s="4">
        <f t="shared" ca="1" si="14"/>
        <v>57.639234536517279</v>
      </c>
      <c r="AA14" s="4">
        <f t="shared" si="15"/>
        <v>24</v>
      </c>
      <c r="AB14" s="4">
        <f t="shared" ca="1" si="16"/>
        <v>6.6365561117866911E-3</v>
      </c>
      <c r="AC14" s="4">
        <f t="shared" ca="1" si="17"/>
        <v>1.8409549641822925E-2</v>
      </c>
      <c r="AD14" s="4">
        <f t="shared" ca="1" si="18"/>
        <v>0.13519881090043706</v>
      </c>
      <c r="AE14" s="4">
        <f t="shared" ca="1" si="19"/>
        <v>0.37503626562677439</v>
      </c>
      <c r="AF14" s="4">
        <f t="shared" ca="1" si="20"/>
        <v>0.51023507652721145</v>
      </c>
      <c r="AG14" s="4">
        <f t="shared" ca="1" si="21"/>
        <v>0.26497357222211032</v>
      </c>
      <c r="AH14" s="4">
        <f t="shared" ca="1" si="22"/>
        <v>26.276839123950115</v>
      </c>
      <c r="AI14" s="4">
        <f t="shared" ca="1" si="23"/>
        <v>1.051752208323302</v>
      </c>
      <c r="AJ14" s="4">
        <f t="shared" ca="1" si="24"/>
        <v>0.73502642777788962</v>
      </c>
      <c r="AK14" s="4">
        <f t="shared" ca="1" si="25"/>
        <v>-0.31672578054541234</v>
      </c>
      <c r="AL14" s="4">
        <f t="shared" ca="1" si="26"/>
        <v>0.3188694518862909</v>
      </c>
      <c r="AM14" s="4">
        <f t="shared" ca="1" si="27"/>
        <v>0.88453151075387426</v>
      </c>
      <c r="AN14" s="4">
        <f t="shared" ca="1" si="28"/>
        <v>36.774941240706447</v>
      </c>
      <c r="AO14" s="4">
        <f t="shared" ca="1" si="29"/>
        <v>0.11802394316163098</v>
      </c>
      <c r="AP14" s="4">
        <f t="shared" ca="1" si="30"/>
        <v>7.2128512646251787E-3</v>
      </c>
      <c r="AQ14" s="4">
        <f t="shared" ca="1" si="31"/>
        <v>9.0030758775921032E-5</v>
      </c>
      <c r="AR14" s="4">
        <f t="shared" ca="1" si="32"/>
        <v>0.31387736199510907</v>
      </c>
      <c r="AS14" s="4">
        <f t="shared" ca="1" si="33"/>
        <v>3.1888131165497415E-4</v>
      </c>
      <c r="AT14" s="4">
        <f t="shared" ca="1" si="34"/>
        <v>0.97471888000267515</v>
      </c>
      <c r="AU14" s="4">
        <f t="shared" ca="1" si="35"/>
        <v>0.30594219074206697</v>
      </c>
      <c r="AV14" s="4">
        <f t="shared" ca="1" si="36"/>
        <v>18.316930936751692</v>
      </c>
      <c r="AW14" s="4">
        <f t="shared" ca="1" si="37"/>
        <v>6.3676667726103648</v>
      </c>
      <c r="AX14" s="4">
        <f t="shared" ca="1" si="38"/>
        <v>6551.8942162479198</v>
      </c>
      <c r="AY14" s="4">
        <f ca="1">+'fd q1'!L14:L78</f>
        <v>3.4792176096553717E-2</v>
      </c>
      <c r="AZ14" s="4">
        <f t="shared" ca="1" si="39"/>
        <v>0.12720090928299788</v>
      </c>
      <c r="BA14" s="4">
        <f t="shared" ca="1" si="40"/>
        <v>5.9635560990275159E-6</v>
      </c>
      <c r="BB14" s="4">
        <f t="shared" ca="1" si="41"/>
        <v>0.1272068728390969</v>
      </c>
      <c r="BC14" s="4">
        <f t="shared" ca="1" si="42"/>
        <v>12.72068728390969</v>
      </c>
      <c r="BD14" s="4">
        <f t="shared" ca="1" si="43"/>
        <v>267.4271239899067</v>
      </c>
      <c r="BE14" s="4">
        <f t="shared" ca="1" si="46"/>
        <v>0</v>
      </c>
    </row>
    <row r="15" spans="1:57" x14ac:dyDescent="0.25">
      <c r="A15" s="66" t="s">
        <v>36</v>
      </c>
      <c r="B15" s="66"/>
      <c r="C15" s="9">
        <f>(C8)/(230-60)</f>
        <v>38.235294117647058</v>
      </c>
      <c r="E15" s="4">
        <v>13</v>
      </c>
      <c r="F15" s="4">
        <v>1300</v>
      </c>
      <c r="G15" s="4">
        <f t="shared" ca="1" si="45"/>
        <v>267.4271239899067</v>
      </c>
      <c r="H15" s="4">
        <f t="shared" ca="1" si="0"/>
        <v>280.41032745335633</v>
      </c>
      <c r="I15" s="4">
        <f t="shared" ca="1" si="1"/>
        <v>290.41032745335633</v>
      </c>
      <c r="J15" s="4">
        <v>532</v>
      </c>
      <c r="K15" s="4">
        <f t="shared" si="2"/>
        <v>554</v>
      </c>
      <c r="L15" s="4">
        <f t="shared" si="3"/>
        <v>543</v>
      </c>
      <c r="M15" s="4">
        <f ca="1">+'Rs,Den q1'!I15:I79</f>
        <v>44.831435847823855</v>
      </c>
      <c r="N15" s="4">
        <f ca="1">+'Rs,Den q1'!J15:J79</f>
        <v>0.74601123059088592</v>
      </c>
      <c r="O15" s="4">
        <f t="shared" ca="1" si="4"/>
        <v>290.41033101855277</v>
      </c>
      <c r="P15" s="4">
        <f t="shared" ca="1" si="5"/>
        <v>0.67024268955000277</v>
      </c>
      <c r="Q15" s="4">
        <f t="shared" ca="1" si="6"/>
        <v>670.20769298467928</v>
      </c>
      <c r="R15" s="4">
        <f t="shared" ca="1" si="7"/>
        <v>380.21355831756063</v>
      </c>
      <c r="S15" s="4">
        <f t="shared" ca="1" si="8"/>
        <v>0.43331392715003497</v>
      </c>
      <c r="T15" s="4">
        <f t="shared" ca="1" si="9"/>
        <v>1.4281447573904702</v>
      </c>
      <c r="U15" s="4">
        <f t="shared" ca="1" si="10"/>
        <v>0.94299788449919986</v>
      </c>
      <c r="V15" s="4">
        <f t="shared" ca="1" si="11"/>
        <v>4.984395355270084E-2</v>
      </c>
      <c r="W15" s="17">
        <f t="shared" ca="1" si="12"/>
        <v>1.0273370756490792</v>
      </c>
      <c r="X15" s="4">
        <f ca="1">+'Visco q1'!G15:G79</f>
        <v>1.1348982161757185E-2</v>
      </c>
      <c r="Y15" s="4">
        <f t="shared" ca="1" si="13"/>
        <v>1.0227730723782351</v>
      </c>
      <c r="Z15" s="4">
        <f t="shared" ca="1" si="14"/>
        <v>57.661225324760721</v>
      </c>
      <c r="AA15" s="4">
        <f t="shared" si="15"/>
        <v>24</v>
      </c>
      <c r="AB15" s="4">
        <f t="shared" ca="1" si="16"/>
        <v>6.6468412053284605E-3</v>
      </c>
      <c r="AC15" s="4">
        <f t="shared" ca="1" si="17"/>
        <v>1.7497221694678152E-2</v>
      </c>
      <c r="AD15" s="4">
        <f t="shared" ca="1" si="18"/>
        <v>0.13540833710550862</v>
      </c>
      <c r="AE15" s="4">
        <f t="shared" ca="1" si="19"/>
        <v>0.3564504733080528</v>
      </c>
      <c r="AF15" s="4">
        <f t="shared" ca="1" si="20"/>
        <v>0.49185881041356139</v>
      </c>
      <c r="AG15" s="4">
        <f t="shared" ca="1" si="21"/>
        <v>0.27529920017424409</v>
      </c>
      <c r="AH15" s="4">
        <f t="shared" ca="1" si="22"/>
        <v>25.969778404638678</v>
      </c>
      <c r="AI15" s="4">
        <f t="shared" ca="1" si="23"/>
        <v>1.0531136717250653</v>
      </c>
      <c r="AJ15" s="4">
        <f t="shared" ca="1" si="24"/>
        <v>0.72470079982575597</v>
      </c>
      <c r="AK15" s="4">
        <f t="shared" ca="1" si="25"/>
        <v>-0.32841287189930934</v>
      </c>
      <c r="AL15" s="4">
        <f t="shared" ca="1" si="26"/>
        <v>0.32033403426610146</v>
      </c>
      <c r="AM15" s="4">
        <f t="shared" ca="1" si="27"/>
        <v>0.84325101815451442</v>
      </c>
      <c r="AN15" s="4">
        <f t="shared" ca="1" si="28"/>
        <v>36.886684630628729</v>
      </c>
      <c r="AO15" s="4">
        <f t="shared" ca="1" si="29"/>
        <v>0.11905766570912878</v>
      </c>
      <c r="AP15" s="4">
        <f t="shared" ca="1" si="30"/>
        <v>7.2450805090802537E-3</v>
      </c>
      <c r="AQ15" s="4">
        <f t="shared" ca="1" si="31"/>
        <v>9.3523541885843982E-5</v>
      </c>
      <c r="AR15" s="4">
        <f t="shared" ca="1" si="32"/>
        <v>0.32005381400000843</v>
      </c>
      <c r="AS15" s="4">
        <f t="shared" ca="1" si="33"/>
        <v>3.0229545531183923E-4</v>
      </c>
      <c r="AT15" s="4">
        <f t="shared" ca="1" si="34"/>
        <v>0.97471888000217843</v>
      </c>
      <c r="AU15" s="4">
        <f t="shared" ca="1" si="35"/>
        <v>0.31196249512251373</v>
      </c>
      <c r="AV15" s="4">
        <f t="shared" ca="1" si="36"/>
        <v>18.694986162331556</v>
      </c>
      <c r="AW15" s="4">
        <f t="shared" ca="1" si="37"/>
        <v>6.6154054206316921</v>
      </c>
      <c r="AX15" s="4">
        <f t="shared" ca="1" si="38"/>
        <v>6204.8791062270375</v>
      </c>
      <c r="AY15" s="4">
        <f ca="1">+'fd q1'!L15:L79</f>
        <v>3.5319511011167364E-2</v>
      </c>
      <c r="AZ15" s="4">
        <f t="shared" ca="1" si="39"/>
        <v>0.12982629279396915</v>
      </c>
      <c r="BA15" s="4">
        <f t="shared" ca="1" si="40"/>
        <v>5.7418405269531014E-6</v>
      </c>
      <c r="BB15" s="4">
        <f t="shared" ca="1" si="41"/>
        <v>0.12983203463449611</v>
      </c>
      <c r="BC15" s="4">
        <f t="shared" ca="1" si="42"/>
        <v>12.983203463449611</v>
      </c>
      <c r="BD15" s="4">
        <f t="shared" ca="1" si="43"/>
        <v>280.41032745335633</v>
      </c>
      <c r="BE15" s="4">
        <f t="shared" ca="1" si="46"/>
        <v>0</v>
      </c>
    </row>
    <row r="16" spans="1:57" x14ac:dyDescent="0.25">
      <c r="A16" s="66" t="s">
        <v>37</v>
      </c>
      <c r="B16" s="66"/>
      <c r="C16" s="9">
        <f>-C15*60</f>
        <v>-2294.1176470588234</v>
      </c>
      <c r="E16" s="4">
        <v>14</v>
      </c>
      <c r="F16" s="4">
        <v>1400</v>
      </c>
      <c r="G16" s="4">
        <f t="shared" ca="1" si="45"/>
        <v>280.41032745335633</v>
      </c>
      <c r="H16" s="4">
        <f t="shared" ca="1" si="0"/>
        <v>293.65659413739462</v>
      </c>
      <c r="I16" s="4">
        <f t="shared" ca="1" si="1"/>
        <v>303.65659413739462</v>
      </c>
      <c r="J16" s="4">
        <v>533</v>
      </c>
      <c r="K16" s="4">
        <f t="shared" si="2"/>
        <v>556.61538461538464</v>
      </c>
      <c r="L16" s="4">
        <f t="shared" si="3"/>
        <v>544.80769230769238</v>
      </c>
      <c r="M16" s="4">
        <f ca="1">+'Rs,Den q1'!I16:I80</f>
        <v>46.880084263579967</v>
      </c>
      <c r="N16" s="4">
        <f ca="1">+'Rs,Den q1'!J16:J80</f>
        <v>0.74582895701485019</v>
      </c>
      <c r="O16" s="4">
        <f t="shared" ca="1" si="4"/>
        <v>303.65659837841412</v>
      </c>
      <c r="P16" s="4">
        <f t="shared" ca="1" si="5"/>
        <v>0.6697557911533496</v>
      </c>
      <c r="Q16" s="4">
        <f t="shared" ca="1" si="6"/>
        <v>670.22485612542096</v>
      </c>
      <c r="R16" s="4">
        <f t="shared" ca="1" si="7"/>
        <v>380.06347187754551</v>
      </c>
      <c r="S16" s="4">
        <f t="shared" ca="1" si="8"/>
        <v>0.45306674523060447</v>
      </c>
      <c r="T16" s="4">
        <f t="shared" ca="1" si="9"/>
        <v>1.4334650199775751</v>
      </c>
      <c r="U16" s="4">
        <f t="shared" ca="1" si="10"/>
        <v>0.9412850444844425</v>
      </c>
      <c r="V16" s="4">
        <f t="shared" ca="1" si="11"/>
        <v>4.7741456448699857E-2</v>
      </c>
      <c r="W16" s="17">
        <f t="shared" ca="1" si="12"/>
        <v>1.0718010352092935</v>
      </c>
      <c r="X16" s="4">
        <f ca="1">+'Visco q1'!G16:G80</f>
        <v>1.1404944531671736E-2</v>
      </c>
      <c r="Y16" s="4">
        <f t="shared" ca="1" si="13"/>
        <v>1.0243798162744682</v>
      </c>
      <c r="Z16" s="4">
        <f t="shared" ca="1" si="14"/>
        <v>57.684130486287401</v>
      </c>
      <c r="AA16" s="4">
        <f t="shared" si="15"/>
        <v>24</v>
      </c>
      <c r="AB16" s="4">
        <f t="shared" ca="1" si="16"/>
        <v>6.6572831809966881E-3</v>
      </c>
      <c r="AC16" s="4">
        <f t="shared" ca="1" si="17"/>
        <v>1.6645960338315738E-2</v>
      </c>
      <c r="AD16" s="4">
        <f t="shared" ca="1" si="18"/>
        <v>0.13562105928701604</v>
      </c>
      <c r="AE16" s="4">
        <f t="shared" ca="1" si="19"/>
        <v>0.33910871936110887</v>
      </c>
      <c r="AF16" s="4">
        <f t="shared" ca="1" si="20"/>
        <v>0.47472977864812493</v>
      </c>
      <c r="AG16" s="4">
        <f t="shared" ca="1" si="21"/>
        <v>0.2856805395128581</v>
      </c>
      <c r="AH16" s="4">
        <f t="shared" ca="1" si="22"/>
        <v>25.661397105412789</v>
      </c>
      <c r="AI16" s="4">
        <f t="shared" ca="1" si="23"/>
        <v>1.0543377657151036</v>
      </c>
      <c r="AJ16" s="4">
        <f t="shared" ca="1" si="24"/>
        <v>0.71431946048714179</v>
      </c>
      <c r="AK16" s="4">
        <f t="shared" ca="1" si="25"/>
        <v>-0.34001830522796184</v>
      </c>
      <c r="AL16" s="4">
        <f t="shared" ca="1" si="26"/>
        <v>0.32182880911494977</v>
      </c>
      <c r="AM16" s="4">
        <f t="shared" ca="1" si="27"/>
        <v>0.80470507962570981</v>
      </c>
      <c r="AN16" s="4">
        <f t="shared" ca="1" si="28"/>
        <v>37.000682091604652</v>
      </c>
      <c r="AO16" s="4">
        <f t="shared" ca="1" si="29"/>
        <v>0.12011720066070738</v>
      </c>
      <c r="AP16" s="4">
        <f t="shared" ca="1" si="30"/>
        <v>7.2778937549525524E-3</v>
      </c>
      <c r="AQ16" s="4">
        <f t="shared" ca="1" si="31"/>
        <v>9.7092640110076162E-5</v>
      </c>
      <c r="AR16" s="4">
        <f t="shared" ca="1" si="32"/>
        <v>0.32623531489823548</v>
      </c>
      <c r="AS16" s="4">
        <f t="shared" ca="1" si="33"/>
        <v>2.8683255432734135E-4</v>
      </c>
      <c r="AT16" s="4">
        <f t="shared" ca="1" si="34"/>
        <v>0.97471888000177997</v>
      </c>
      <c r="AU16" s="4">
        <f t="shared" ca="1" si="35"/>
        <v>0.31798772075463611</v>
      </c>
      <c r="AV16" s="4">
        <f t="shared" ca="1" si="36"/>
        <v>19.073826643968182</v>
      </c>
      <c r="AW16" s="4">
        <f t="shared" ca="1" si="37"/>
        <v>6.8644797221333436</v>
      </c>
      <c r="AX16" s="4">
        <f t="shared" ca="1" si="38"/>
        <v>5888.4482878770568</v>
      </c>
      <c r="AY16" s="4">
        <f ca="1">+'fd q1'!L16:L80</f>
        <v>3.5837874969030077E-2</v>
      </c>
      <c r="AZ16" s="4">
        <f t="shared" ca="1" si="39"/>
        <v>0.13245712947200128</v>
      </c>
      <c r="BA16" s="4">
        <f t="shared" ca="1" si="40"/>
        <v>5.5373683818044476E-6</v>
      </c>
      <c r="BB16" s="4">
        <f t="shared" ca="1" si="41"/>
        <v>0.13246266684038308</v>
      </c>
      <c r="BC16" s="4">
        <f t="shared" ca="1" si="42"/>
        <v>13.246266684038307</v>
      </c>
      <c r="BD16" s="4">
        <f t="shared" ca="1" si="43"/>
        <v>293.65659413739462</v>
      </c>
      <c r="BE16" s="4">
        <f t="shared" ca="1" si="46"/>
        <v>0</v>
      </c>
    </row>
    <row r="17" spans="1:57" x14ac:dyDescent="0.25">
      <c r="A17" s="66" t="s">
        <v>64</v>
      </c>
      <c r="B17" s="66"/>
      <c r="C17" s="12">
        <f>141.5/(131.5+C2)</f>
        <v>0.90415335463258784</v>
      </c>
      <c r="E17" s="4">
        <v>15</v>
      </c>
      <c r="F17" s="4">
        <v>1500</v>
      </c>
      <c r="G17" s="4">
        <f t="shared" ca="1" si="45"/>
        <v>293.65659413739462</v>
      </c>
      <c r="H17" s="4">
        <f t="shared" ca="1" si="0"/>
        <v>307.16650719928992</v>
      </c>
      <c r="I17" s="4">
        <f t="shared" ca="1" si="1"/>
        <v>317.16650719928992</v>
      </c>
      <c r="J17" s="4">
        <v>534</v>
      </c>
      <c r="K17" s="4">
        <f t="shared" si="2"/>
        <v>559.23076923076928</v>
      </c>
      <c r="L17" s="4">
        <f t="shared" si="3"/>
        <v>546.61538461538464</v>
      </c>
      <c r="M17" s="4">
        <f ca="1">+'Rs,Den q1'!I17:I81</f>
        <v>48.971841128216994</v>
      </c>
      <c r="N17" s="4">
        <f ca="1">+'Rs,Den q1'!J17:J81</f>
        <v>0.74564284796803559</v>
      </c>
      <c r="O17" s="4">
        <f t="shared" ca="1" si="4"/>
        <v>317.16651222418403</v>
      </c>
      <c r="P17" s="4">
        <f t="shared" ca="1" si="5"/>
        <v>0.66925434247216331</v>
      </c>
      <c r="Q17" s="4">
        <f t="shared" ca="1" si="6"/>
        <v>670.2425135776632</v>
      </c>
      <c r="R17" s="4">
        <f t="shared" ca="1" si="7"/>
        <v>379.90889411697998</v>
      </c>
      <c r="S17" s="4">
        <f t="shared" ca="1" si="8"/>
        <v>0.47321156264215219</v>
      </c>
      <c r="T17" s="4">
        <f t="shared" ca="1" si="9"/>
        <v>1.4388064956622812</v>
      </c>
      <c r="U17" s="4">
        <f t="shared" ca="1" si="10"/>
        <v>0.93959322322411321</v>
      </c>
      <c r="V17" s="4">
        <f t="shared" ca="1" si="11"/>
        <v>4.5777112832381887E-2</v>
      </c>
      <c r="W17" s="17">
        <f t="shared" ca="1" si="12"/>
        <v>1.1169562386360052</v>
      </c>
      <c r="X17" s="4">
        <f ca="1">+'Visco q1'!G17:G81</f>
        <v>1.1461416687557499E-2</v>
      </c>
      <c r="Y17" s="4">
        <f t="shared" ca="1" si="13"/>
        <v>1.0260106734077108</v>
      </c>
      <c r="Z17" s="4">
        <f t="shared" ca="1" si="14"/>
        <v>57.707931603116172</v>
      </c>
      <c r="AA17" s="4">
        <f t="shared" si="15"/>
        <v>24</v>
      </c>
      <c r="AB17" s="4">
        <f t="shared" ca="1" si="16"/>
        <v>6.6678818647966393E-3</v>
      </c>
      <c r="AC17" s="4">
        <f t="shared" ca="1" si="17"/>
        <v>1.5850227770140321E-2</v>
      </c>
      <c r="AD17" s="4">
        <f t="shared" ca="1" si="18"/>
        <v>0.1358369739003677</v>
      </c>
      <c r="AE17" s="4">
        <f t="shared" ca="1" si="19"/>
        <v>0.32289818859787178</v>
      </c>
      <c r="AF17" s="4">
        <f t="shared" ca="1" si="20"/>
        <v>0.45873516249823948</v>
      </c>
      <c r="AG17" s="4">
        <f t="shared" ca="1" si="21"/>
        <v>0.29611197266982781</v>
      </c>
      <c r="AH17" s="4">
        <f t="shared" ca="1" si="22"/>
        <v>25.351816847719995</v>
      </c>
      <c r="AI17" s="4">
        <f t="shared" ca="1" si="23"/>
        <v>1.0554416209475117</v>
      </c>
      <c r="AJ17" s="4">
        <f t="shared" ca="1" si="24"/>
        <v>0.70388802733017219</v>
      </c>
      <c r="AK17" s="4">
        <f t="shared" ca="1" si="25"/>
        <v>-0.35155359361733951</v>
      </c>
      <c r="AL17" s="4">
        <f t="shared" ca="1" si="26"/>
        <v>0.32335410274492554</v>
      </c>
      <c r="AM17" s="4">
        <f t="shared" ca="1" si="27"/>
        <v>0.76864531838443695</v>
      </c>
      <c r="AN17" s="4">
        <f t="shared" ca="1" si="28"/>
        <v>37.116953412566531</v>
      </c>
      <c r="AO17" s="4">
        <f t="shared" ca="1" si="29"/>
        <v>0.12120312555419524</v>
      </c>
      <c r="AP17" s="4">
        <f t="shared" ca="1" si="30"/>
        <v>7.3112939373512122E-3</v>
      </c>
      <c r="AQ17" s="4">
        <f t="shared" ca="1" si="31"/>
        <v>1.0074067454360699E-4</v>
      </c>
      <c r="AR17" s="4">
        <f t="shared" ca="1" si="32"/>
        <v>0.33242297480740929</v>
      </c>
      <c r="AS17" s="4">
        <f t="shared" ca="1" si="33"/>
        <v>2.7239090315660979E-4</v>
      </c>
      <c r="AT17" s="4">
        <f t="shared" ca="1" si="34"/>
        <v>0.97471888000145923</v>
      </c>
      <c r="AU17" s="4">
        <f t="shared" ca="1" si="35"/>
        <v>0.32401894969103129</v>
      </c>
      <c r="AV17" s="4">
        <f t="shared" ca="1" si="36"/>
        <v>19.453504638225898</v>
      </c>
      <c r="AW17" s="4">
        <f t="shared" ca="1" si="37"/>
        <v>7.1147548980584814</v>
      </c>
      <c r="AX17" s="4">
        <f t="shared" ca="1" si="38"/>
        <v>5599.1760902483093</v>
      </c>
      <c r="AY17" s="4">
        <f ca="1">+'fd q1'!L17:L81</f>
        <v>3.6347313377996827E-2</v>
      </c>
      <c r="AZ17" s="4">
        <f t="shared" ca="1" si="39"/>
        <v>0.13509378220990206</v>
      </c>
      <c r="BA17" s="4">
        <f t="shared" ca="1" si="40"/>
        <v>5.3484090508651966E-6</v>
      </c>
      <c r="BB17" s="4">
        <f t="shared" ca="1" si="41"/>
        <v>0.13509913061895293</v>
      </c>
      <c r="BC17" s="4">
        <f t="shared" ca="1" si="42"/>
        <v>13.509913061895293</v>
      </c>
      <c r="BD17" s="4">
        <f t="shared" ca="1" si="43"/>
        <v>307.16650719928992</v>
      </c>
      <c r="BE17" s="4">
        <f t="shared" ca="1" si="46"/>
        <v>0</v>
      </c>
    </row>
    <row r="18" spans="1:57" x14ac:dyDescent="0.25">
      <c r="A18" s="65" t="s">
        <v>67</v>
      </c>
      <c r="B18" s="65"/>
      <c r="C18" s="8">
        <f>(3.141592654*(C5/12)^2)/4</f>
        <v>4.9087385218750001E-2</v>
      </c>
      <c r="E18" s="4">
        <v>16</v>
      </c>
      <c r="F18" s="4">
        <v>1600</v>
      </c>
      <c r="G18" s="4">
        <f t="shared" ca="1" si="45"/>
        <v>307.16650719928992</v>
      </c>
      <c r="H18" s="4">
        <f t="shared" ca="1" si="0"/>
        <v>320.94068175620049</v>
      </c>
      <c r="I18" s="4">
        <f t="shared" ca="1" si="1"/>
        <v>330.94068175620049</v>
      </c>
      <c r="J18" s="4">
        <v>535</v>
      </c>
      <c r="K18" s="4">
        <f t="shared" si="2"/>
        <v>561.84615384615381</v>
      </c>
      <c r="L18" s="4">
        <f t="shared" si="3"/>
        <v>548.42307692307691</v>
      </c>
      <c r="M18" s="4">
        <f ca="1">+'Rs,Den q1'!I18:I82</f>
        <v>51.106514609389606</v>
      </c>
      <c r="N18" s="4">
        <f ca="1">+'Rs,Den q1'!J18:J82</f>
        <v>0.74545292051826462</v>
      </c>
      <c r="O18" s="4">
        <f t="shared" ca="1" si="4"/>
        <v>330.94068768719882</v>
      </c>
      <c r="P18" s="4">
        <f t="shared" ca="1" si="5"/>
        <v>0.66873802644159652</v>
      </c>
      <c r="Q18" s="4">
        <f t="shared" ca="1" si="6"/>
        <v>670.26067484628641</v>
      </c>
      <c r="R18" s="4">
        <f t="shared" ca="1" si="7"/>
        <v>379.74972674340637</v>
      </c>
      <c r="S18" s="4">
        <f t="shared" ca="1" si="8"/>
        <v>0.4937492145605834</v>
      </c>
      <c r="T18" s="4">
        <f t="shared" ca="1" si="9"/>
        <v>1.4441697736721262</v>
      </c>
      <c r="U18" s="4">
        <f t="shared" ca="1" si="10"/>
        <v>0.93792383061600526</v>
      </c>
      <c r="V18" s="4">
        <f t="shared" ca="1" si="11"/>
        <v>4.3938692104363831E-2</v>
      </c>
      <c r="W18" s="17">
        <f t="shared" ca="1" si="12"/>
        <v>1.1627925815084454</v>
      </c>
      <c r="X18" s="4">
        <f ca="1">+'Visco q1'!G18:G82</f>
        <v>1.1518403191245134E-2</v>
      </c>
      <c r="Y18" s="4">
        <f t="shared" ca="1" si="13"/>
        <v>1.0276656155764128</v>
      </c>
      <c r="Z18" s="4">
        <f t="shared" ca="1" si="14"/>
        <v>57.732610173571764</v>
      </c>
      <c r="AA18" s="4">
        <f t="shared" si="15"/>
        <v>24</v>
      </c>
      <c r="AB18" s="4">
        <f t="shared" ca="1" si="16"/>
        <v>6.6786370734508776E-3</v>
      </c>
      <c r="AC18" s="4">
        <f t="shared" ca="1" si="17"/>
        <v>1.5105119759656293E-2</v>
      </c>
      <c r="AD18" s="4">
        <f t="shared" ca="1" si="18"/>
        <v>0.13605607721186636</v>
      </c>
      <c r="AE18" s="4">
        <f t="shared" ca="1" si="19"/>
        <v>0.30771897285509847</v>
      </c>
      <c r="AF18" s="4">
        <f t="shared" ca="1" si="20"/>
        <v>0.44377505006696483</v>
      </c>
      <c r="AG18" s="4">
        <f t="shared" ca="1" si="21"/>
        <v>0.30658793726987527</v>
      </c>
      <c r="AH18" s="4">
        <f t="shared" ca="1" si="22"/>
        <v>25.041158326017573</v>
      </c>
      <c r="AI18" s="4">
        <f t="shared" ca="1" si="23"/>
        <v>1.0564398432517541</v>
      </c>
      <c r="AJ18" s="4">
        <f t="shared" ca="1" si="24"/>
        <v>0.69341206273012479</v>
      </c>
      <c r="AK18" s="4">
        <f t="shared" ca="1" si="25"/>
        <v>-0.36302778052162932</v>
      </c>
      <c r="AL18" s="4">
        <f t="shared" ca="1" si="26"/>
        <v>0.32491025020988373</v>
      </c>
      <c r="AM18" s="4">
        <f t="shared" ca="1" si="27"/>
        <v>0.73485176490123327</v>
      </c>
      <c r="AN18" s="4">
        <f t="shared" ca="1" si="28"/>
        <v>37.235519003215622</v>
      </c>
      <c r="AO18" s="4">
        <f t="shared" ca="1" si="29"/>
        <v>0.1223160377242043</v>
      </c>
      <c r="AP18" s="4">
        <f t="shared" ca="1" si="30"/>
        <v>7.3452839108502791E-3</v>
      </c>
      <c r="AQ18" s="4">
        <f t="shared" ca="1" si="31"/>
        <v>1.0447034254962988E-4</v>
      </c>
      <c r="AR18" s="4">
        <f t="shared" ca="1" si="32"/>
        <v>0.33861780564283683</v>
      </c>
      <c r="AS18" s="4">
        <f t="shared" ca="1" si="33"/>
        <v>2.5888042993447676E-4</v>
      </c>
      <c r="AT18" s="4">
        <f t="shared" ca="1" si="34"/>
        <v>0.97471888000119999</v>
      </c>
      <c r="AU18" s="4">
        <f t="shared" ca="1" si="35"/>
        <v>0.33005716826464992</v>
      </c>
      <c r="AV18" s="4">
        <f t="shared" ca="1" si="36"/>
        <v>19.834066385192642</v>
      </c>
      <c r="AW18" s="4">
        <f t="shared" ca="1" si="37"/>
        <v>7.3660974941932054</v>
      </c>
      <c r="AX18" s="4">
        <f t="shared" ca="1" si="38"/>
        <v>5334.1026300701778</v>
      </c>
      <c r="AY18" s="4">
        <f ca="1">+'fd q1'!L18:L82</f>
        <v>3.6847864221606928E-2</v>
      </c>
      <c r="AZ18" s="4">
        <f t="shared" ca="1" si="39"/>
        <v>0.13773657211939336</v>
      </c>
      <c r="BA18" s="4">
        <f t="shared" ca="1" si="40"/>
        <v>5.1734497125284166E-6</v>
      </c>
      <c r="BB18" s="4">
        <f t="shared" ca="1" si="41"/>
        <v>0.1377417455691059</v>
      </c>
      <c r="BC18" s="4">
        <f t="shared" ca="1" si="42"/>
        <v>13.774174556910591</v>
      </c>
      <c r="BD18" s="4">
        <f t="shared" ca="1" si="43"/>
        <v>320.94068175620049</v>
      </c>
      <c r="BE18" s="4">
        <f t="shared" ca="1" si="46"/>
        <v>0</v>
      </c>
    </row>
    <row r="19" spans="1:57" x14ac:dyDescent="0.25">
      <c r="A19" s="65" t="s">
        <v>68</v>
      </c>
      <c r="B19" s="65"/>
      <c r="C19" s="8">
        <v>100</v>
      </c>
      <c r="E19" s="4">
        <v>17</v>
      </c>
      <c r="F19" s="4">
        <v>1700</v>
      </c>
      <c r="G19" s="4">
        <f t="shared" ca="1" si="45"/>
        <v>320.94068175620049</v>
      </c>
      <c r="H19" s="4">
        <f t="shared" ca="1" si="0"/>
        <v>334.97976098546457</v>
      </c>
      <c r="I19" s="4">
        <f t="shared" ca="1" si="1"/>
        <v>344.97976098546457</v>
      </c>
      <c r="J19" s="4">
        <v>536</v>
      </c>
      <c r="K19" s="4">
        <f t="shared" si="2"/>
        <v>564.46153846153845</v>
      </c>
      <c r="L19" s="4">
        <f t="shared" si="3"/>
        <v>550.23076923076928</v>
      </c>
      <c r="M19" s="4">
        <f ca="1">+'Rs,Den q1'!I19:I83</f>
        <v>53.283910619890356</v>
      </c>
      <c r="N19" s="4">
        <f ca="1">+'Rs,Den q1'!J19:J83</f>
        <v>0.74525919193398071</v>
      </c>
      <c r="O19" s="4">
        <f t="shared" ca="1" si="4"/>
        <v>344.97976796043667</v>
      </c>
      <c r="P19" s="4">
        <f t="shared" ca="1" si="5"/>
        <v>0.66820650815668903</v>
      </c>
      <c r="Q19" s="4">
        <f t="shared" ca="1" si="6"/>
        <v>670.27934996448948</v>
      </c>
      <c r="R19" s="4">
        <f t="shared" ca="1" si="7"/>
        <v>379.58586593163699</v>
      </c>
      <c r="S19" s="4">
        <f t="shared" ca="1" si="8"/>
        <v>0.51468057460481387</v>
      </c>
      <c r="T19" s="4">
        <f t="shared" ca="1" si="9"/>
        <v>1.4495554724628901</v>
      </c>
      <c r="U19" s="4">
        <f t="shared" ca="1" si="10"/>
        <v>0.9362782524398725</v>
      </c>
      <c r="V19" s="4">
        <f t="shared" ca="1" si="11"/>
        <v>4.2215329437907692E-2</v>
      </c>
      <c r="W19" s="17">
        <f t="shared" ca="1" si="12"/>
        <v>1.2092995104600388</v>
      </c>
      <c r="X19" s="4">
        <f ca="1">+'Visco q1'!G19:G83</f>
        <v>1.1575908490442851E-2</v>
      </c>
      <c r="Y19" s="4">
        <f t="shared" ca="1" si="13"/>
        <v>1.0293446129479815</v>
      </c>
      <c r="Z19" s="4">
        <f t="shared" ca="1" si="14"/>
        <v>57.758147609592569</v>
      </c>
      <c r="AA19" s="4">
        <f t="shared" si="15"/>
        <v>24</v>
      </c>
      <c r="AB19" s="4">
        <f t="shared" ca="1" si="16"/>
        <v>6.689548613082079E-3</v>
      </c>
      <c r="AC19" s="4">
        <f t="shared" ca="1" si="17"/>
        <v>1.4406278699838083E-2</v>
      </c>
      <c r="AD19" s="4">
        <f t="shared" ca="1" si="18"/>
        <v>0.13627836527187559</v>
      </c>
      <c r="AE19" s="4">
        <f t="shared" ca="1" si="19"/>
        <v>0.29348229969143458</v>
      </c>
      <c r="AF19" s="4">
        <f t="shared" ca="1" si="20"/>
        <v>0.42976066496331017</v>
      </c>
      <c r="AG19" s="4">
        <f t="shared" ca="1" si="21"/>
        <v>0.31710292816935687</v>
      </c>
      <c r="AH19" s="4">
        <f t="shared" ca="1" si="22"/>
        <v>24.72954132537059</v>
      </c>
      <c r="AI19" s="4">
        <f t="shared" ca="1" si="23"/>
        <v>1.0573449399915316</v>
      </c>
      <c r="AJ19" s="4">
        <f t="shared" ca="1" si="24"/>
        <v>0.68289707183064308</v>
      </c>
      <c r="AK19" s="4">
        <f t="shared" ca="1" si="25"/>
        <v>-0.37444786816088849</v>
      </c>
      <c r="AL19" s="4">
        <f t="shared" ca="1" si="26"/>
        <v>0.32649759517081611</v>
      </c>
      <c r="AM19" s="4">
        <f t="shared" ca="1" si="27"/>
        <v>0.70312895875504922</v>
      </c>
      <c r="AN19" s="4">
        <f t="shared" ca="1" si="28"/>
        <v>37.356399877710984</v>
      </c>
      <c r="AO19" s="4">
        <f t="shared" ca="1" si="29"/>
        <v>0.12345655471118064</v>
      </c>
      <c r="AP19" s="4">
        <f t="shared" ca="1" si="30"/>
        <v>7.379866430112042E-3</v>
      </c>
      <c r="AQ19" s="4">
        <f t="shared" ca="1" si="31"/>
        <v>1.0828442246452615E-4</v>
      </c>
      <c r="AR19" s="4">
        <f t="shared" ca="1" si="32"/>
        <v>0.34482072793918628</v>
      </c>
      <c r="AS19" s="4">
        <f t="shared" ca="1" si="33"/>
        <v>2.462210997974248E-4</v>
      </c>
      <c r="AT19" s="4">
        <f t="shared" ca="1" si="34"/>
        <v>0.97471888000098938</v>
      </c>
      <c r="AU19" s="4">
        <f t="shared" ca="1" si="35"/>
        <v>0.33610327373800952</v>
      </c>
      <c r="AV19" s="4">
        <f t="shared" ca="1" si="36"/>
        <v>20.215552482691898</v>
      </c>
      <c r="AW19" s="4">
        <f t="shared" ca="1" si="37"/>
        <v>7.6183754300764672</v>
      </c>
      <c r="AX19" s="4">
        <f t="shared" ca="1" si="38"/>
        <v>5090.6600141979534</v>
      </c>
      <c r="AY19" s="4">
        <f ca="1">+'fd q1'!L19:L83</f>
        <v>3.7339559356059156E-2</v>
      </c>
      <c r="AZ19" s="4">
        <f t="shared" ca="1" si="39"/>
        <v>0.14038578112980485</v>
      </c>
      <c r="BA19" s="4">
        <f t="shared" ca="1" si="40"/>
        <v>5.0111628359642881E-6</v>
      </c>
      <c r="BB19" s="4">
        <f t="shared" ca="1" si="41"/>
        <v>0.14039079229264081</v>
      </c>
      <c r="BC19" s="4">
        <f t="shared" ca="1" si="42"/>
        <v>14.039079229264081</v>
      </c>
      <c r="BD19" s="4">
        <f t="shared" ca="1" si="43"/>
        <v>334.97976098546457</v>
      </c>
      <c r="BE19" s="4">
        <f t="shared" ca="1" si="46"/>
        <v>0</v>
      </c>
    </row>
    <row r="20" spans="1:57" x14ac:dyDescent="0.25">
      <c r="A20" s="46" t="s">
        <v>115</v>
      </c>
      <c r="B20" s="46"/>
      <c r="C20" s="47">
        <v>24</v>
      </c>
      <c r="E20" s="4">
        <v>18</v>
      </c>
      <c r="F20" s="4">
        <v>1800</v>
      </c>
      <c r="G20" s="4">
        <f t="shared" ca="1" si="45"/>
        <v>334.97976098546457</v>
      </c>
      <c r="H20" s="4">
        <f t="shared" ca="1" si="0"/>
        <v>349.2844124542799</v>
      </c>
      <c r="I20" s="4">
        <f t="shared" ca="1" si="1"/>
        <v>359.2844124542799</v>
      </c>
      <c r="J20" s="4">
        <v>537</v>
      </c>
      <c r="K20" s="4">
        <f t="shared" si="2"/>
        <v>567.07692307692309</v>
      </c>
      <c r="L20" s="4">
        <f t="shared" si="3"/>
        <v>552.03846153846155</v>
      </c>
      <c r="M20" s="4">
        <f ca="1">+'Rs,Den q1'!I20:I84</f>
        <v>55.503832452584199</v>
      </c>
      <c r="N20" s="4">
        <f ca="1">+'Rs,Den q1'!J20:J84</f>
        <v>0.74506167971672921</v>
      </c>
      <c r="O20" s="4">
        <f t="shared" ca="1" si="4"/>
        <v>359.28442062830777</v>
      </c>
      <c r="P20" s="4">
        <f t="shared" ca="1" si="5"/>
        <v>0.66765943387651472</v>
      </c>
      <c r="Q20" s="4">
        <f t="shared" ca="1" si="6"/>
        <v>670.29854952148617</v>
      </c>
      <c r="R20" s="4">
        <f t="shared" ca="1" si="7"/>
        <v>379.41720201431338</v>
      </c>
      <c r="S20" s="4">
        <f t="shared" ca="1" si="8"/>
        <v>0.53600654918732327</v>
      </c>
      <c r="T20" s="4">
        <f t="shared" ca="1" si="9"/>
        <v>1.4549642414938164</v>
      </c>
      <c r="U20" s="4">
        <f t="shared" ca="1" si="10"/>
        <v>0.93465785174181626</v>
      </c>
      <c r="V20" s="4">
        <f t="shared" ca="1" si="11"/>
        <v>4.0597342996385351E-2</v>
      </c>
      <c r="W20" s="17">
        <f t="shared" ca="1" si="12"/>
        <v>1.2564659897251751</v>
      </c>
      <c r="X20" s="4">
        <f ca="1">+'Visco q1'!G20:G84</f>
        <v>1.1633936899352756E-2</v>
      </c>
      <c r="Y20" s="4">
        <f t="shared" ca="1" si="13"/>
        <v>1.0310476338633612</v>
      </c>
      <c r="Z20" s="4">
        <f t="shared" ca="1" si="14"/>
        <v>57.784525234553747</v>
      </c>
      <c r="AA20" s="4">
        <f t="shared" si="15"/>
        <v>24</v>
      </c>
      <c r="AB20" s="4">
        <f t="shared" ca="1" si="16"/>
        <v>6.700616277943024E-3</v>
      </c>
      <c r="AC20" s="4">
        <f t="shared" ca="1" si="17"/>
        <v>1.3749820478750192E-2</v>
      </c>
      <c r="AD20" s="4">
        <f t="shared" ca="1" si="18"/>
        <v>0.13650383388894743</v>
      </c>
      <c r="AE20" s="4">
        <f t="shared" ca="1" si="19"/>
        <v>0.28010904262829112</v>
      </c>
      <c r="AF20" s="4">
        <f t="shared" ca="1" si="20"/>
        <v>0.41661287651723855</v>
      </c>
      <c r="AG20" s="4">
        <f t="shared" ca="1" si="21"/>
        <v>0.32765149994901605</v>
      </c>
      <c r="AH20" s="4">
        <f t="shared" ca="1" si="22"/>
        <v>24.417084731224552</v>
      </c>
      <c r="AI20" s="4">
        <f t="shared" ca="1" si="23"/>
        <v>1.0581676657088077</v>
      </c>
      <c r="AJ20" s="4">
        <f t="shared" ca="1" si="24"/>
        <v>0.6723485000509839</v>
      </c>
      <c r="AK20" s="4">
        <f t="shared" ca="1" si="25"/>
        <v>-0.38581916565782381</v>
      </c>
      <c r="AL20" s="4">
        <f t="shared" ca="1" si="26"/>
        <v>0.3281164897744841</v>
      </c>
      <c r="AM20" s="4">
        <f t="shared" ca="1" si="27"/>
        <v>0.67330266998990096</v>
      </c>
      <c r="AN20" s="4">
        <f t="shared" ca="1" si="28"/>
        <v>37.479617639757798</v>
      </c>
      <c r="AO20" s="4">
        <f t="shared" ca="1" si="29"/>
        <v>0.12462531469876133</v>
      </c>
      <c r="AP20" s="4">
        <f t="shared" ca="1" si="30"/>
        <v>7.4150441302720579E-3</v>
      </c>
      <c r="AQ20" s="4">
        <f t="shared" ca="1" si="31"/>
        <v>1.121857784157851E-4</v>
      </c>
      <c r="AR20" s="4">
        <f t="shared" ca="1" si="32"/>
        <v>0.35103257693861811</v>
      </c>
      <c r="AS20" s="4">
        <f t="shared" ca="1" si="33"/>
        <v>2.343415720204929E-4</v>
      </c>
      <c r="AT20" s="4">
        <f t="shared" ca="1" si="34"/>
        <v>0.97471888000081808</v>
      </c>
      <c r="AU20" s="4">
        <f t="shared" ca="1" si="35"/>
        <v>0.34215808023741084</v>
      </c>
      <c r="AV20" s="4">
        <f t="shared" ca="1" si="36"/>
        <v>20.597998220482342</v>
      </c>
      <c r="AW20" s="4">
        <f t="shared" ca="1" si="37"/>
        <v>7.8714580588003527</v>
      </c>
      <c r="AX20" s="4">
        <f t="shared" ca="1" si="38"/>
        <v>4866.6118054021572</v>
      </c>
      <c r="AY20" s="4">
        <f ca="1">+'fd q1'!L20:L84</f>
        <v>3.782242567948968E-2</v>
      </c>
      <c r="AZ20" s="4">
        <f t="shared" ca="1" si="39"/>
        <v>0.14304165430890514</v>
      </c>
      <c r="BA20" s="4">
        <f t="shared" ca="1" si="40"/>
        <v>4.860379248310813E-6</v>
      </c>
      <c r="BB20" s="4">
        <f t="shared" ca="1" si="41"/>
        <v>0.14304651468815346</v>
      </c>
      <c r="BC20" s="4">
        <f t="shared" ca="1" si="42"/>
        <v>14.304651468815347</v>
      </c>
      <c r="BD20" s="4">
        <f t="shared" ca="1" si="43"/>
        <v>349.2844124542799</v>
      </c>
      <c r="BE20" s="4">
        <f t="shared" ca="1" si="46"/>
        <v>0</v>
      </c>
    </row>
    <row r="21" spans="1:57" x14ac:dyDescent="0.25">
      <c r="E21" s="4">
        <v>19</v>
      </c>
      <c r="F21" s="4">
        <v>1900</v>
      </c>
      <c r="G21" s="4">
        <f t="shared" ca="1" si="45"/>
        <v>349.2844124542799</v>
      </c>
      <c r="H21" s="4">
        <f t="shared" ca="1" si="0"/>
        <v>363.85532465591183</v>
      </c>
      <c r="I21" s="4">
        <f t="shared" ca="1" si="1"/>
        <v>373.85532465591183</v>
      </c>
      <c r="J21" s="4">
        <v>538</v>
      </c>
      <c r="K21" s="4">
        <f t="shared" si="2"/>
        <v>569.69230769230774</v>
      </c>
      <c r="L21" s="4">
        <f t="shared" si="3"/>
        <v>553.84615384615381</v>
      </c>
      <c r="M21" s="4">
        <f ca="1">+'Rs,Den q1'!I21:I85</f>
        <v>57.766080428473558</v>
      </c>
      <c r="N21" s="4">
        <f ca="1">+'Rs,Den q1'!J21:J85</f>
        <v>0.74486040163246958</v>
      </c>
      <c r="O21" s="4">
        <f t="shared" ca="1" si="4"/>
        <v>373.85533420297486</v>
      </c>
      <c r="P21" s="4">
        <f t="shared" ca="1" si="5"/>
        <v>0.66709642994607199</v>
      </c>
      <c r="Q21" s="4">
        <f t="shared" ca="1" si="6"/>
        <v>670.31828469243635</v>
      </c>
      <c r="R21" s="4">
        <f t="shared" ca="1" si="7"/>
        <v>379.24361914688842</v>
      </c>
      <c r="S21" s="4">
        <f t="shared" ca="1" si="8"/>
        <v>0.55772807216119535</v>
      </c>
      <c r="T21" s="4">
        <f t="shared" ca="1" si="9"/>
        <v>1.460396763146695</v>
      </c>
      <c r="U21" s="4">
        <f t="shared" ca="1" si="10"/>
        <v>0.93306397012946196</v>
      </c>
      <c r="V21" s="4">
        <f t="shared" ca="1" si="11"/>
        <v>3.9076079491015513E-2</v>
      </c>
      <c r="W21" s="17">
        <f t="shared" ca="1" si="12"/>
        <v>1.3042804680443489</v>
      </c>
      <c r="X21" s="4">
        <f ca="1">+'Visco q1'!G21:G85</f>
        <v>1.1692492579024358E-2</v>
      </c>
      <c r="Y21" s="4">
        <f t="shared" ca="1" si="13"/>
        <v>1.0327746446483972</v>
      </c>
      <c r="Z21" s="4">
        <f t="shared" ca="1" si="14"/>
        <v>57.81172428160054</v>
      </c>
      <c r="AA21" s="4">
        <f t="shared" si="15"/>
        <v>24</v>
      </c>
      <c r="AB21" s="4">
        <f t="shared" ca="1" si="16"/>
        <v>6.7118398491906837E-3</v>
      </c>
      <c r="AC21" s="4">
        <f t="shared" ca="1" si="17"/>
        <v>1.3132272688078475E-2</v>
      </c>
      <c r="AD21" s="4">
        <f t="shared" ca="1" si="18"/>
        <v>0.13673247860484836</v>
      </c>
      <c r="AE21" s="4">
        <f t="shared" ca="1" si="19"/>
        <v>0.26752846234438082</v>
      </c>
      <c r="AF21" s="4">
        <f t="shared" ca="1" si="20"/>
        <v>0.40426094094922915</v>
      </c>
      <c r="AG21" s="4">
        <f t="shared" ca="1" si="21"/>
        <v>0.33822826979967996</v>
      </c>
      <c r="AH21" s="4">
        <f t="shared" ca="1" si="22"/>
        <v>24.103906532043545</v>
      </c>
      <c r="AI21" s="4">
        <f t="shared" ca="1" si="23"/>
        <v>1.0589173039073156</v>
      </c>
      <c r="AJ21" s="4">
        <f t="shared" ca="1" si="24"/>
        <v>0.6617717302003201</v>
      </c>
      <c r="AK21" s="4">
        <f t="shared" ca="1" si="25"/>
        <v>-0.39714557370699555</v>
      </c>
      <c r="AL21" s="4">
        <f t="shared" ca="1" si="26"/>
        <v>0.32976729454394571</v>
      </c>
      <c r="AM21" s="4">
        <f t="shared" ca="1" si="27"/>
        <v>0.64521712866602043</v>
      </c>
      <c r="AN21" s="4">
        <f t="shared" ca="1" si="28"/>
        <v>37.605194468953563</v>
      </c>
      <c r="AO21" s="4">
        <f t="shared" ca="1" si="29"/>
        <v>0.12582297697888092</v>
      </c>
      <c r="AP21" s="4">
        <f t="shared" ca="1" si="30"/>
        <v>7.4508195070292311E-3</v>
      </c>
      <c r="AQ21" s="4">
        <f t="shared" ca="1" si="31"/>
        <v>1.1617736528917477E-4</v>
      </c>
      <c r="AR21" s="4">
        <f t="shared" ca="1" si="32"/>
        <v>0.35725410806088825</v>
      </c>
      <c r="AS21" s="4">
        <f t="shared" ca="1" si="33"/>
        <v>2.2317806535853424E-4</v>
      </c>
      <c r="AT21" s="4">
        <f t="shared" ca="1" si="34"/>
        <v>0.97471888000067797</v>
      </c>
      <c r="AU21" s="4">
        <f t="shared" ca="1" si="35"/>
        <v>0.34822232408475018</v>
      </c>
      <c r="AV21" s="4">
        <f t="shared" ca="1" si="36"/>
        <v>20.981433880889323</v>
      </c>
      <c r="AW21" s="4">
        <f t="shared" ca="1" si="37"/>
        <v>8.1252162362366942</v>
      </c>
      <c r="AX21" s="4">
        <f t="shared" ca="1" si="38"/>
        <v>4660.0030992417169</v>
      </c>
      <c r="AY21" s="4">
        <f ca="1">+'fd q1'!L21:L85</f>
        <v>3.8296486187712322E-2</v>
      </c>
      <c r="AZ21" s="4">
        <f t="shared" ca="1" si="39"/>
        <v>0.14570440195062029</v>
      </c>
      <c r="BA21" s="4">
        <f t="shared" ca="1" si="40"/>
        <v>4.7200656989123305E-6</v>
      </c>
      <c r="BB21" s="4">
        <f t="shared" ca="1" si="41"/>
        <v>0.14570912201631919</v>
      </c>
      <c r="BC21" s="4">
        <f t="shared" ca="1" si="42"/>
        <v>14.57091220163192</v>
      </c>
      <c r="BD21" s="4">
        <f t="shared" ca="1" si="43"/>
        <v>363.85532465591183</v>
      </c>
      <c r="BE21" s="4">
        <f t="shared" ca="1" si="46"/>
        <v>0</v>
      </c>
    </row>
    <row r="22" spans="1:57" x14ac:dyDescent="0.25">
      <c r="E22" s="4">
        <v>20</v>
      </c>
      <c r="F22" s="4">
        <v>2000</v>
      </c>
      <c r="G22" s="4">
        <f t="shared" ca="1" si="45"/>
        <v>363.85532465591183</v>
      </c>
      <c r="H22" s="4">
        <f t="shared" ca="1" si="0"/>
        <v>378.69320373326599</v>
      </c>
      <c r="I22" s="4">
        <f t="shared" ca="1" si="1"/>
        <v>388.69320373326599</v>
      </c>
      <c r="J22" s="4">
        <v>539</v>
      </c>
      <c r="K22" s="4">
        <f t="shared" si="2"/>
        <v>572.30769230769226</v>
      </c>
      <c r="L22" s="4">
        <f t="shared" si="3"/>
        <v>555.65384615384619</v>
      </c>
      <c r="M22" s="4">
        <f ca="1">+'Rs,Den q1'!I22:I86</f>
        <v>60.070451557566784</v>
      </c>
      <c r="N22" s="4">
        <f ca="1">+'Rs,Den q1'!J22:J86</f>
        <v>0.74465537574174923</v>
      </c>
      <c r="O22" s="4">
        <f t="shared" ca="1" si="4"/>
        <v>388.69321484804499</v>
      </c>
      <c r="P22" s="4">
        <f t="shared" ca="1" si="5"/>
        <v>0.6665171016290502</v>
      </c>
      <c r="Q22" s="4">
        <f t="shared" ca="1" si="6"/>
        <v>670.33856727078614</v>
      </c>
      <c r="R22" s="4">
        <f t="shared" ca="1" si="7"/>
        <v>379.06499494489145</v>
      </c>
      <c r="S22" s="4">
        <f t="shared" ca="1" si="8"/>
        <v>0.57984609973403445</v>
      </c>
      <c r="T22" s="4">
        <f t="shared" ca="1" si="9"/>
        <v>1.4658537548016726</v>
      </c>
      <c r="U22" s="4">
        <f t="shared" ca="1" si="10"/>
        <v>0.9314979289888442</v>
      </c>
      <c r="V22" s="4">
        <f t="shared" ca="1" si="11"/>
        <v>3.7643783109210509E-2</v>
      </c>
      <c r="W22" s="17">
        <f t="shared" ca="1" si="12"/>
        <v>1.3527308458006733</v>
      </c>
      <c r="X22" s="4">
        <f ca="1">+'Visco q1'!G22:G86</f>
        <v>1.1751579517414243E-2</v>
      </c>
      <c r="Y22" s="4">
        <f t="shared" ca="1" si="13"/>
        <v>1.0345256094316397</v>
      </c>
      <c r="Z22" s="4">
        <f t="shared" ca="1" si="14"/>
        <v>57.839725892490293</v>
      </c>
      <c r="AA22" s="4">
        <f t="shared" si="15"/>
        <v>24</v>
      </c>
      <c r="AB22" s="4">
        <f t="shared" ca="1" si="16"/>
        <v>6.7232190937021492E-3</v>
      </c>
      <c r="AC22" s="4">
        <f t="shared" ca="1" si="17"/>
        <v>1.255052218067601E-2</v>
      </c>
      <c r="AD22" s="4">
        <f t="shared" ca="1" si="18"/>
        <v>0.13696429467043741</v>
      </c>
      <c r="AE22" s="4">
        <f t="shared" ca="1" si="19"/>
        <v>0.25567713832681527</v>
      </c>
      <c r="AF22" s="4">
        <f t="shared" ca="1" si="20"/>
        <v>0.39264143299725268</v>
      </c>
      <c r="AG22" s="4">
        <f t="shared" ca="1" si="21"/>
        <v>0.34882792074415581</v>
      </c>
      <c r="AH22" s="4">
        <f t="shared" ca="1" si="22"/>
        <v>23.790123815423282</v>
      </c>
      <c r="AI22" s="4">
        <f t="shared" ca="1" si="23"/>
        <v>1.0596018979966062</v>
      </c>
      <c r="AJ22" s="4">
        <f t="shared" ca="1" si="24"/>
        <v>0.65117207925584419</v>
      </c>
      <c r="AK22" s="4">
        <f t="shared" ca="1" si="25"/>
        <v>-0.40842981874076201</v>
      </c>
      <c r="AL22" s="4">
        <f t="shared" ca="1" si="26"/>
        <v>0.33145037827984264</v>
      </c>
      <c r="AM22" s="4">
        <f t="shared" ca="1" si="27"/>
        <v>0.61873267350327843</v>
      </c>
      <c r="AN22" s="4">
        <f t="shared" ca="1" si="28"/>
        <v>37.733153108273463</v>
      </c>
      <c r="AO22" s="4">
        <f t="shared" ca="1" si="29"/>
        <v>0.12705022244428044</v>
      </c>
      <c r="AP22" s="4">
        <f t="shared" ca="1" si="30"/>
        <v>7.4871948963918808E-3</v>
      </c>
      <c r="AQ22" s="4">
        <f t="shared" ca="1" si="31"/>
        <v>1.2026223388056329E-4</v>
      </c>
      <c r="AR22" s="4">
        <f t="shared" ca="1" si="32"/>
        <v>0.36348600185304392</v>
      </c>
      <c r="AS22" s="4">
        <f t="shared" ca="1" si="33"/>
        <v>2.1267339508123211E-4</v>
      </c>
      <c r="AT22" s="4">
        <f t="shared" ca="1" si="34"/>
        <v>0.97471888000056317</v>
      </c>
      <c r="AU22" s="4">
        <f t="shared" ca="1" si="35"/>
        <v>0.35429666862208159</v>
      </c>
      <c r="AV22" s="4">
        <f t="shared" ca="1" si="36"/>
        <v>21.36588501131483</v>
      </c>
      <c r="AW22" s="4">
        <f t="shared" ca="1" si="37"/>
        <v>8.3795223983286338</v>
      </c>
      <c r="AX22" s="4">
        <f t="shared" ca="1" si="38"/>
        <v>4469.1191412550352</v>
      </c>
      <c r="AY22" s="4">
        <f ca="1">+'fd q1'!L22:L86</f>
        <v>3.8761760928410702E-2</v>
      </c>
      <c r="AZ22" s="4">
        <f t="shared" ca="1" si="39"/>
        <v>0.14837420146746411</v>
      </c>
      <c r="BA22" s="4">
        <f t="shared" ca="1" si="40"/>
        <v>4.58930607728574E-6</v>
      </c>
      <c r="BB22" s="4">
        <f t="shared" ca="1" si="41"/>
        <v>0.14837879077354138</v>
      </c>
      <c r="BC22" s="4">
        <f t="shared" ca="1" si="42"/>
        <v>14.837879077354138</v>
      </c>
      <c r="BD22" s="4">
        <f t="shared" ca="1" si="43"/>
        <v>378.69320373326599</v>
      </c>
      <c r="BE22" s="4">
        <f t="shared" ca="1" si="46"/>
        <v>0</v>
      </c>
    </row>
    <row r="23" spans="1:57" x14ac:dyDescent="0.25">
      <c r="E23" s="4">
        <v>21</v>
      </c>
      <c r="F23" s="4">
        <v>2100</v>
      </c>
      <c r="G23" s="4">
        <f t="shared" ca="1" si="45"/>
        <v>378.69320373326599</v>
      </c>
      <c r="H23" s="4">
        <f t="shared" ca="1" si="0"/>
        <v>393.79877037381323</v>
      </c>
      <c r="I23" s="4">
        <f t="shared" ca="1" si="1"/>
        <v>403.79877037381323</v>
      </c>
      <c r="J23" s="4">
        <v>540</v>
      </c>
      <c r="K23" s="4">
        <f t="shared" si="2"/>
        <v>574.92307692307691</v>
      </c>
      <c r="L23" s="4">
        <f t="shared" si="3"/>
        <v>557.46153846153845</v>
      </c>
      <c r="M23" s="4">
        <f ca="1">+'Rs,Den q1'!I23:I87</f>
        <v>62.416739212407109</v>
      </c>
      <c r="N23" s="4">
        <f ca="1">+'Rs,Den q1'!J23:J87</f>
        <v>0.74444662042875021</v>
      </c>
      <c r="O23" s="4">
        <f t="shared" ca="1" si="4"/>
        <v>403.79878327361786</v>
      </c>
      <c r="P23" s="4">
        <f t="shared" ca="1" si="5"/>
        <v>0.66592103184383611</v>
      </c>
      <c r="Q23" s="4">
        <f t="shared" ca="1" si="6"/>
        <v>670.35940970320905</v>
      </c>
      <c r="R23" s="4">
        <f t="shared" ca="1" si="7"/>
        <v>378.88120009109724</v>
      </c>
      <c r="S23" s="4">
        <f t="shared" ca="1" si="8"/>
        <v>0.60236160562374841</v>
      </c>
      <c r="T23" s="4">
        <f t="shared" ca="1" si="9"/>
        <v>1.4713359710840861</v>
      </c>
      <c r="U23" s="4">
        <f t="shared" ca="1" si="10"/>
        <v>0.92996103063303681</v>
      </c>
      <c r="V23" s="4">
        <f t="shared" ca="1" si="11"/>
        <v>3.6293483811926985E-2</v>
      </c>
      <c r="W23" s="17">
        <f t="shared" ca="1" si="12"/>
        <v>1.4018044422660185</v>
      </c>
      <c r="X23" s="4">
        <f ca="1">+'Visco q1'!G23:G87</f>
        <v>1.1811201509126479E-2</v>
      </c>
      <c r="Y23" s="4">
        <f t="shared" ca="1" si="13"/>
        <v>1.036300489968339</v>
      </c>
      <c r="Z23" s="4">
        <f t="shared" ca="1" si="14"/>
        <v>57.868511116945321</v>
      </c>
      <c r="AA23" s="4">
        <f t="shared" si="15"/>
        <v>24</v>
      </c>
      <c r="AB23" s="4">
        <f t="shared" ca="1" si="16"/>
        <v>6.7347537629308145E-3</v>
      </c>
      <c r="AC23" s="4">
        <f t="shared" ca="1" si="17"/>
        <v>1.2001770376443722E-2</v>
      </c>
      <c r="AD23" s="4">
        <f t="shared" ca="1" si="18"/>
        <v>0.13719927702236476</v>
      </c>
      <c r="AE23" s="4">
        <f t="shared" ca="1" si="19"/>
        <v>0.24449805836998184</v>
      </c>
      <c r="AF23" s="4">
        <f t="shared" ca="1" si="20"/>
        <v>0.38169733539234663</v>
      </c>
      <c r="AG23" s="4">
        <f t="shared" ca="1" si="21"/>
        <v>0.35944520514228279</v>
      </c>
      <c r="AH23" s="4">
        <f t="shared" ca="1" si="22"/>
        <v>23.475852758221283</v>
      </c>
      <c r="AI23" s="4">
        <f t="shared" ca="1" si="23"/>
        <v>1.0602284415244807</v>
      </c>
      <c r="AJ23" s="4">
        <f t="shared" ca="1" si="24"/>
        <v>0.64055479485771716</v>
      </c>
      <c r="AK23" s="4">
        <f t="shared" ca="1" si="25"/>
        <v>-0.41967364666676354</v>
      </c>
      <c r="AL23" s="4">
        <f t="shared" ca="1" si="26"/>
        <v>0.33316611797151441</v>
      </c>
      <c r="AM23" s="4">
        <f t="shared" ca="1" si="27"/>
        <v>0.59372374786946658</v>
      </c>
      <c r="AN23" s="4">
        <f t="shared" ca="1" si="28"/>
        <v>37.863516852596192</v>
      </c>
      <c r="AO23" s="4">
        <f t="shared" ca="1" si="29"/>
        <v>0.12830775410825074</v>
      </c>
      <c r="AP23" s="4">
        <f t="shared" ca="1" si="30"/>
        <v>7.5241724540372366E-3</v>
      </c>
      <c r="AQ23" s="4">
        <f t="shared" ca="1" si="31"/>
        <v>1.2444353626763638E-4</v>
      </c>
      <c r="AR23" s="4">
        <f t="shared" ca="1" si="32"/>
        <v>0.36972886850175363</v>
      </c>
      <c r="AS23" s="4">
        <f t="shared" ca="1" si="33"/>
        <v>2.0277615230341733E-4</v>
      </c>
      <c r="AT23" s="4">
        <f t="shared" ca="1" si="34"/>
        <v>0.97471888000046891</v>
      </c>
      <c r="AU23" s="4">
        <f t="shared" ca="1" si="35"/>
        <v>0.36038170860986996</v>
      </c>
      <c r="AV23" s="4">
        <f t="shared" ca="1" si="36"/>
        <v>21.751372673259294</v>
      </c>
      <c r="AW23" s="4">
        <f t="shared" ca="1" si="37"/>
        <v>8.6342506451744896</v>
      </c>
      <c r="AX23" s="4">
        <f t="shared" ca="1" si="38"/>
        <v>4292.4508570231665</v>
      </c>
      <c r="AY23" s="4">
        <f ca="1">+'fd q1'!L23:L87</f>
        <v>3.9218267863957261E-2</v>
      </c>
      <c r="AZ23" s="4">
        <f t="shared" ca="1" si="39"/>
        <v>0.15105119911985621</v>
      </c>
      <c r="BA23" s="4">
        <f t="shared" ca="1" si="40"/>
        <v>4.467285616139967E-6</v>
      </c>
      <c r="BB23" s="4">
        <f t="shared" ca="1" si="41"/>
        <v>0.15105566640547236</v>
      </c>
      <c r="BC23" s="4">
        <f t="shared" ca="1" si="42"/>
        <v>15.105566640547236</v>
      </c>
      <c r="BD23" s="4">
        <f t="shared" ca="1" si="43"/>
        <v>393.79877037381323</v>
      </c>
      <c r="BE23" s="4">
        <f t="shared" ca="1" si="46"/>
        <v>0</v>
      </c>
    </row>
    <row r="24" spans="1:57" x14ac:dyDescent="0.25">
      <c r="E24" s="4">
        <v>22</v>
      </c>
      <c r="F24" s="4">
        <v>2200</v>
      </c>
      <c r="G24" s="4">
        <f t="shared" ca="1" si="45"/>
        <v>393.79877037381323</v>
      </c>
      <c r="H24" s="4">
        <f t="shared" ca="1" si="0"/>
        <v>409.17275686255647</v>
      </c>
      <c r="I24" s="4">
        <f t="shared" ca="1" si="1"/>
        <v>419.17275686255647</v>
      </c>
      <c r="J24" s="4">
        <v>541</v>
      </c>
      <c r="K24" s="4">
        <f t="shared" si="2"/>
        <v>577.53846153846155</v>
      </c>
      <c r="L24" s="4">
        <f t="shared" si="3"/>
        <v>559.26923076923072</v>
      </c>
      <c r="M24" s="4">
        <f ca="1">+'Rs,Den q1'!I24:I88</f>
        <v>64.80473281427858</v>
      </c>
      <c r="N24" s="4">
        <f ca="1">+'Rs,Den q1'!J24:J88</f>
        <v>0.74423415442920837</v>
      </c>
      <c r="O24" s="4">
        <f t="shared" ca="1" si="4"/>
        <v>419.17277178937775</v>
      </c>
      <c r="P24" s="4">
        <f t="shared" ca="1" si="5"/>
        <v>0.66530777979428402</v>
      </c>
      <c r="Q24" s="4">
        <f t="shared" ca="1" si="6"/>
        <v>670.38082512735923</v>
      </c>
      <c r="R24" s="4">
        <f t="shared" ca="1" si="7"/>
        <v>378.69209790995734</v>
      </c>
      <c r="S24" s="4">
        <f t="shared" ca="1" si="8"/>
        <v>0.62527557643511333</v>
      </c>
      <c r="T24" s="4">
        <f t="shared" ca="1" si="9"/>
        <v>1.4768442062981988</v>
      </c>
      <c r="U24" s="4">
        <f t="shared" ca="1" si="10"/>
        <v>0.92845455939185728</v>
      </c>
      <c r="V24" s="4">
        <f t="shared" ca="1" si="11"/>
        <v>3.5018901759901702E-2</v>
      </c>
      <c r="W24" s="17">
        <f t="shared" ca="1" si="12"/>
        <v>1.4514879628374151</v>
      </c>
      <c r="X24" s="4">
        <f ca="1">+'Visco q1'!G24:G88</f>
        <v>1.1871362134812026E-2</v>
      </c>
      <c r="Y24" s="4">
        <f t="shared" ca="1" si="13"/>
        <v>1.0380992454704903</v>
      </c>
      <c r="Z24" s="4">
        <f t="shared" ca="1" si="14"/>
        <v>57.898060912521011</v>
      </c>
      <c r="AA24" s="4">
        <f t="shared" si="15"/>
        <v>24</v>
      </c>
      <c r="AB24" s="4">
        <f t="shared" ca="1" si="16"/>
        <v>6.7464435918018545E-3</v>
      </c>
      <c r="AC24" s="4">
        <f t="shared" ca="1" si="17"/>
        <v>1.1483495020456804E-2</v>
      </c>
      <c r="AD24" s="4">
        <f t="shared" ca="1" si="18"/>
        <v>0.13743742026057038</v>
      </c>
      <c r="AE24" s="4">
        <f t="shared" ca="1" si="19"/>
        <v>0.23393983951849268</v>
      </c>
      <c r="AF24" s="4">
        <f t="shared" ca="1" si="20"/>
        <v>0.37137725977906305</v>
      </c>
      <c r="AG24" s="4">
        <f t="shared" ca="1" si="21"/>
        <v>0.37007494842935085</v>
      </c>
      <c r="AH24" s="4">
        <f t="shared" ca="1" si="22"/>
        <v>23.161208611190684</v>
      </c>
      <c r="AI24" s="4">
        <f t="shared" ca="1" si="23"/>
        <v>1.0608030356259444</v>
      </c>
      <c r="AJ24" s="4">
        <f t="shared" ca="1" si="24"/>
        <v>0.62992505157064915</v>
      </c>
      <c r="AK24" s="4">
        <f t="shared" ca="1" si="25"/>
        <v>-0.4308779840552952</v>
      </c>
      <c r="AL24" s="4">
        <f t="shared" ca="1" si="26"/>
        <v>0.33491489871717844</v>
      </c>
      <c r="AM24" s="4">
        <f t="shared" ca="1" si="27"/>
        <v>0.57007718501776106</v>
      </c>
      <c r="AN24" s="4">
        <f t="shared" ca="1" si="28"/>
        <v>37.996309538188434</v>
      </c>
      <c r="AO24" s="4">
        <f t="shared" ca="1" si="29"/>
        <v>0.12959629765161085</v>
      </c>
      <c r="AP24" s="4">
        <f t="shared" ca="1" si="30"/>
        <v>7.5617541342479716E-3</v>
      </c>
      <c r="AQ24" s="4">
        <f t="shared" ca="1" si="31"/>
        <v>1.287245314372982E-4</v>
      </c>
      <c r="AR24" s="4">
        <f t="shared" ca="1" si="32"/>
        <v>0.37598325197940491</v>
      </c>
      <c r="AS24" s="4">
        <f t="shared" ca="1" si="33"/>
        <v>1.9344000180669782E-4</v>
      </c>
      <c r="AT24" s="4">
        <f t="shared" ca="1" si="34"/>
        <v>0.97471888000039109</v>
      </c>
      <c r="AU24" s="4">
        <f t="shared" ca="1" si="35"/>
        <v>0.36647797426827039</v>
      </c>
      <c r="AV24" s="4">
        <f t="shared" ca="1" si="36"/>
        <v>22.137913671823608</v>
      </c>
      <c r="AW24" s="4">
        <f t="shared" ca="1" si="37"/>
        <v>8.8892768307094059</v>
      </c>
      <c r="AX24" s="4">
        <f t="shared" ca="1" si="38"/>
        <v>4128.6660080619804</v>
      </c>
      <c r="AY24" s="4">
        <f ca="1">+'fd q1'!L24:L88</f>
        <v>3.9666023651517911E-2</v>
      </c>
      <c r="AZ24" s="4">
        <f t="shared" ca="1" si="39"/>
        <v>0.15373551160988616</v>
      </c>
      <c r="BA24" s="4">
        <f t="shared" ca="1" si="40"/>
        <v>4.3532775459977545E-6</v>
      </c>
      <c r="BB24" s="4">
        <f t="shared" ca="1" si="41"/>
        <v>0.15373986488743216</v>
      </c>
      <c r="BC24" s="4">
        <f t="shared" ca="1" si="42"/>
        <v>15.373986488743215</v>
      </c>
      <c r="BD24" s="4">
        <f t="shared" ca="1" si="43"/>
        <v>409.17275686255647</v>
      </c>
      <c r="BE24" s="4">
        <f t="shared" ca="1" si="46"/>
        <v>0</v>
      </c>
    </row>
    <row r="25" spans="1:57" x14ac:dyDescent="0.25">
      <c r="E25" s="4">
        <v>23</v>
      </c>
      <c r="F25" s="4">
        <v>2300</v>
      </c>
      <c r="G25" s="4">
        <f t="shared" ca="1" si="45"/>
        <v>409.17275686255647</v>
      </c>
      <c r="H25" s="4">
        <f t="shared" ca="1" si="0"/>
        <v>424.81590428206238</v>
      </c>
      <c r="I25" s="4">
        <f t="shared" ca="1" si="1"/>
        <v>434.81590428206238</v>
      </c>
      <c r="J25" s="4">
        <v>542</v>
      </c>
      <c r="K25" s="4">
        <f t="shared" si="2"/>
        <v>580.15384615384619</v>
      </c>
      <c r="L25" s="4">
        <f t="shared" si="3"/>
        <v>561.07692307692309</v>
      </c>
      <c r="M25" s="4">
        <f ca="1">+'Rs,Den q1'!I25:I89</f>
        <v>67.234217532245111</v>
      </c>
      <c r="N25" s="4">
        <f ca="1">+'Rs,Den q1'!J25:J89</f>
        <v>0.74401799685719061</v>
      </c>
      <c r="O25" s="4">
        <f t="shared" ca="1" si="4"/>
        <v>434.81592150476104</v>
      </c>
      <c r="P25" s="4">
        <f t="shared" ca="1" si="5"/>
        <v>0.66467687948583198</v>
      </c>
      <c r="Q25" s="4">
        <f t="shared" ca="1" si="6"/>
        <v>670.40282741267413</v>
      </c>
      <c r="R25" s="4">
        <f t="shared" ca="1" si="7"/>
        <v>378.49754390635758</v>
      </c>
      <c r="S25" s="4">
        <f t="shared" ca="1" si="8"/>
        <v>0.64858900723938395</v>
      </c>
      <c r="T25" s="4">
        <f t="shared" ca="1" si="9"/>
        <v>1.4823792970654961</v>
      </c>
      <c r="U25" s="4">
        <f t="shared" ca="1" si="10"/>
        <v>0.92697978265144854</v>
      </c>
      <c r="V25" s="4">
        <f t="shared" ca="1" si="11"/>
        <v>3.3814365231327491E-2</v>
      </c>
      <c r="W25" s="17">
        <f t="shared" ca="1" si="12"/>
        <v>1.5017674661439735</v>
      </c>
      <c r="X25" s="4">
        <f ca="1">+'Visco q1'!G25:G89</f>
        <v>1.1932064740210432E-2</v>
      </c>
      <c r="Y25" s="4">
        <f t="shared" ca="1" si="13"/>
        <v>1.0399218324428701</v>
      </c>
      <c r="Z25" s="4">
        <f t="shared" ca="1" si="14"/>
        <v>57.928356144995234</v>
      </c>
      <c r="AA25" s="4">
        <f t="shared" si="15"/>
        <v>24</v>
      </c>
      <c r="AB25" s="4">
        <f t="shared" ca="1" si="16"/>
        <v>6.7582882976466611E-3</v>
      </c>
      <c r="AC25" s="4">
        <f t="shared" ca="1" si="17"/>
        <v>1.0993417338315024E-2</v>
      </c>
      <c r="AD25" s="4">
        <f t="shared" ca="1" si="18"/>
        <v>0.13767871862657668</v>
      </c>
      <c r="AE25" s="4">
        <f t="shared" ca="1" si="19"/>
        <v>0.22395605896147525</v>
      </c>
      <c r="AF25" s="4">
        <f t="shared" ca="1" si="20"/>
        <v>0.36163477758805196</v>
      </c>
      <c r="AG25" s="4">
        <f t="shared" ca="1" si="21"/>
        <v>0.38071205304101113</v>
      </c>
      <c r="AH25" s="4">
        <f t="shared" ca="1" si="22"/>
        <v>22.84630567855822</v>
      </c>
      <c r="AI25" s="4">
        <f t="shared" ca="1" si="23"/>
        <v>1.0613310199327648</v>
      </c>
      <c r="AJ25" s="4">
        <f t="shared" ca="1" si="24"/>
        <v>0.61928794695898881</v>
      </c>
      <c r="AK25" s="4">
        <f t="shared" ca="1" si="25"/>
        <v>-0.44204307297377599</v>
      </c>
      <c r="AL25" s="4">
        <f t="shared" ca="1" si="26"/>
        <v>0.3366971136525776</v>
      </c>
      <c r="AM25" s="4">
        <f t="shared" ca="1" si="27"/>
        <v>0.54769073528244905</v>
      </c>
      <c r="AN25" s="4">
        <f t="shared" ca="1" si="28"/>
        <v>38.131555533081503</v>
      </c>
      <c r="AO25" s="4">
        <f t="shared" ca="1" si="29"/>
        <v>0.13091660199707109</v>
      </c>
      <c r="AP25" s="4">
        <f t="shared" ca="1" si="30"/>
        <v>7.5999416683948644E-3</v>
      </c>
      <c r="AQ25" s="4">
        <f t="shared" ca="1" si="31"/>
        <v>1.331085912057118E-4</v>
      </c>
      <c r="AR25" s="4">
        <f t="shared" ca="1" si="32"/>
        <v>0.38224963388533473</v>
      </c>
      <c r="AS25" s="4">
        <f t="shared" ca="1" si="33"/>
        <v>1.8462307897607896E-4</v>
      </c>
      <c r="AT25" s="4">
        <f t="shared" ca="1" si="34"/>
        <v>0.97471888000032703</v>
      </c>
      <c r="AU25" s="4">
        <f t="shared" ca="1" si="35"/>
        <v>0.37258593502124854</v>
      </c>
      <c r="AV25" s="4">
        <f t="shared" ca="1" si="36"/>
        <v>22.525520769113168</v>
      </c>
      <c r="AW25" s="4">
        <f t="shared" ca="1" si="37"/>
        <v>9.1444786568602137</v>
      </c>
      <c r="AX25" s="4">
        <f t="shared" ca="1" si="38"/>
        <v>3976.5849496545547</v>
      </c>
      <c r="AY25" s="4">
        <f ca="1">+'fd q1'!L25:L89</f>
        <v>4.0105044347832609E-2</v>
      </c>
      <c r="AZ25" s="4">
        <f t="shared" ca="1" si="39"/>
        <v>0.15642722756328589</v>
      </c>
      <c r="BA25" s="4">
        <f t="shared" ca="1" si="40"/>
        <v>4.2466317733700324E-6</v>
      </c>
      <c r="BB25" s="4">
        <f t="shared" ca="1" si="41"/>
        <v>0.15643147419505926</v>
      </c>
      <c r="BC25" s="4">
        <f t="shared" ca="1" si="42"/>
        <v>15.643147419505926</v>
      </c>
      <c r="BD25" s="4">
        <f t="shared" ca="1" si="43"/>
        <v>424.81590428206238</v>
      </c>
      <c r="BE25" s="4">
        <f t="shared" ca="1" si="46"/>
        <v>0</v>
      </c>
    </row>
    <row r="26" spans="1:57" x14ac:dyDescent="0.25">
      <c r="E26" s="4">
        <v>24</v>
      </c>
      <c r="F26" s="4">
        <v>2400</v>
      </c>
      <c r="G26" s="4">
        <f t="shared" ca="1" si="45"/>
        <v>424.81590428206238</v>
      </c>
      <c r="H26" s="4">
        <f t="shared" ca="1" si="0"/>
        <v>440.72895985060939</v>
      </c>
      <c r="I26" s="4">
        <f t="shared" ca="1" si="1"/>
        <v>450.72895985060939</v>
      </c>
      <c r="J26" s="4">
        <v>543</v>
      </c>
      <c r="K26" s="4">
        <f t="shared" si="2"/>
        <v>582.76923076923072</v>
      </c>
      <c r="L26" s="4">
        <f t="shared" si="3"/>
        <v>562.88461538461536</v>
      </c>
      <c r="M26" s="4">
        <f ca="1">+'Rs,Den q1'!I26:I90</f>
        <v>69.70497399529755</v>
      </c>
      <c r="N26" s="4">
        <f ca="1">+'Rs,Den q1'!J26:J90</f>
        <v>0.74379816723070602</v>
      </c>
      <c r="O26" s="4">
        <f t="shared" ca="1" si="4"/>
        <v>450.72897966723451</v>
      </c>
      <c r="P26" s="4">
        <f t="shared" ca="1" si="5"/>
        <v>0.66402783811650301</v>
      </c>
      <c r="Q26" s="4">
        <f t="shared" ca="1" si="6"/>
        <v>670.42543120448477</v>
      </c>
      <c r="R26" s="4">
        <f t="shared" ca="1" si="7"/>
        <v>378.29738526544253</v>
      </c>
      <c r="S26" s="4">
        <f t="shared" ca="1" si="8"/>
        <v>0.67230289734211124</v>
      </c>
      <c r="T26" s="4">
        <f t="shared" ca="1" si="9"/>
        <v>1.4879421251871785</v>
      </c>
      <c r="U26" s="4">
        <f t="shared" ca="1" si="10"/>
        <v>0.92553795185213672</v>
      </c>
      <c r="V26" s="4">
        <f t="shared" ca="1" si="11"/>
        <v>3.2674739873283648E-2</v>
      </c>
      <c r="W26" s="17">
        <f t="shared" ca="1" si="12"/>
        <v>1.5526283309016147</v>
      </c>
      <c r="X26" s="4">
        <f ca="1">+'Visco q1'!G26:G90</f>
        <v>1.1993312414819138E-2</v>
      </c>
      <c r="Y26" s="4">
        <f t="shared" ca="1" si="13"/>
        <v>1.0417682045250727</v>
      </c>
      <c r="Z26" s="4">
        <f t="shared" ca="1" si="14"/>
        <v>57.959377589287087</v>
      </c>
      <c r="AA26" s="4">
        <f t="shared" si="15"/>
        <v>24</v>
      </c>
      <c r="AB26" s="4">
        <f t="shared" ca="1" si="16"/>
        <v>6.7702875791762537E-3</v>
      </c>
      <c r="AC26" s="4">
        <f t="shared" ca="1" si="17"/>
        <v>1.0529473725597092E-2</v>
      </c>
      <c r="AD26" s="4">
        <f t="shared" ca="1" si="18"/>
        <v>0.13792316598257498</v>
      </c>
      <c r="AE26" s="4">
        <f t="shared" ca="1" si="19"/>
        <v>0.21450467729487308</v>
      </c>
      <c r="AF26" s="4">
        <f t="shared" ca="1" si="20"/>
        <v>0.35242784327744803</v>
      </c>
      <c r="AG26" s="4">
        <f t="shared" ca="1" si="21"/>
        <v>0.39135150248045314</v>
      </c>
      <c r="AH26" s="4">
        <f t="shared" ca="1" si="22"/>
        <v>22.531257292948929</v>
      </c>
      <c r="AI26" s="4">
        <f t="shared" ca="1" si="23"/>
        <v>1.0618170818899089</v>
      </c>
      <c r="AJ26" s="4">
        <f t="shared" ca="1" si="24"/>
        <v>0.60864849751954686</v>
      </c>
      <c r="AK26" s="4">
        <f t="shared" ca="1" si="25"/>
        <v>-0.453168584370362</v>
      </c>
      <c r="AL26" s="4">
        <f t="shared" ca="1" si="26"/>
        <v>0.33851316388762387</v>
      </c>
      <c r="AM26" s="4">
        <f t="shared" ca="1" si="27"/>
        <v>0.52647179654326548</v>
      </c>
      <c r="AN26" s="4">
        <f t="shared" ca="1" si="28"/>
        <v>38.269279728286484</v>
      </c>
      <c r="AO26" s="4">
        <f t="shared" ca="1" si="29"/>
        <v>0.13226943991126885</v>
      </c>
      <c r="AP26" s="4">
        <f t="shared" ca="1" si="30"/>
        <v>7.6387365429398616E-3</v>
      </c>
      <c r="AQ26" s="4">
        <f t="shared" ca="1" si="31"/>
        <v>1.3759920646970269E-4</v>
      </c>
      <c r="AR26" s="4">
        <f t="shared" ca="1" si="32"/>
        <v>0.38852843703548978</v>
      </c>
      <c r="AS26" s="4">
        <f t="shared" ca="1" si="33"/>
        <v>1.7628746999987863E-4</v>
      </c>
      <c r="AT26" s="4">
        <f t="shared" ca="1" si="34"/>
        <v>0.97471888000027362</v>
      </c>
      <c r="AU26" s="4">
        <f t="shared" ca="1" si="35"/>
        <v>0.37870600299548945</v>
      </c>
      <c r="AV26" s="4">
        <f t="shared" ca="1" si="36"/>
        <v>22.914202884513564</v>
      </c>
      <c r="AW26" s="4">
        <f t="shared" ca="1" si="37"/>
        <v>9.3997357711124376</v>
      </c>
      <c r="AX26" s="4">
        <f t="shared" ca="1" si="38"/>
        <v>3835.1601714837029</v>
      </c>
      <c r="AY26" s="4">
        <f ca="1">+'fd q1'!L26:L90</f>
        <v>4.0535346045002127E-2</v>
      </c>
      <c r="AZ26" s="4">
        <f t="shared" ca="1" si="39"/>
        <v>0.15912640892023308</v>
      </c>
      <c r="BA26" s="4">
        <f t="shared" ca="1" si="40"/>
        <v>4.1467652371101277E-6</v>
      </c>
      <c r="BB26" s="4">
        <f t="shared" ca="1" si="41"/>
        <v>0.15913055568547019</v>
      </c>
      <c r="BC26" s="4">
        <f t="shared" ca="1" si="42"/>
        <v>15.913055568547019</v>
      </c>
      <c r="BD26" s="4">
        <f t="shared" ca="1" si="43"/>
        <v>440.72895985060939</v>
      </c>
      <c r="BE26" s="4">
        <f t="shared" ca="1" si="46"/>
        <v>0</v>
      </c>
    </row>
    <row r="27" spans="1:57" x14ac:dyDescent="0.25">
      <c r="E27" s="4">
        <v>25</v>
      </c>
      <c r="F27" s="4">
        <v>2500</v>
      </c>
      <c r="G27" s="4">
        <f t="shared" ca="1" si="45"/>
        <v>440.72895985060939</v>
      </c>
      <c r="H27" s="4">
        <f t="shared" ca="1" si="0"/>
        <v>456.91267439127665</v>
      </c>
      <c r="I27" s="4">
        <f t="shared" ca="1" si="1"/>
        <v>466.91267439127665</v>
      </c>
      <c r="J27" s="4">
        <v>544</v>
      </c>
      <c r="K27" s="4">
        <f t="shared" si="2"/>
        <v>585.38461538461536</v>
      </c>
      <c r="L27" s="4">
        <f t="shared" si="3"/>
        <v>564.69230769230762</v>
      </c>
      <c r="M27" s="4">
        <f ca="1">+'Rs,Den q1'!I27:I91</f>
        <v>72.216778017993533</v>
      </c>
      <c r="N27" s="4">
        <f ca="1">+'Rs,Den q1'!J27:J91</f>
        <v>0.74357468549611627</v>
      </c>
      <c r="O27" s="4">
        <f t="shared" ca="1" si="4"/>
        <v>466.91269713152911</v>
      </c>
      <c r="P27" s="4">
        <f t="shared" ca="1" si="5"/>
        <v>0.66336013433116237</v>
      </c>
      <c r="Q27" s="4">
        <f t="shared" ca="1" si="6"/>
        <v>670.44865197172271</v>
      </c>
      <c r="R27" s="4">
        <f t="shared" ca="1" si="7"/>
        <v>378.09146030987955</v>
      </c>
      <c r="S27" s="4">
        <f t="shared" ca="1" si="8"/>
        <v>0.69641824622681092</v>
      </c>
      <c r="T27" s="4">
        <f t="shared" ca="1" si="9"/>
        <v>1.4935336207527461</v>
      </c>
      <c r="U27" s="4">
        <f t="shared" ca="1" si="10"/>
        <v>0.92413030345270175</v>
      </c>
      <c r="V27" s="4">
        <f t="shared" ca="1" si="11"/>
        <v>3.1595367513265665E-2</v>
      </c>
      <c r="W27" s="17">
        <f t="shared" ca="1" si="12"/>
        <v>1.6040552223873308</v>
      </c>
      <c r="X27" s="4">
        <f ca="1">+'Visco q1'!G27:G91</f>
        <v>1.2055107970179484E-2</v>
      </c>
      <c r="Y27" s="4">
        <f t="shared" ca="1" si="13"/>
        <v>1.043638312339636</v>
      </c>
      <c r="Z27" s="4">
        <f t="shared" ca="1" si="14"/>
        <v>57.991105930912994</v>
      </c>
      <c r="AA27" s="4">
        <f t="shared" si="15"/>
        <v>24</v>
      </c>
      <c r="AB27" s="4">
        <f t="shared" ca="1" si="16"/>
        <v>6.7824411154942775E-3</v>
      </c>
      <c r="AC27" s="4">
        <f t="shared" ca="1" si="17"/>
        <v>1.0089791261910584E-2</v>
      </c>
      <c r="AD27" s="4">
        <f t="shared" ca="1" si="18"/>
        <v>0.13817075579131838</v>
      </c>
      <c r="AE27" s="4">
        <f t="shared" ca="1" si="19"/>
        <v>0.20554753969776673</v>
      </c>
      <c r="AF27" s="4">
        <f t="shared" ca="1" si="20"/>
        <v>0.34371829548908511</v>
      </c>
      <c r="AG27" s="4">
        <f t="shared" ca="1" si="21"/>
        <v>0.4019883654860788</v>
      </c>
      <c r="AH27" s="4">
        <f t="shared" ca="1" si="22"/>
        <v>22.216175786028412</v>
      </c>
      <c r="AI27" s="4">
        <f t="shared" ca="1" si="23"/>
        <v>1.0622653484187199</v>
      </c>
      <c r="AJ27" s="4">
        <f t="shared" ca="1" si="24"/>
        <v>0.59801163451392114</v>
      </c>
      <c r="AK27" s="4">
        <f t="shared" ca="1" si="25"/>
        <v>-0.46425371390479875</v>
      </c>
      <c r="AL27" s="4">
        <f t="shared" ca="1" si="26"/>
        <v>0.34036345845070548</v>
      </c>
      <c r="AM27" s="4">
        <f t="shared" ca="1" si="27"/>
        <v>0.50633631615382246</v>
      </c>
      <c r="AN27" s="4">
        <f t="shared" ca="1" si="28"/>
        <v>38.409507529806113</v>
      </c>
      <c r="AO27" s="4">
        <f t="shared" ca="1" si="29"/>
        <v>0.13365560863490078</v>
      </c>
      <c r="AP27" s="4">
        <f t="shared" ca="1" si="30"/>
        <v>7.6781399769388541E-3</v>
      </c>
      <c r="AQ27" s="4">
        <f t="shared" ca="1" si="31"/>
        <v>1.4219999383061345E-4</v>
      </c>
      <c r="AR27" s="4">
        <f t="shared" ca="1" si="32"/>
        <v>0.39482002884716322</v>
      </c>
      <c r="AS27" s="4">
        <f t="shared" ca="1" si="33"/>
        <v>1.6839876230255907E-4</v>
      </c>
      <c r="AT27" s="4">
        <f t="shared" ca="1" si="34"/>
        <v>0.97471888000022955</v>
      </c>
      <c r="AU27" s="4">
        <f t="shared" ca="1" si="35"/>
        <v>0.38483853631956527</v>
      </c>
      <c r="AV27" s="4">
        <f t="shared" ca="1" si="36"/>
        <v>23.303965284433453</v>
      </c>
      <c r="AW27" s="4">
        <f t="shared" ca="1" si="37"/>
        <v>9.6549298664873806</v>
      </c>
      <c r="AX27" s="4">
        <f t="shared" ca="1" si="38"/>
        <v>3703.4589622082685</v>
      </c>
      <c r="AY27" s="4">
        <f ca="1">+'fd q1'!L27:L91</f>
        <v>4.0956945442725115E-2</v>
      </c>
      <c r="AZ27" s="4">
        <f t="shared" ca="1" si="39"/>
        <v>0.1618330922530101</v>
      </c>
      <c r="BA27" s="4">
        <f t="shared" ca="1" si="40"/>
        <v>4.0531536628195487E-6</v>
      </c>
      <c r="BB27" s="4">
        <f t="shared" ca="1" si="41"/>
        <v>0.16183714540667291</v>
      </c>
      <c r="BC27" s="4">
        <f t="shared" ca="1" si="42"/>
        <v>16.183714540667289</v>
      </c>
      <c r="BD27" s="4">
        <f t="shared" ca="1" si="43"/>
        <v>456.91267439127665</v>
      </c>
      <c r="BE27" s="4">
        <f t="shared" ca="1" si="46"/>
        <v>0</v>
      </c>
    </row>
    <row r="28" spans="1:57" x14ac:dyDescent="0.25">
      <c r="E28" s="4">
        <v>26</v>
      </c>
      <c r="F28" s="4">
        <v>2600</v>
      </c>
      <c r="G28" s="4">
        <f t="shared" ca="1" si="45"/>
        <v>456.91267439127665</v>
      </c>
      <c r="H28" s="4">
        <f t="shared" ca="1" si="0"/>
        <v>473.36779992636286</v>
      </c>
      <c r="I28" s="4">
        <f t="shared" ca="1" si="1"/>
        <v>483.36779992636286</v>
      </c>
      <c r="J28" s="4">
        <v>545</v>
      </c>
      <c r="K28" s="4">
        <f t="shared" si="2"/>
        <v>588</v>
      </c>
      <c r="L28" s="4">
        <f t="shared" si="3"/>
        <v>566.5</v>
      </c>
      <c r="M28" s="4">
        <f ca="1">+'Rs,Den q1'!I28:I92</f>
        <v>74.769400340068415</v>
      </c>
      <c r="N28" s="4">
        <f ca="1">+'Rs,Den q1'!J28:J92</f>
        <v>0.7433475720513032</v>
      </c>
      <c r="O28" s="4">
        <f t="shared" ca="1" si="4"/>
        <v>483.36782595419868</v>
      </c>
      <c r="P28" s="4">
        <f t="shared" ca="1" si="5"/>
        <v>0.66267321632609999</v>
      </c>
      <c r="Q28" s="4">
        <f t="shared" ca="1" si="6"/>
        <v>670.47250605854231</v>
      </c>
      <c r="R28" s="4">
        <f t="shared" ca="1" si="7"/>
        <v>377.87959791053282</v>
      </c>
      <c r="S28" s="4">
        <f t="shared" ca="1" si="8"/>
        <v>0.72093604966429092</v>
      </c>
      <c r="T28" s="4">
        <f t="shared" ca="1" si="9"/>
        <v>1.499154765519056</v>
      </c>
      <c r="U28" s="4">
        <f t="shared" ca="1" si="10"/>
        <v>0.92275805986903725</v>
      </c>
      <c r="V28" s="4">
        <f t="shared" ca="1" si="11"/>
        <v>3.0572013066181153E-2</v>
      </c>
      <c r="W28" s="17">
        <f t="shared" ca="1" si="12"/>
        <v>1.6560320583965449</v>
      </c>
      <c r="X28" s="4">
        <f ca="1">+'Visco q1'!G28:G92</f>
        <v>1.2117453917770494E-2</v>
      </c>
      <c r="Y28" s="4">
        <f t="shared" ca="1" si="13"/>
        <v>1.0455321033463993</v>
      </c>
      <c r="Z28" s="4">
        <f t="shared" ca="1" si="14"/>
        <v>58.023521767989585</v>
      </c>
      <c r="AA28" s="4">
        <f t="shared" si="15"/>
        <v>24</v>
      </c>
      <c r="AB28" s="4">
        <f t="shared" ca="1" si="16"/>
        <v>6.7947485651504999E-3</v>
      </c>
      <c r="AC28" s="4">
        <f t="shared" ca="1" si="17"/>
        <v>9.6726664636372049E-3</v>
      </c>
      <c r="AD28" s="4">
        <f t="shared" ca="1" si="18"/>
        <v>0.13842148109683985</v>
      </c>
      <c r="AE28" s="4">
        <f t="shared" ca="1" si="19"/>
        <v>0.19704994308685478</v>
      </c>
      <c r="AF28" s="4">
        <f t="shared" ca="1" si="20"/>
        <v>0.33547142418369463</v>
      </c>
      <c r="AG28" s="4">
        <f t="shared" ca="1" si="21"/>
        <v>0.41261780026022182</v>
      </c>
      <c r="AH28" s="4">
        <f t="shared" ca="1" si="22"/>
        <v>21.901172455207831</v>
      </c>
      <c r="AI28" s="4">
        <f t="shared" ca="1" si="23"/>
        <v>1.0626794630815857</v>
      </c>
      <c r="AJ28" s="4">
        <f t="shared" ca="1" si="24"/>
        <v>0.58738219973977823</v>
      </c>
      <c r="AK28" s="4">
        <f t="shared" ca="1" si="25"/>
        <v>-0.47529726334180744</v>
      </c>
      <c r="AL28" s="4">
        <f t="shared" ca="1" si="26"/>
        <v>0.34224841424042773</v>
      </c>
      <c r="AM28" s="4">
        <f t="shared" ca="1" si="27"/>
        <v>0.48720783807002793</v>
      </c>
      <c r="AN28" s="4">
        <f t="shared" ca="1" si="28"/>
        <v>38.552264851412048</v>
      </c>
      <c r="AO28" s="4">
        <f t="shared" ca="1" si="29"/>
        <v>0.13507593054149677</v>
      </c>
      <c r="AP28" s="4">
        <f t="shared" ca="1" si="30"/>
        <v>7.7181528990281616E-3</v>
      </c>
      <c r="AQ28" s="4">
        <f t="shared" ca="1" si="31"/>
        <v>1.4691470263464475E-4</v>
      </c>
      <c r="AR28" s="4">
        <f t="shared" ca="1" si="32"/>
        <v>0.40112472455992693</v>
      </c>
      <c r="AS28" s="4">
        <f t="shared" ca="1" si="33"/>
        <v>1.6092565445034377E-4</v>
      </c>
      <c r="AT28" s="4">
        <f t="shared" ca="1" si="34"/>
        <v>0.97471888000019258</v>
      </c>
      <c r="AU28" s="4">
        <f t="shared" ca="1" si="35"/>
        <v>0.39098384226343769</v>
      </c>
      <c r="AV28" s="4">
        <f t="shared" ca="1" si="36"/>
        <v>23.69480976379802</v>
      </c>
      <c r="AW28" s="4">
        <f t="shared" ca="1" si="37"/>
        <v>9.9099447829827891</v>
      </c>
      <c r="AX28" s="4">
        <f t="shared" ca="1" si="38"/>
        <v>3580.6486653342695</v>
      </c>
      <c r="AY28" s="4">
        <f ca="1">+'fd q1'!L28:L92</f>
        <v>4.1369860361690387E-2</v>
      </c>
      <c r="AZ28" s="4">
        <f t="shared" ca="1" si="39"/>
        <v>0.16454729002637514</v>
      </c>
      <c r="BA28" s="4">
        <f t="shared" ca="1" si="40"/>
        <v>3.9653244869591658E-6</v>
      </c>
      <c r="BB28" s="4">
        <f t="shared" ca="1" si="41"/>
        <v>0.1645512553508621</v>
      </c>
      <c r="BC28" s="4">
        <f t="shared" ca="1" si="42"/>
        <v>16.455125535086211</v>
      </c>
      <c r="BD28" s="4">
        <f t="shared" ca="1" si="43"/>
        <v>473.36779992636286</v>
      </c>
      <c r="BE28" s="4">
        <f t="shared" ca="1" si="46"/>
        <v>0</v>
      </c>
    </row>
    <row r="29" spans="1:57" x14ac:dyDescent="0.25">
      <c r="E29" s="4">
        <v>27</v>
      </c>
      <c r="F29" s="4">
        <v>2700</v>
      </c>
      <c r="G29" s="4">
        <f t="shared" ca="1" si="45"/>
        <v>473.36779992636286</v>
      </c>
      <c r="H29" s="4">
        <f t="shared" ca="1" si="0"/>
        <v>490.09508739290976</v>
      </c>
      <c r="I29" s="4">
        <f t="shared" ca="1" si="1"/>
        <v>500.09508739290976</v>
      </c>
      <c r="J29" s="4">
        <v>546</v>
      </c>
      <c r="K29" s="4">
        <f t="shared" si="2"/>
        <v>590.61538461538464</v>
      </c>
      <c r="L29" s="4">
        <f t="shared" si="3"/>
        <v>568.30769230769238</v>
      </c>
      <c r="M29" s="4">
        <f ca="1">+'Rs,Den q1'!I29:I93</f>
        <v>77.362606380582704</v>
      </c>
      <c r="N29" s="4">
        <f ca="1">+'Rs,Den q1'!J29:J93</f>
        <v>0.74311684776754294</v>
      </c>
      <c r="O29" s="4">
        <f t="shared" ca="1" si="4"/>
        <v>500.09511710929121</v>
      </c>
      <c r="P29" s="4">
        <f t="shared" ca="1" si="5"/>
        <v>0.66196649978953215</v>
      </c>
      <c r="Q29" s="4">
        <f t="shared" ca="1" si="6"/>
        <v>670.49701074020777</v>
      </c>
      <c r="R29" s="4">
        <f t="shared" ca="1" si="7"/>
        <v>377.66161684605288</v>
      </c>
      <c r="S29" s="4">
        <f t="shared" ca="1" si="8"/>
        <v>0.74585729597932193</v>
      </c>
      <c r="T29" s="4">
        <f t="shared" ca="1" si="9"/>
        <v>1.5048065965871058</v>
      </c>
      <c r="U29" s="4">
        <f t="shared" ca="1" si="10"/>
        <v>0.92142243039513039</v>
      </c>
      <c r="V29" s="4">
        <f t="shared" ca="1" si="11"/>
        <v>2.9600818322094387E-2</v>
      </c>
      <c r="W29" s="17">
        <f t="shared" ca="1" si="12"/>
        <v>1.7085419745362602</v>
      </c>
      <c r="X29" s="4">
        <f ca="1">+'Visco q1'!G29:G93</f>
        <v>1.2180352446503223E-2</v>
      </c>
      <c r="Y29" s="4">
        <f t="shared" ca="1" si="13"/>
        <v>1.0474495217032911</v>
      </c>
      <c r="Z29" s="4">
        <f t="shared" ca="1" si="14"/>
        <v>58.056605613792954</v>
      </c>
      <c r="AA29" s="4">
        <f t="shared" si="15"/>
        <v>24</v>
      </c>
      <c r="AB29" s="4">
        <f t="shared" ca="1" si="16"/>
        <v>6.8072095652360878E-3</v>
      </c>
      <c r="AC29" s="4">
        <f t="shared" ca="1" si="17"/>
        <v>9.2765467894391097E-3</v>
      </c>
      <c r="AD29" s="4">
        <f t="shared" ca="1" si="18"/>
        <v>0.13867533450602143</v>
      </c>
      <c r="AE29" s="4">
        <f t="shared" ca="1" si="19"/>
        <v>0.18898025934972248</v>
      </c>
      <c r="AF29" s="4">
        <f t="shared" ca="1" si="20"/>
        <v>0.32765559385574394</v>
      </c>
      <c r="AG29" s="4">
        <f t="shared" ca="1" si="21"/>
        <v>0.42323505872167611</v>
      </c>
      <c r="AH29" s="4">
        <f t="shared" ca="1" si="22"/>
        <v>21.586357526735195</v>
      </c>
      <c r="AI29" s="4">
        <f t="shared" ca="1" si="23"/>
        <v>1.0630626512868586</v>
      </c>
      <c r="AJ29" s="4">
        <f t="shared" ca="1" si="24"/>
        <v>0.57676494127832389</v>
      </c>
      <c r="AK29" s="4">
        <f t="shared" ca="1" si="25"/>
        <v>-0.48629771000853472</v>
      </c>
      <c r="AL29" s="4">
        <f t="shared" ca="1" si="26"/>
        <v>0.34416845598467116</v>
      </c>
      <c r="AM29" s="4">
        <f t="shared" ca="1" si="27"/>
        <v>0.46901667339517072</v>
      </c>
      <c r="AN29" s="4">
        <f t="shared" ca="1" si="28"/>
        <v>38.697578108165942</v>
      </c>
      <c r="AO29" s="4">
        <f t="shared" ca="1" si="29"/>
        <v>0.13653125382550682</v>
      </c>
      <c r="AP29" s="4">
        <f t="shared" ca="1" si="30"/>
        <v>7.7587759238834557E-3</v>
      </c>
      <c r="AQ29" s="4">
        <f t="shared" ca="1" si="31"/>
        <v>1.5174722247729154E-4</v>
      </c>
      <c r="AR29" s="4">
        <f t="shared" ca="1" si="32"/>
        <v>0.40744279032930847</v>
      </c>
      <c r="AS29" s="4">
        <f t="shared" ca="1" si="33"/>
        <v>1.5383961660547459E-4</v>
      </c>
      <c r="AT29" s="4">
        <f t="shared" ca="1" si="34"/>
        <v>0.97471888000016205</v>
      </c>
      <c r="AU29" s="4">
        <f t="shared" ca="1" si="35"/>
        <v>0.39714218025392439</v>
      </c>
      <c r="AV29" s="4">
        <f t="shared" ca="1" si="36"/>
        <v>24.086734821317545</v>
      </c>
      <c r="AW29" s="4">
        <f t="shared" ca="1" si="37"/>
        <v>10.164666609583785</v>
      </c>
      <c r="AX29" s="4">
        <f t="shared" ca="1" si="38"/>
        <v>3465.9840936616938</v>
      </c>
      <c r="AY29" s="4">
        <f ca="1">+'fd q1'!L29:L93</f>
        <v>4.1774110202211355E-2</v>
      </c>
      <c r="AZ29" s="4">
        <f t="shared" ca="1" si="39"/>
        <v>0.16726899181470517</v>
      </c>
      <c r="BA29" s="4">
        <f t="shared" ca="1" si="40"/>
        <v>3.8828507636428573E-6</v>
      </c>
      <c r="BB29" s="4">
        <f t="shared" ca="1" si="41"/>
        <v>0.16727287466546881</v>
      </c>
      <c r="BC29" s="4">
        <f t="shared" ca="1" si="42"/>
        <v>16.72728746654688</v>
      </c>
      <c r="BD29" s="4">
        <f t="shared" ca="1" si="43"/>
        <v>490.09508739290976</v>
      </c>
      <c r="BE29" s="4">
        <f t="shared" ca="1" si="46"/>
        <v>0</v>
      </c>
    </row>
    <row r="30" spans="1:57" x14ac:dyDescent="0.25">
      <c r="E30" s="4">
        <v>28</v>
      </c>
      <c r="F30" s="4">
        <v>2800</v>
      </c>
      <c r="G30" s="4">
        <f t="shared" ca="1" si="45"/>
        <v>490.09508739290976</v>
      </c>
      <c r="H30" s="4">
        <f t="shared" ca="1" si="0"/>
        <v>507.09528447634472</v>
      </c>
      <c r="I30" s="4">
        <f t="shared" ca="1" si="1"/>
        <v>517.09528447634466</v>
      </c>
      <c r="J30" s="4">
        <v>547</v>
      </c>
      <c r="K30" s="4">
        <f t="shared" si="2"/>
        <v>593.23076923076928</v>
      </c>
      <c r="L30" s="4">
        <f t="shared" si="3"/>
        <v>570.11538461538464</v>
      </c>
      <c r="M30" s="4">
        <f ca="1">+'Rs,Den q1'!I30:I94</f>
        <v>79.996156007247791</v>
      </c>
      <c r="N30" s="4">
        <f ca="1">+'Rs,Den q1'!J30:J94</f>
        <v>0.74288253401002957</v>
      </c>
      <c r="O30" s="4">
        <f t="shared" ca="1" si="4"/>
        <v>517.09531832214293</v>
      </c>
      <c r="P30" s="4">
        <f t="shared" ca="1" si="5"/>
        <v>0.66123936566197394</v>
      </c>
      <c r="Q30" s="4">
        <f t="shared" ca="1" si="6"/>
        <v>670.52218428364029</v>
      </c>
      <c r="R30" s="4">
        <f t="shared" ca="1" si="7"/>
        <v>377.43732510637835</v>
      </c>
      <c r="S30" s="4">
        <f t="shared" ca="1" si="8"/>
        <v>0.77118296246795925</v>
      </c>
      <c r="T30" s="4">
        <f t="shared" ca="1" si="9"/>
        <v>1.5104902104069893</v>
      </c>
      <c r="U30" s="4">
        <f t="shared" ca="1" si="10"/>
        <v>0.92012461211433993</v>
      </c>
      <c r="V30" s="4">
        <f t="shared" ca="1" si="11"/>
        <v>2.8678261603085047E-2</v>
      </c>
      <c r="W30" s="17">
        <f t="shared" ca="1" si="12"/>
        <v>1.7615672886929898</v>
      </c>
      <c r="X30" s="4">
        <f ca="1">+'Visco q1'!G30:G94</f>
        <v>1.2243805399810069E-2</v>
      </c>
      <c r="Y30" s="4">
        <f t="shared" ca="1" si="13"/>
        <v>1.049390508133802</v>
      </c>
      <c r="Z30" s="4">
        <f t="shared" ca="1" si="14"/>
        <v>58.090337899883437</v>
      </c>
      <c r="AA30" s="4">
        <f t="shared" si="15"/>
        <v>24</v>
      </c>
      <c r="AB30" s="4">
        <f t="shared" ca="1" si="16"/>
        <v>6.8198237305223354E-3</v>
      </c>
      <c r="AC30" s="4">
        <f t="shared" ca="1" si="17"/>
        <v>8.9000144938251643E-3</v>
      </c>
      <c r="AD30" s="4">
        <f t="shared" ca="1" si="18"/>
        <v>0.13893230817104829</v>
      </c>
      <c r="AE30" s="4">
        <f t="shared" ca="1" si="19"/>
        <v>0.18130960641239471</v>
      </c>
      <c r="AF30" s="4">
        <f t="shared" ca="1" si="20"/>
        <v>0.32024191458344298</v>
      </c>
      <c r="AG30" s="4">
        <f t="shared" ca="1" si="21"/>
        <v>0.43383549074694205</v>
      </c>
      <c r="AH30" s="4">
        <f t="shared" ca="1" si="22"/>
        <v>21.27184011547892</v>
      </c>
      <c r="AI30" s="4">
        <f t="shared" ca="1" si="23"/>
        <v>1.0634177755869079</v>
      </c>
      <c r="AJ30" s="4">
        <f t="shared" ca="1" si="24"/>
        <v>0.56616450925305806</v>
      </c>
      <c r="AK30" s="4">
        <f t="shared" ca="1" si="25"/>
        <v>-0.49725326633384981</v>
      </c>
      <c r="AL30" s="4">
        <f t="shared" ca="1" si="26"/>
        <v>0.34612401620694733</v>
      </c>
      <c r="AM30" s="4">
        <f t="shared" ca="1" si="27"/>
        <v>0.45169917619950989</v>
      </c>
      <c r="AN30" s="4">
        <f t="shared" ca="1" si="28"/>
        <v>38.845474210671192</v>
      </c>
      <c r="AO30" s="4">
        <f t="shared" ca="1" si="29"/>
        <v>0.13802245322049278</v>
      </c>
      <c r="AP30" s="4">
        <f t="shared" ca="1" si="30"/>
        <v>7.8000093281445594E-3</v>
      </c>
      <c r="AQ30" s="4">
        <f t="shared" ca="1" si="31"/>
        <v>1.5670159122370403E-4</v>
      </c>
      <c r="AR30" s="4">
        <f t="shared" ca="1" si="32"/>
        <v>0.41377444622594228</v>
      </c>
      <c r="AS30" s="4">
        <f t="shared" ca="1" si="33"/>
        <v>1.471145940969117E-4</v>
      </c>
      <c r="AT30" s="4">
        <f t="shared" ca="1" si="34"/>
        <v>0.9747188800001364</v>
      </c>
      <c r="AU30" s="4">
        <f t="shared" ca="1" si="35"/>
        <v>0.40331376479802711</v>
      </c>
      <c r="AV30" s="4">
        <f t="shared" ca="1" si="36"/>
        <v>24.479735830336676</v>
      </c>
      <c r="AW30" s="4">
        <f t="shared" ca="1" si="37"/>
        <v>10.418983786002183</v>
      </c>
      <c r="AX30" s="4">
        <f t="shared" ca="1" si="38"/>
        <v>3358.7967491306158</v>
      </c>
      <c r="AY30" s="4">
        <f ca="1">+'fd q1'!L30:L94</f>
        <v>4.2169716351677315E-2</v>
      </c>
      <c r="AZ30" s="4">
        <f t="shared" ca="1" si="39"/>
        <v>0.16999816548844915</v>
      </c>
      <c r="BA30" s="4">
        <f t="shared" ca="1" si="40"/>
        <v>3.8053459002387458E-6</v>
      </c>
      <c r="BB30" s="4">
        <f t="shared" ca="1" si="41"/>
        <v>0.1700019708343494</v>
      </c>
      <c r="BC30" s="4">
        <f t="shared" ca="1" si="42"/>
        <v>17.000197083434941</v>
      </c>
      <c r="BD30" s="4">
        <f t="shared" ca="1" si="43"/>
        <v>507.09528447634472</v>
      </c>
      <c r="BE30" s="4">
        <f t="shared" ca="1" si="46"/>
        <v>0</v>
      </c>
    </row>
    <row r="31" spans="1:57" x14ac:dyDescent="0.25">
      <c r="E31" s="4">
        <v>29</v>
      </c>
      <c r="F31" s="4">
        <v>2900</v>
      </c>
      <c r="G31" s="4">
        <f t="shared" ca="1" si="45"/>
        <v>507.09528447634472</v>
      </c>
      <c r="H31" s="4">
        <f t="shared" ca="1" si="0"/>
        <v>524.36913356037223</v>
      </c>
      <c r="I31" s="4">
        <f t="shared" ca="1" si="1"/>
        <v>534.36913356037223</v>
      </c>
      <c r="J31" s="4">
        <v>548</v>
      </c>
      <c r="K31" s="4">
        <f t="shared" si="2"/>
        <v>595.84615384615381</v>
      </c>
      <c r="L31" s="4">
        <f t="shared" si="3"/>
        <v>571.92307692307691</v>
      </c>
      <c r="M31" s="4">
        <f ca="1">+'Rs,Den q1'!I31:I95</f>
        <v>82.669803321642618</v>
      </c>
      <c r="N31" s="4">
        <f ca="1">+'Rs,Den q1'!J31:J95</f>
        <v>0.74264465265698487</v>
      </c>
      <c r="O31" s="4">
        <f t="shared" ca="1" si="4"/>
        <v>534.36917201942026</v>
      </c>
      <c r="P31" s="4">
        <f t="shared" ca="1" si="5"/>
        <v>0.66049115769856681</v>
      </c>
      <c r="Q31" s="4">
        <f t="shared" ca="1" si="6"/>
        <v>670.54804601305375</v>
      </c>
      <c r="R31" s="4">
        <f t="shared" ca="1" si="7"/>
        <v>377.20651913455924</v>
      </c>
      <c r="S31" s="4">
        <f t="shared" ca="1" si="8"/>
        <v>0.7969140119602548</v>
      </c>
      <c r="T31" s="4">
        <f t="shared" ca="1" si="9"/>
        <v>1.5162067671451278</v>
      </c>
      <c r="U31" s="4">
        <f t="shared" ca="1" si="10"/>
        <v>0.91886579080909747</v>
      </c>
      <c r="V31" s="4">
        <f t="shared" ca="1" si="11"/>
        <v>2.7801122443368739E-2</v>
      </c>
      <c r="W31" s="17">
        <f t="shared" ca="1" si="12"/>
        <v>1.8150894644977484</v>
      </c>
      <c r="X31" s="4">
        <f ca="1">+'Visco q1'!G31:G95</f>
        <v>1.2307814252324542E-2</v>
      </c>
      <c r="Y31" s="4">
        <f t="shared" ca="1" si="13"/>
        <v>1.0513549998014391</v>
      </c>
      <c r="Z31" s="4">
        <f t="shared" ca="1" si="14"/>
        <v>58.124698979805771</v>
      </c>
      <c r="AA31" s="4">
        <f t="shared" si="15"/>
        <v>24</v>
      </c>
      <c r="AB31" s="4">
        <f t="shared" ca="1" si="16"/>
        <v>6.8325906526447685E-3</v>
      </c>
      <c r="AC31" s="4">
        <f t="shared" ca="1" si="17"/>
        <v>8.5417724903886095E-3</v>
      </c>
      <c r="AD31" s="4">
        <f t="shared" ca="1" si="18"/>
        <v>0.13919239377278769</v>
      </c>
      <c r="AE31" s="4">
        <f t="shared" ca="1" si="19"/>
        <v>0.1740115602475785</v>
      </c>
      <c r="AF31" s="4">
        <f t="shared" ca="1" si="20"/>
        <v>0.31320395402036616</v>
      </c>
      <c r="AG31" s="4">
        <f t="shared" ca="1" si="21"/>
        <v>0.44441454836721717</v>
      </c>
      <c r="AH31" s="4">
        <f t="shared" ca="1" si="22"/>
        <v>20.957728181695405</v>
      </c>
      <c r="AI31" s="4">
        <f t="shared" ca="1" si="23"/>
        <v>1.0637473827368855</v>
      </c>
      <c r="AJ31" s="4">
        <f t="shared" ca="1" si="24"/>
        <v>0.55558545163278283</v>
      </c>
      <c r="AK31" s="4">
        <f t="shared" ca="1" si="25"/>
        <v>-0.50816193110410268</v>
      </c>
      <c r="AL31" s="4">
        <f t="shared" ca="1" si="26"/>
        <v>0.34811553520013055</v>
      </c>
      <c r="AM31" s="4">
        <f t="shared" ca="1" si="27"/>
        <v>0.43519710944462736</v>
      </c>
      <c r="AN31" s="4">
        <f t="shared" ca="1" si="28"/>
        <v>38.995980560050768</v>
      </c>
      <c r="AO31" s="4">
        <f t="shared" ca="1" si="29"/>
        <v>0.13955043074833556</v>
      </c>
      <c r="AP31" s="4">
        <f t="shared" ca="1" si="30"/>
        <v>7.8418530258040995E-3</v>
      </c>
      <c r="AQ31" s="4">
        <f t="shared" ca="1" si="31"/>
        <v>1.6178200360172731E-4</v>
      </c>
      <c r="AR31" s="4">
        <f t="shared" ca="1" si="32"/>
        <v>0.42011986916978744</v>
      </c>
      <c r="AS31" s="4">
        <f t="shared" ca="1" si="33"/>
        <v>1.4072674789315085E-4</v>
      </c>
      <c r="AT31" s="4">
        <f t="shared" ca="1" si="34"/>
        <v>0.97471888000011497</v>
      </c>
      <c r="AU31" s="4">
        <f t="shared" ca="1" si="35"/>
        <v>0.40949876834297005</v>
      </c>
      <c r="AV31" s="4">
        <f t="shared" ca="1" si="36"/>
        <v>24.873805206889969</v>
      </c>
      <c r="AW31" s="4">
        <f t="shared" ca="1" si="37"/>
        <v>10.672787203353202</v>
      </c>
      <c r="AX31" s="4">
        <f t="shared" ca="1" si="38"/>
        <v>3258.4855585274058</v>
      </c>
      <c r="AY31" s="4">
        <f ca="1">+'fd q1'!L31:L95</f>
        <v>4.2556702543968518E-2</v>
      </c>
      <c r="AZ31" s="4">
        <f t="shared" ca="1" si="39"/>
        <v>0.17273475838118035</v>
      </c>
      <c r="BA31" s="4">
        <f t="shared" ca="1" si="40"/>
        <v>3.732459094626291E-6</v>
      </c>
      <c r="BB31" s="4">
        <f t="shared" ca="1" si="41"/>
        <v>0.17273849084027498</v>
      </c>
      <c r="BC31" s="4">
        <f t="shared" ca="1" si="42"/>
        <v>17.2738490840275</v>
      </c>
      <c r="BD31" s="4">
        <f t="shared" ca="1" si="43"/>
        <v>524.36913356037223</v>
      </c>
      <c r="BE31" s="4">
        <f t="shared" ca="1" si="46"/>
        <v>0</v>
      </c>
    </row>
    <row r="32" spans="1:57" x14ac:dyDescent="0.25">
      <c r="E32" s="4">
        <v>30</v>
      </c>
      <c r="F32" s="4">
        <v>3000</v>
      </c>
      <c r="G32" s="4">
        <f t="shared" ca="1" si="45"/>
        <v>524.36913356037223</v>
      </c>
      <c r="H32" s="4">
        <f t="shared" ca="1" si="0"/>
        <v>541.91736979225584</v>
      </c>
      <c r="I32" s="4">
        <f t="shared" ca="1" si="1"/>
        <v>551.91736979225584</v>
      </c>
      <c r="J32" s="4">
        <v>549</v>
      </c>
      <c r="K32" s="4">
        <f t="shared" si="2"/>
        <v>598.46153846153845</v>
      </c>
      <c r="L32" s="4">
        <f t="shared" si="3"/>
        <v>573.73076923076928</v>
      </c>
      <c r="M32" s="4">
        <f ca="1">+'Rs,Den q1'!I32:I96</f>
        <v>85.383296461100642</v>
      </c>
      <c r="N32" s="4">
        <f ca="1">+'Rs,Den q1'!J32:J96</f>
        <v>0.74240322611728504</v>
      </c>
      <c r="O32" s="4">
        <f t="shared" ca="1" si="4"/>
        <v>551.91741339455939</v>
      </c>
      <c r="P32" s="4">
        <f t="shared" ca="1" si="5"/>
        <v>0.65972117981334688</v>
      </c>
      <c r="Q32" s="4">
        <f t="shared" ca="1" si="6"/>
        <v>670.57461638116342</v>
      </c>
      <c r="R32" s="4">
        <f t="shared" ca="1" si="7"/>
        <v>376.9689830006588</v>
      </c>
      <c r="S32" s="4">
        <f t="shared" ca="1" si="8"/>
        <v>0.82305138952432211</v>
      </c>
      <c r="T32" s="4">
        <f t="shared" ca="1" si="9"/>
        <v>1.5219574954519974</v>
      </c>
      <c r="U32" s="4">
        <f t="shared" ca="1" si="10"/>
        <v>0.91764714187739893</v>
      </c>
      <c r="V32" s="4">
        <f t="shared" ca="1" si="11"/>
        <v>2.6966450582753966E-2</v>
      </c>
      <c r="W32" s="17">
        <f t="shared" ca="1" si="12"/>
        <v>1.8690890735903549</v>
      </c>
      <c r="X32" s="4">
        <f ca="1">+'Visco q1'!G32:G96</f>
        <v>1.2372380086146925E-2</v>
      </c>
      <c r="Y32" s="4">
        <f t="shared" ca="1" si="13"/>
        <v>1.0533429301915025</v>
      </c>
      <c r="Z32" s="4">
        <f t="shared" ca="1" si="14"/>
        <v>58.159669133373718</v>
      </c>
      <c r="AA32" s="4">
        <f t="shared" si="15"/>
        <v>24</v>
      </c>
      <c r="AB32" s="4">
        <f t="shared" ca="1" si="16"/>
        <v>6.8455098993348224E-3</v>
      </c>
      <c r="AC32" s="4">
        <f t="shared" ca="1" si="17"/>
        <v>8.2006319406981894E-3</v>
      </c>
      <c r="AD32" s="4">
        <f t="shared" ca="1" si="18"/>
        <v>0.13945558250513679</v>
      </c>
      <c r="AE32" s="4">
        <f t="shared" ca="1" si="19"/>
        <v>0.16706190203762938</v>
      </c>
      <c r="AF32" s="4">
        <f t="shared" ca="1" si="20"/>
        <v>0.30651748454276617</v>
      </c>
      <c r="AG32" s="4">
        <f t="shared" ca="1" si="21"/>
        <v>0.45496778989023562</v>
      </c>
      <c r="AH32" s="4">
        <f t="shared" ca="1" si="22"/>
        <v>20.644128485060374</v>
      </c>
      <c r="AI32" s="4">
        <f t="shared" ca="1" si="23"/>
        <v>1.0640537438747706</v>
      </c>
      <c r="AJ32" s="4">
        <f t="shared" ca="1" si="24"/>
        <v>0.54503221010976433</v>
      </c>
      <c r="AK32" s="4">
        <f t="shared" ca="1" si="25"/>
        <v>-0.51902153376500626</v>
      </c>
      <c r="AL32" s="4">
        <f t="shared" ca="1" si="26"/>
        <v>0.3501434610077292</v>
      </c>
      <c r="AM32" s="4">
        <f t="shared" ca="1" si="27"/>
        <v>0.41945708827995537</v>
      </c>
      <c r="AN32" s="4">
        <f t="shared" ca="1" si="28"/>
        <v>39.149125043653846</v>
      </c>
      <c r="AO32" s="4">
        <f t="shared" ca="1" si="29"/>
        <v>0.14111611650049505</v>
      </c>
      <c r="AP32" s="4">
        <f t="shared" ca="1" si="30"/>
        <v>7.8843065430628783E-3</v>
      </c>
      <c r="AQ32" s="4">
        <f t="shared" ca="1" si="31"/>
        <v>1.6699282043006861E-4</v>
      </c>
      <c r="AR32" s="4">
        <f t="shared" ca="1" si="32"/>
        <v>0.42647919582637056</v>
      </c>
      <c r="AS32" s="4">
        <f t="shared" ca="1" si="33"/>
        <v>1.3465422676139886E-4</v>
      </c>
      <c r="AT32" s="4">
        <f t="shared" ca="1" si="34"/>
        <v>0.97471888000009699</v>
      </c>
      <c r="AU32" s="4">
        <f t="shared" ca="1" si="35"/>
        <v>0.41569732409922194</v>
      </c>
      <c r="AV32" s="4">
        <f t="shared" ca="1" si="36"/>
        <v>25.268932576435319</v>
      </c>
      <c r="AW32" s="4">
        <f t="shared" ca="1" si="37"/>
        <v>10.925970303028326</v>
      </c>
      <c r="AX32" s="4">
        <f t="shared" ca="1" si="38"/>
        <v>3164.5088866703036</v>
      </c>
      <c r="AY32" s="4">
        <f ca="1">+'fd q1'!L32:L96</f>
        <v>4.2935095173628937E-2</v>
      </c>
      <c r="AZ32" s="4">
        <f t="shared" ca="1" si="39"/>
        <v>0.1754786984474675</v>
      </c>
      <c r="BA32" s="4">
        <f t="shared" ca="1" si="40"/>
        <v>3.6638713686030549E-6</v>
      </c>
      <c r="BB32" s="4">
        <f t="shared" ca="1" si="41"/>
        <v>0.1754823623188361</v>
      </c>
      <c r="BC32" s="4">
        <f t="shared" ca="1" si="42"/>
        <v>17.54823623188361</v>
      </c>
      <c r="BD32" s="4">
        <f t="shared" ca="1" si="43"/>
        <v>541.91736979225584</v>
      </c>
      <c r="BE32" s="4">
        <f t="shared" ca="1" si="46"/>
        <v>0</v>
      </c>
    </row>
    <row r="33" spans="5:57" x14ac:dyDescent="0.25">
      <c r="E33" s="4">
        <v>31</v>
      </c>
      <c r="F33" s="4">
        <v>3100</v>
      </c>
      <c r="G33" s="4">
        <f t="shared" ca="1" si="45"/>
        <v>541.91736979225584</v>
      </c>
      <c r="H33" s="4">
        <f t="shared" ca="1" si="0"/>
        <v>559.74071926355782</v>
      </c>
      <c r="I33" s="4">
        <f t="shared" ca="1" si="1"/>
        <v>569.74071926355782</v>
      </c>
      <c r="J33" s="4">
        <v>550</v>
      </c>
      <c r="K33" s="4">
        <f t="shared" si="2"/>
        <v>601.07692307692309</v>
      </c>
      <c r="L33" s="4">
        <f t="shared" si="3"/>
        <v>575.53846153846155</v>
      </c>
      <c r="M33" s="4">
        <f ca="1">+'Rs,Den q1'!I33:I97</f>
        <v>88.136377418103692</v>
      </c>
      <c r="N33" s="4">
        <f ca="1">+'Rs,Den q1'!J33:J97</f>
        <v>0.74215827734653006</v>
      </c>
      <c r="O33" s="4">
        <f t="shared" ca="1" si="4"/>
        <v>569.74076858866033</v>
      </c>
      <c r="P33" s="4">
        <f t="shared" ca="1" si="5"/>
        <v>0.65892869318305203</v>
      </c>
      <c r="Q33" s="4">
        <f t="shared" ca="1" si="6"/>
        <v>670.60191704649856</v>
      </c>
      <c r="R33" s="4">
        <f t="shared" ca="1" si="7"/>
        <v>376.72448750074284</v>
      </c>
      <c r="S33" s="4">
        <f t="shared" ca="1" si="8"/>
        <v>0.8495960193088038</v>
      </c>
      <c r="T33" s="4">
        <f t="shared" ca="1" si="9"/>
        <v>1.5277436976732941</v>
      </c>
      <c r="U33" s="4">
        <f t="shared" ca="1" si="10"/>
        <v>0.91646983126478532</v>
      </c>
      <c r="V33" s="4">
        <f t="shared" ca="1" si="11"/>
        <v>2.6171538675424027E-2</v>
      </c>
      <c r="W33" s="17">
        <f t="shared" ca="1" si="12"/>
        <v>1.9235457564617009</v>
      </c>
      <c r="X33" s="4">
        <f ca="1">+'Visco q1'!G33:G97</f>
        <v>1.2437503566691977E-2</v>
      </c>
      <c r="Y33" s="4">
        <f t="shared" ca="1" si="13"/>
        <v>1.0553542290005669</v>
      </c>
      <c r="Z33" s="4">
        <f t="shared" ca="1" si="14"/>
        <v>58.195228571548085</v>
      </c>
      <c r="AA33" s="4">
        <f t="shared" si="15"/>
        <v>24</v>
      </c>
      <c r="AB33" s="4">
        <f t="shared" ca="1" si="16"/>
        <v>6.8585810137016005E-3</v>
      </c>
      <c r="AC33" s="4">
        <f t="shared" ca="1" si="17"/>
        <v>7.8755013295899266E-3</v>
      </c>
      <c r="AD33" s="4">
        <f t="shared" ca="1" si="18"/>
        <v>0.13972186506039061</v>
      </c>
      <c r="AE33" s="4">
        <f t="shared" ca="1" si="19"/>
        <v>0.16043839561822304</v>
      </c>
      <c r="AF33" s="4">
        <f t="shared" ca="1" si="20"/>
        <v>0.30016026067861368</v>
      </c>
      <c r="AG33" s="4">
        <f t="shared" ca="1" si="21"/>
        <v>0.46549088391815141</v>
      </c>
      <c r="AH33" s="4">
        <f t="shared" ca="1" si="22"/>
        <v>20.331146536234204</v>
      </c>
      <c r="AI33" s="4">
        <f t="shared" ca="1" si="23"/>
        <v>1.064338888937431</v>
      </c>
      <c r="AJ33" s="4">
        <f t="shared" ca="1" si="24"/>
        <v>0.53450911608184859</v>
      </c>
      <c r="AK33" s="4">
        <f t="shared" ca="1" si="25"/>
        <v>-0.52982977285558241</v>
      </c>
      <c r="AL33" s="4">
        <f t="shared" ca="1" si="26"/>
        <v>0.35220824941295553</v>
      </c>
      <c r="AM33" s="4">
        <f t="shared" ca="1" si="27"/>
        <v>0.40443008998551339</v>
      </c>
      <c r="AN33" s="4">
        <f t="shared" ca="1" si="28"/>
        <v>39.304936031501725</v>
      </c>
      <c r="AO33" s="4">
        <f t="shared" ca="1" si="29"/>
        <v>0.14272046945248248</v>
      </c>
      <c r="AP33" s="4">
        <f t="shared" ca="1" si="30"/>
        <v>7.9273689926595715E-3</v>
      </c>
      <c r="AQ33" s="4">
        <f t="shared" ca="1" si="31"/>
        <v>1.7233857855059086E-4</v>
      </c>
      <c r="AR33" s="4">
        <f t="shared" ca="1" si="32"/>
        <v>0.4328525254898814</v>
      </c>
      <c r="AS33" s="4">
        <f t="shared" ca="1" si="33"/>
        <v>1.2887696671947047E-4</v>
      </c>
      <c r="AT33" s="4">
        <f t="shared" ca="1" si="34"/>
        <v>0.974718880000082</v>
      </c>
      <c r="AU33" s="4">
        <f t="shared" ca="1" si="35"/>
        <v>0.42190952885070415</v>
      </c>
      <c r="AV33" s="4">
        <f t="shared" ca="1" si="36"/>
        <v>25.665104940611062</v>
      </c>
      <c r="AW33" s="4">
        <f t="shared" ca="1" si="37"/>
        <v>11.178429173073331</v>
      </c>
      <c r="AX33" s="4">
        <f t="shared" ca="1" si="38"/>
        <v>3076.377630011847</v>
      </c>
      <c r="AY33" s="4">
        <f ca="1">+'fd q1'!L33:L97</f>
        <v>4.3304923567298648E-2</v>
      </c>
      <c r="AZ33" s="4">
        <f t="shared" ca="1" si="39"/>
        <v>0.17822989542091017</v>
      </c>
      <c r="BA33" s="4">
        <f t="shared" ca="1" si="40"/>
        <v>3.5992921095480677E-6</v>
      </c>
      <c r="BB33" s="4">
        <f t="shared" ca="1" si="41"/>
        <v>0.17823349471301972</v>
      </c>
      <c r="BC33" s="4">
        <f t="shared" ca="1" si="42"/>
        <v>17.82334947130197</v>
      </c>
      <c r="BD33" s="4">
        <f t="shared" ca="1" si="43"/>
        <v>559.74071926355782</v>
      </c>
      <c r="BE33" s="4">
        <f t="shared" ca="1" si="46"/>
        <v>0</v>
      </c>
    </row>
    <row r="34" spans="5:57" x14ac:dyDescent="0.25">
      <c r="E34" s="4">
        <v>32</v>
      </c>
      <c r="F34" s="4">
        <v>3200</v>
      </c>
      <c r="G34" s="4">
        <f t="shared" ca="1" si="45"/>
        <v>559.74071926355782</v>
      </c>
      <c r="H34" s="4">
        <f t="shared" ca="1" si="0"/>
        <v>577.83989730725727</v>
      </c>
      <c r="I34" s="4">
        <f t="shared" ca="1" si="1"/>
        <v>587.83989730725727</v>
      </c>
      <c r="J34" s="4">
        <v>551</v>
      </c>
      <c r="K34" s="4">
        <f t="shared" si="2"/>
        <v>603.69230769230762</v>
      </c>
      <c r="L34" s="4">
        <f t="shared" si="3"/>
        <v>577.34615384615381</v>
      </c>
      <c r="M34" s="4">
        <f ca="1">+'Rs,Den q1'!I34:I98</f>
        <v>90.928781878079647</v>
      </c>
      <c r="N34" s="4">
        <f ca="1">+'Rs,Den q1'!J34:J98</f>
        <v>0.74190982986147436</v>
      </c>
      <c r="O34" s="4">
        <f t="shared" ca="1" si="4"/>
        <v>587.83995298776915</v>
      </c>
      <c r="P34" s="4">
        <f t="shared" ca="1" si="5"/>
        <v>0.65811291308537068</v>
      </c>
      <c r="Q34" s="4">
        <f t="shared" ca="1" si="6"/>
        <v>670.62997095741628</v>
      </c>
      <c r="R34" s="4">
        <f t="shared" ca="1" si="7"/>
        <v>376.47278917312406</v>
      </c>
      <c r="S34" s="4">
        <f t="shared" ca="1" si="8"/>
        <v>0.87654880152170234</v>
      </c>
      <c r="T34" s="4">
        <f t="shared" ca="1" si="9"/>
        <v>1.5335667555528336</v>
      </c>
      <c r="U34" s="4">
        <f t="shared" ca="1" si="10"/>
        <v>0.91533501642095139</v>
      </c>
      <c r="V34" s="4">
        <f t="shared" ca="1" si="11"/>
        <v>2.5413898208547874E-2</v>
      </c>
      <c r="W34" s="17">
        <f t="shared" ca="1" si="12"/>
        <v>1.9784381816250005</v>
      </c>
      <c r="X34" s="4">
        <f ca="1">+'Visco q1'!G34:G98</f>
        <v>1.2503184918113893E-2</v>
      </c>
      <c r="Y34" s="4">
        <f t="shared" ca="1" si="13"/>
        <v>1.0573888220340875</v>
      </c>
      <c r="Z34" s="4">
        <f t="shared" ca="1" si="14"/>
        <v>58.231357441916529</v>
      </c>
      <c r="AA34" s="4">
        <f t="shared" si="15"/>
        <v>24</v>
      </c>
      <c r="AB34" s="4">
        <f t="shared" ca="1" si="16"/>
        <v>6.8718035135664369E-3</v>
      </c>
      <c r="AC34" s="4">
        <f t="shared" ca="1" si="17"/>
        <v>7.5653768246122721E-3</v>
      </c>
      <c r="AD34" s="4">
        <f t="shared" ca="1" si="18"/>
        <v>0.13999123161568608</v>
      </c>
      <c r="AE34" s="4">
        <f t="shared" ca="1" si="19"/>
        <v>0.1541205910825845</v>
      </c>
      <c r="AF34" s="4">
        <f t="shared" ca="1" si="20"/>
        <v>0.29411182269827058</v>
      </c>
      <c r="AG34" s="4">
        <f t="shared" ca="1" si="21"/>
        <v>0.47597961323473603</v>
      </c>
      <c r="AH34" s="4">
        <f t="shared" ca="1" si="22"/>
        <v>20.018886546223616</v>
      </c>
      <c r="AI34" s="4">
        <f t="shared" ca="1" si="23"/>
        <v>1.0646046362297168</v>
      </c>
      <c r="AJ34" s="4">
        <f t="shared" ca="1" si="24"/>
        <v>0.52402038676526397</v>
      </c>
      <c r="AK34" s="4">
        <f t="shared" ca="1" si="25"/>
        <v>-0.54058424946445283</v>
      </c>
      <c r="AL34" s="4">
        <f t="shared" ca="1" si="26"/>
        <v>0.35431036393593834</v>
      </c>
      <c r="AM34" s="4">
        <f t="shared" ca="1" si="27"/>
        <v>0.39007102149370448</v>
      </c>
      <c r="AN34" s="4">
        <f t="shared" ca="1" si="28"/>
        <v>39.463442373490139</v>
      </c>
      <c r="AO34" s="4">
        <f t="shared" ca="1" si="29"/>
        <v>0.14436447831283791</v>
      </c>
      <c r="AP34" s="4">
        <f t="shared" ca="1" si="30"/>
        <v>7.9710390476873567E-3</v>
      </c>
      <c r="AQ34" s="4">
        <f t="shared" ca="1" si="31"/>
        <v>1.7782400154122742E-4</v>
      </c>
      <c r="AR34" s="4">
        <f t="shared" ca="1" si="32"/>
        <v>0.43923992297619252</v>
      </c>
      <c r="AS34" s="4">
        <f t="shared" ca="1" si="33"/>
        <v>1.2337651406639388E-4</v>
      </c>
      <c r="AT34" s="4">
        <f t="shared" ca="1" si="34"/>
        <v>0.97471888000006934</v>
      </c>
      <c r="AU34" s="4">
        <f t="shared" ca="1" si="35"/>
        <v>0.42813544577467111</v>
      </c>
      <c r="AV34" s="4">
        <f t="shared" ca="1" si="36"/>
        <v>26.062306845256497</v>
      </c>
      <c r="AW34" s="4">
        <f t="shared" ca="1" si="37"/>
        <v>11.430062641430252</v>
      </c>
      <c r="AX34" s="4">
        <f t="shared" ca="1" si="38"/>
        <v>2993.6492271147395</v>
      </c>
      <c r="AY34" s="4">
        <f ca="1">+'fd q1'!L34:L98</f>
        <v>4.3666220214666443E-2</v>
      </c>
      <c r="AZ34" s="4">
        <f t="shared" ca="1" si="39"/>
        <v>0.1809882419809479</v>
      </c>
      <c r="BA34" s="4">
        <f t="shared" ca="1" si="40"/>
        <v>3.5384560468426916E-6</v>
      </c>
      <c r="BB34" s="4">
        <f t="shared" ca="1" si="41"/>
        <v>0.18099178043699474</v>
      </c>
      <c r="BC34" s="4">
        <f t="shared" ca="1" si="42"/>
        <v>18.099178043699474</v>
      </c>
      <c r="BD34" s="4">
        <f t="shared" ca="1" si="43"/>
        <v>577.83989730725727</v>
      </c>
      <c r="BE34" s="4">
        <f t="shared" ca="1" si="46"/>
        <v>0</v>
      </c>
    </row>
    <row r="35" spans="5:57" x14ac:dyDescent="0.25">
      <c r="E35" s="4">
        <v>33</v>
      </c>
      <c r="F35" s="4">
        <v>3300</v>
      </c>
      <c r="G35" s="4">
        <f t="shared" ca="1" si="45"/>
        <v>577.83989730725727</v>
      </c>
      <c r="H35" s="4">
        <f t="shared" ca="1" si="0"/>
        <v>596.21560691296202</v>
      </c>
      <c r="I35" s="4">
        <f t="shared" ca="1" si="1"/>
        <v>606.21560691296202</v>
      </c>
      <c r="J35" s="4">
        <v>552</v>
      </c>
      <c r="K35" s="4">
        <f t="shared" si="2"/>
        <v>606.30769230769238</v>
      </c>
      <c r="L35" s="4">
        <f t="shared" si="3"/>
        <v>579.15384615384619</v>
      </c>
      <c r="M35" s="4">
        <f ca="1">+'Rs,Den q1'!I35:I99</f>
        <v>93.760239076550221</v>
      </c>
      <c r="N35" s="4">
        <f ca="1">+'Rs,Den q1'!J35:J99</f>
        <v>0.74165790775273777</v>
      </c>
      <c r="O35" s="4">
        <f t="shared" ca="1" si="4"/>
        <v>606.21566963824762</v>
      </c>
      <c r="P35" s="4">
        <f t="shared" ca="1" si="5"/>
        <v>0.65727300544345635</v>
      </c>
      <c r="Q35" s="4">
        <f t="shared" ca="1" si="6"/>
        <v>670.65880244347659</v>
      </c>
      <c r="R35" s="4">
        <f t="shared" ca="1" si="7"/>
        <v>376.21362922306491</v>
      </c>
      <c r="S35" s="4">
        <f t="shared" ca="1" si="8"/>
        <v>0.90391060954434299</v>
      </c>
      <c r="T35" s="4">
        <f t="shared" ca="1" si="9"/>
        <v>1.53942813648161</v>
      </c>
      <c r="U35" s="4">
        <f t="shared" ca="1" si="10"/>
        <v>0.91424384729065433</v>
      </c>
      <c r="V35" s="4">
        <f t="shared" ca="1" si="11"/>
        <v>2.4691238201995837E-2</v>
      </c>
      <c r="W35" s="17">
        <f t="shared" ca="1" si="12"/>
        <v>2.0337440028350233</v>
      </c>
      <c r="X35" s="4">
        <f ca="1">+'Visco q1'!G35:G99</f>
        <v>1.2569423898302462E-2</v>
      </c>
      <c r="Y35" s="4">
        <f t="shared" ca="1" si="13"/>
        <v>1.0594466311125845</v>
      </c>
      <c r="Z35" s="4">
        <f t="shared" ca="1" si="14"/>
        <v>58.268035834783049</v>
      </c>
      <c r="AA35" s="4">
        <f t="shared" si="15"/>
        <v>24</v>
      </c>
      <c r="AB35" s="4">
        <f t="shared" ca="1" si="16"/>
        <v>6.8851768908531966E-3</v>
      </c>
      <c r="AC35" s="4">
        <f t="shared" ca="1" si="17"/>
        <v>7.2693337480852207E-3</v>
      </c>
      <c r="AD35" s="4">
        <f t="shared" ca="1" si="18"/>
        <v>0.14026367182058117</v>
      </c>
      <c r="AE35" s="4">
        <f t="shared" ca="1" si="19"/>
        <v>0.14808965105170319</v>
      </c>
      <c r="AF35" s="4">
        <f t="shared" ca="1" si="20"/>
        <v>0.28835332287228432</v>
      </c>
      <c r="AG35" s="4">
        <f t="shared" ca="1" si="21"/>
        <v>0.48642987853726194</v>
      </c>
      <c r="AH35" s="4">
        <f t="shared" ca="1" si="22"/>
        <v>19.707451373795681</v>
      </c>
      <c r="AI35" s="4">
        <f t="shared" ca="1" si="23"/>
        <v>1.0648526179038706</v>
      </c>
      <c r="AJ35" s="4">
        <f t="shared" ca="1" si="24"/>
        <v>0.51357012146273806</v>
      </c>
      <c r="AK35" s="4">
        <f t="shared" ca="1" si="25"/>
        <v>-0.55128249644113259</v>
      </c>
      <c r="AL35" s="4">
        <f t="shared" ca="1" si="26"/>
        <v>0.35645027583950817</v>
      </c>
      <c r="AM35" s="4">
        <f t="shared" ca="1" si="27"/>
        <v>0.37633833679955492</v>
      </c>
      <c r="AN35" s="4">
        <f t="shared" ca="1" si="28"/>
        <v>39.624673397372284</v>
      </c>
      <c r="AO35" s="4">
        <f t="shared" ca="1" si="29"/>
        <v>0.146049162408039</v>
      </c>
      <c r="AP35" s="4">
        <f t="shared" ca="1" si="30"/>
        <v>8.0153149149152173E-3</v>
      </c>
      <c r="AQ35" s="4">
        <f t="shared" ca="1" si="31"/>
        <v>1.8345401129458828E-4</v>
      </c>
      <c r="AR35" s="4">
        <f t="shared" ca="1" si="32"/>
        <v>0.44564142154746256</v>
      </c>
      <c r="AS35" s="4">
        <f t="shared" ca="1" si="33"/>
        <v>1.1813586884166613E-4</v>
      </c>
      <c r="AT35" s="4">
        <f t="shared" ca="1" si="34"/>
        <v>0.97471888000005869</v>
      </c>
      <c r="AU35" s="4">
        <f t="shared" ca="1" si="35"/>
        <v>0.43437510729237672</v>
      </c>
      <c r="AV35" s="4">
        <f t="shared" ca="1" si="36"/>
        <v>26.460520550848269</v>
      </c>
      <c r="AW35" s="4">
        <f t="shared" ca="1" si="37"/>
        <v>11.680772365452455</v>
      </c>
      <c r="AX35" s="4">
        <f t="shared" ca="1" si="38"/>
        <v>2915.9224497657301</v>
      </c>
      <c r="AY35" s="4">
        <f ca="1">+'fd q1'!L35:L99</f>
        <v>4.4019020961006829E-2</v>
      </c>
      <c r="AZ35" s="4">
        <f t="shared" ca="1" si="39"/>
        <v>0.18375361493644632</v>
      </c>
      <c r="BA35" s="4">
        <f t="shared" ca="1" si="40"/>
        <v>3.4811206013622799E-6</v>
      </c>
      <c r="BB35" s="4">
        <f t="shared" ca="1" si="41"/>
        <v>0.18375709605704768</v>
      </c>
      <c r="BC35" s="4">
        <f t="shared" ca="1" si="42"/>
        <v>18.375709605704767</v>
      </c>
      <c r="BD35" s="4">
        <f t="shared" ca="1" si="43"/>
        <v>596.21560691296202</v>
      </c>
      <c r="BE35" s="4">
        <f t="shared" ca="1" si="46"/>
        <v>0</v>
      </c>
    </row>
    <row r="36" spans="5:57" x14ac:dyDescent="0.25">
      <c r="E36" s="4">
        <v>34</v>
      </c>
      <c r="F36" s="4">
        <v>3400</v>
      </c>
      <c r="G36" s="4">
        <f t="shared" ca="1" si="45"/>
        <v>596.21560691296202</v>
      </c>
      <c r="H36" s="4">
        <f t="shared" ca="1" si="0"/>
        <v>614.86853726267543</v>
      </c>
      <c r="I36" s="4">
        <f t="shared" ca="1" si="1"/>
        <v>624.86853726267543</v>
      </c>
      <c r="J36" s="4">
        <v>553</v>
      </c>
      <c r="K36" s="4">
        <f t="shared" si="2"/>
        <v>608.92307692307691</v>
      </c>
      <c r="L36" s="4">
        <f t="shared" si="3"/>
        <v>580.96153846153845</v>
      </c>
      <c r="M36" s="4">
        <f ca="1">+'Rs,Den q1'!I36:I100</f>
        <v>96.630471676629725</v>
      </c>
      <c r="N36" s="4">
        <f ca="1">+'Rs,Den q1'!J36:J100</f>
        <v>0.74140253569570391</v>
      </c>
      <c r="O36" s="4">
        <f t="shared" ca="1" si="4"/>
        <v>624.86860778270284</v>
      </c>
      <c r="P36" s="4">
        <f t="shared" ca="1" si="5"/>
        <v>0.6564080830450385</v>
      </c>
      <c r="Q36" s="4">
        <f t="shared" ca="1" si="6"/>
        <v>670.68843731491825</v>
      </c>
      <c r="R36" s="4">
        <f t="shared" ca="1" si="7"/>
        <v>375.9467323460517</v>
      </c>
      <c r="S36" s="4">
        <f t="shared" ca="1" si="8"/>
        <v>0.93168228717989909</v>
      </c>
      <c r="T36" s="4">
        <f t="shared" ca="1" si="9"/>
        <v>1.5453294003544487</v>
      </c>
      <c r="U36" s="4">
        <f t="shared" ca="1" si="10"/>
        <v>0.91319746734924301</v>
      </c>
      <c r="V36" s="4">
        <f t="shared" ca="1" si="11"/>
        <v>2.4001446324382395E-2</v>
      </c>
      <c r="W36" s="17">
        <f t="shared" ca="1" si="12"/>
        <v>2.0894398140371813</v>
      </c>
      <c r="X36" s="4">
        <f ca="1">+'Visco q1'!G36:G100</f>
        <v>1.2636219773443582E-2</v>
      </c>
      <c r="Y36" s="4">
        <f t="shared" ca="1" si="13"/>
        <v>1.0615275739868959</v>
      </c>
      <c r="Z36" s="4">
        <f t="shared" ca="1" si="14"/>
        <v>58.305243789874496</v>
      </c>
      <c r="AA36" s="4">
        <f t="shared" si="15"/>
        <v>24</v>
      </c>
      <c r="AB36" s="4">
        <f t="shared" ca="1" si="16"/>
        <v>6.8987006110375233E-3</v>
      </c>
      <c r="AC36" s="4">
        <f t="shared" ca="1" si="17"/>
        <v>6.9865190158111814E-3</v>
      </c>
      <c r="AD36" s="4">
        <f t="shared" ca="1" si="18"/>
        <v>0.14053917478583508</v>
      </c>
      <c r="AE36" s="4">
        <f t="shared" ca="1" si="19"/>
        <v>0.14232819663701557</v>
      </c>
      <c r="AF36" s="4">
        <f t="shared" ca="1" si="20"/>
        <v>0.28286737142285068</v>
      </c>
      <c r="AG36" s="4">
        <f t="shared" ca="1" si="21"/>
        <v>0.496837701990545</v>
      </c>
      <c r="AH36" s="4">
        <f t="shared" ca="1" si="22"/>
        <v>19.396942471194787</v>
      </c>
      <c r="AI36" s="4">
        <f t="shared" ca="1" si="23"/>
        <v>1.0650843019769611</v>
      </c>
      <c r="AJ36" s="4">
        <f t="shared" ca="1" si="24"/>
        <v>0.50316229800945489</v>
      </c>
      <c r="AK36" s="4">
        <f t="shared" ca="1" si="25"/>
        <v>-0.56192200396750625</v>
      </c>
      <c r="AL36" s="4">
        <f t="shared" ca="1" si="26"/>
        <v>0.35862846414407662</v>
      </c>
      <c r="AM36" s="4">
        <f t="shared" ca="1" si="27"/>
        <v>0.36319369771533366</v>
      </c>
      <c r="AN36" s="4">
        <f t="shared" ca="1" si="28"/>
        <v>39.788658907553504</v>
      </c>
      <c r="AO36" s="4">
        <f t="shared" ca="1" si="29"/>
        <v>0.14777557260491472</v>
      </c>
      <c r="AP36" s="4">
        <f t="shared" ca="1" si="30"/>
        <v>8.0601943076369781E-3</v>
      </c>
      <c r="AQ36" s="4">
        <f t="shared" ca="1" si="31"/>
        <v>1.8923374055711839E-4</v>
      </c>
      <c r="AR36" s="4">
        <f t="shared" ca="1" si="32"/>
        <v>0.45205702588890229</v>
      </c>
      <c r="AS36" s="4">
        <f t="shared" ca="1" si="33"/>
        <v>1.1313934603281948E-4</v>
      </c>
      <c r="AT36" s="4">
        <f t="shared" ca="1" si="34"/>
        <v>0.97471888000004958</v>
      </c>
      <c r="AU36" s="4">
        <f t="shared" ca="1" si="35"/>
        <v>0.44062851797058428</v>
      </c>
      <c r="AV36" s="4">
        <f t="shared" ca="1" si="36"/>
        <v>26.859726206435255</v>
      </c>
      <c r="AW36" s="4">
        <f t="shared" ca="1" si="37"/>
        <v>11.930462917152438</v>
      </c>
      <c r="AX36" s="4">
        <f t="shared" ca="1" si="38"/>
        <v>2842.8328608315865</v>
      </c>
      <c r="AY36" s="4">
        <f ca="1">+'fd q1'!L36:L100</f>
        <v>4.4363365163202773E-2</v>
      </c>
      <c r="AZ36" s="4">
        <f t="shared" ca="1" si="39"/>
        <v>0.18652587643357815</v>
      </c>
      <c r="BA36" s="4">
        <f t="shared" ca="1" si="40"/>
        <v>3.4270635560850549E-6</v>
      </c>
      <c r="BB36" s="4">
        <f t="shared" ca="1" si="41"/>
        <v>0.18652930349713423</v>
      </c>
      <c r="BC36" s="4">
        <f t="shared" ca="1" si="42"/>
        <v>18.652930349713422</v>
      </c>
      <c r="BD36" s="4">
        <f t="shared" ca="1" si="43"/>
        <v>614.86853726267543</v>
      </c>
      <c r="BE36" s="4">
        <f t="shared" ca="1" si="46"/>
        <v>0</v>
      </c>
    </row>
    <row r="37" spans="5:57" x14ac:dyDescent="0.25">
      <c r="E37" s="4">
        <v>35</v>
      </c>
      <c r="F37" s="4">
        <v>3500</v>
      </c>
      <c r="G37" s="4">
        <f t="shared" ca="1" si="45"/>
        <v>614.86853726267543</v>
      </c>
      <c r="H37" s="4">
        <f t="shared" ca="1" si="0"/>
        <v>633.79936239028814</v>
      </c>
      <c r="I37" s="4">
        <f t="shared" ca="1" si="1"/>
        <v>643.79936239028814</v>
      </c>
      <c r="J37" s="4">
        <v>554</v>
      </c>
      <c r="K37" s="4">
        <f t="shared" si="2"/>
        <v>611.53846153846155</v>
      </c>
      <c r="L37" s="4">
        <f t="shared" si="3"/>
        <v>582.76923076923072</v>
      </c>
      <c r="M37" s="4">
        <f ca="1">+'Rs,Den q1'!I37:I101</f>
        <v>99.539195667924105</v>
      </c>
      <c r="N37" s="4">
        <f ca="1">+'Rs,Den q1'!J37:J101</f>
        <v>0.74114373895951602</v>
      </c>
      <c r="O37" s="4">
        <f t="shared" ca="1" si="4"/>
        <v>643.79944151963957</v>
      </c>
      <c r="P37" s="4">
        <f t="shared" ca="1" si="5"/>
        <v>0.65551720140046066</v>
      </c>
      <c r="Q37" s="4">
        <f t="shared" ca="1" si="6"/>
        <v>670.71890297106097</v>
      </c>
      <c r="R37" s="4">
        <f t="shared" ca="1" si="7"/>
        <v>375.67180543850105</v>
      </c>
      <c r="S37" s="4">
        <f t="shared" ca="1" si="8"/>
        <v>0.95986464603647181</v>
      </c>
      <c r="T37" s="4">
        <f t="shared" ca="1" si="9"/>
        <v>1.551272207103741</v>
      </c>
      <c r="U37" s="4">
        <f t="shared" ca="1" si="10"/>
        <v>0.91219701469389336</v>
      </c>
      <c r="V37" s="4">
        <f t="shared" ca="1" si="11"/>
        <v>2.3342572114108066E-2</v>
      </c>
      <c r="W37" s="17">
        <f t="shared" ca="1" si="12"/>
        <v>2.1455011016856331</v>
      </c>
      <c r="X37" s="4">
        <f ca="1">+'Visco q1'!G37:G101</f>
        <v>1.2703571292133724E-2</v>
      </c>
      <c r="Y37" s="4">
        <f t="shared" ca="1" si="13"/>
        <v>1.0636315642630181</v>
      </c>
      <c r="Z37" s="4">
        <f t="shared" ca="1" si="14"/>
        <v>58.342961303670769</v>
      </c>
      <c r="AA37" s="4">
        <f t="shared" si="15"/>
        <v>24</v>
      </c>
      <c r="AB37" s="4">
        <f t="shared" ca="1" si="16"/>
        <v>6.9123741126583876E-3</v>
      </c>
      <c r="AC37" s="4">
        <f t="shared" ca="1" si="17"/>
        <v>6.7161444178537146E-3</v>
      </c>
      <c r="AD37" s="4">
        <f t="shared" ca="1" si="18"/>
        <v>0.14081772907345766</v>
      </c>
      <c r="AE37" s="4">
        <f t="shared" ca="1" si="19"/>
        <v>0.13682017055755369</v>
      </c>
      <c r="AF37" s="4">
        <f t="shared" ca="1" si="20"/>
        <v>0.27763789963101138</v>
      </c>
      <c r="AG37" s="4">
        <f t="shared" ca="1" si="21"/>
        <v>0.50719923058274252</v>
      </c>
      <c r="AH37" s="4">
        <f t="shared" ca="1" si="22"/>
        <v>19.087459828408747</v>
      </c>
      <c r="AI37" s="4">
        <f t="shared" ca="1" si="23"/>
        <v>1.0653010114085015</v>
      </c>
      <c r="AJ37" s="4">
        <f t="shared" ca="1" si="24"/>
        <v>0.49280076941725737</v>
      </c>
      <c r="AK37" s="4">
        <f t="shared" ca="1" si="25"/>
        <v>-0.57250024199124416</v>
      </c>
      <c r="AL37" s="4">
        <f t="shared" ca="1" si="26"/>
        <v>0.360845415652219</v>
      </c>
      <c r="AM37" s="4">
        <f t="shared" ca="1" si="27"/>
        <v>0.35060167238383444</v>
      </c>
      <c r="AN37" s="4">
        <f t="shared" ca="1" si="28"/>
        <v>39.955429184735607</v>
      </c>
      <c r="AO37" s="4">
        <f t="shared" ca="1" si="29"/>
        <v>0.14954479227228637</v>
      </c>
      <c r="AP37" s="4">
        <f t="shared" ca="1" si="30"/>
        <v>8.105674418076695E-3</v>
      </c>
      <c r="AQ37" s="4">
        <f t="shared" ca="1" si="31"/>
        <v>1.9516854653483948E-4</v>
      </c>
      <c r="AR37" s="4">
        <f t="shared" ca="1" si="32"/>
        <v>0.45848671515744638</v>
      </c>
      <c r="AS37" s="4">
        <f t="shared" ca="1" si="33"/>
        <v>1.0837245224357343E-4</v>
      </c>
      <c r="AT37" s="4">
        <f t="shared" ca="1" si="34"/>
        <v>0.97471888000004192</v>
      </c>
      <c r="AU37" s="4">
        <f t="shared" ca="1" si="35"/>
        <v>0.4468956574931644</v>
      </c>
      <c r="AV37" s="4">
        <f t="shared" ca="1" si="36"/>
        <v>27.25990202809772</v>
      </c>
      <c r="AW37" s="4">
        <f t="shared" ca="1" si="37"/>
        <v>12.17904186369293</v>
      </c>
      <c r="AX37" s="4">
        <f t="shared" ca="1" si="38"/>
        <v>2774.0488433074738</v>
      </c>
      <c r="AY37" s="4">
        <f ca="1">+'fd q1'!L37:L101</f>
        <v>4.4699295811024532E-2</v>
      </c>
      <c r="AZ37" s="4">
        <f t="shared" ca="1" si="39"/>
        <v>0.18930487519512307</v>
      </c>
      <c r="BA37" s="4">
        <f t="shared" ca="1" si="40"/>
        <v>3.3760810039147422E-6</v>
      </c>
      <c r="BB37" s="4">
        <f t="shared" ca="1" si="41"/>
        <v>0.18930825127612699</v>
      </c>
      <c r="BC37" s="4">
        <f t="shared" ca="1" si="42"/>
        <v>18.9308251276127</v>
      </c>
      <c r="BD37" s="4">
        <f t="shared" ca="1" si="43"/>
        <v>633.79936239028814</v>
      </c>
      <c r="BE37" s="4">
        <f t="shared" ca="1" si="46"/>
        <v>0</v>
      </c>
    </row>
    <row r="38" spans="5:57" x14ac:dyDescent="0.25">
      <c r="E38" s="4">
        <v>36</v>
      </c>
      <c r="F38" s="4">
        <v>3600</v>
      </c>
      <c r="G38" s="4">
        <f t="shared" ca="1" si="45"/>
        <v>633.79936239028814</v>
      </c>
      <c r="H38" s="4">
        <f t="shared" ca="1" si="0"/>
        <v>653.00873996864379</v>
      </c>
      <c r="I38" s="4">
        <f t="shared" ca="1" si="1"/>
        <v>663.00873996864379</v>
      </c>
      <c r="J38" s="4">
        <v>555</v>
      </c>
      <c r="K38" s="4">
        <f t="shared" si="2"/>
        <v>614.15384615384619</v>
      </c>
      <c r="L38" s="4">
        <f t="shared" si="3"/>
        <v>584.57692307692309</v>
      </c>
      <c r="M38" s="4">
        <f ca="1">+'Rs,Den q1'!I38:I102</f>
        <v>102.48612028792634</v>
      </c>
      <c r="N38" s="4">
        <f ca="1">+'Rs,Den q1'!J38:J102</f>
        <v>0.74088154341407042</v>
      </c>
      <c r="O38" s="4">
        <f t="shared" ca="1" si="4"/>
        <v>663.00882859069077</v>
      </c>
      <c r="P38" s="4">
        <f t="shared" ca="1" si="5"/>
        <v>0.6545993541994104</v>
      </c>
      <c r="Q38" s="4">
        <f t="shared" ca="1" si="6"/>
        <v>670.75022851855545</v>
      </c>
      <c r="R38" s="4">
        <f t="shared" ca="1" si="7"/>
        <v>375.38853618332979</v>
      </c>
      <c r="S38" s="4">
        <f t="shared" ca="1" si="8"/>
        <v>0.98845846304516394</v>
      </c>
      <c r="T38" s="4">
        <f t="shared" ca="1" si="9"/>
        <v>1.5572583249889955</v>
      </c>
      <c r="U38" s="4">
        <f t="shared" ca="1" si="10"/>
        <v>0.91124362320253438</v>
      </c>
      <c r="V38" s="4">
        <f t="shared" ca="1" si="11"/>
        <v>2.2712812038904427E-2</v>
      </c>
      <c r="W38" s="17">
        <f t="shared" ca="1" si="12"/>
        <v>2.2019021940203269</v>
      </c>
      <c r="X38" s="4">
        <f ca="1">+'Visco q1'!G38:G102</f>
        <v>1.2771476659036423E-2</v>
      </c>
      <c r="Y38" s="4">
        <f t="shared" ca="1" si="13"/>
        <v>1.0657585113370871</v>
      </c>
      <c r="Z38" s="4">
        <f t="shared" ca="1" si="14"/>
        <v>58.381168337364812</v>
      </c>
      <c r="AA38" s="4">
        <f t="shared" si="15"/>
        <v>24</v>
      </c>
      <c r="AB38" s="4">
        <f t="shared" ca="1" si="16"/>
        <v>6.9261968068955373E-3</v>
      </c>
      <c r="AC38" s="4">
        <f t="shared" ca="1" si="17"/>
        <v>6.4574806347309933E-3</v>
      </c>
      <c r="AD38" s="4">
        <f t="shared" ca="1" si="18"/>
        <v>0.14109932268810124</v>
      </c>
      <c r="AE38" s="4">
        <f t="shared" ca="1" si="19"/>
        <v>0.13155071523883935</v>
      </c>
      <c r="AF38" s="4">
        <f t="shared" ca="1" si="20"/>
        <v>0.27265003792694059</v>
      </c>
      <c r="AG38" s="4">
        <f t="shared" ca="1" si="21"/>
        <v>0.51751073926463298</v>
      </c>
      <c r="AH38" s="4">
        <f t="shared" ca="1" si="22"/>
        <v>18.779101916226658</v>
      </c>
      <c r="AI38" s="4">
        <f t="shared" ca="1" si="23"/>
        <v>1.0655039406741098</v>
      </c>
      <c r="AJ38" s="4">
        <f t="shared" ca="1" si="24"/>
        <v>0.48248926073536702</v>
      </c>
      <c r="AK38" s="4">
        <f t="shared" ca="1" si="25"/>
        <v>-0.58301467993874279</v>
      </c>
      <c r="AL38" s="4">
        <f t="shared" ca="1" si="26"/>
        <v>0.36310162498366227</v>
      </c>
      <c r="AM38" s="4">
        <f t="shared" ca="1" si="27"/>
        <v>0.33852946676840195</v>
      </c>
      <c r="AN38" s="4">
        <f t="shared" ca="1" si="28"/>
        <v>40.125014986455305</v>
      </c>
      <c r="AO38" s="4">
        <f t="shared" ca="1" si="29"/>
        <v>0.15135793828372313</v>
      </c>
      <c r="AP38" s="4">
        <f t="shared" ca="1" si="30"/>
        <v>8.151751889384674E-3</v>
      </c>
      <c r="AQ38" s="4">
        <f t="shared" ca="1" si="31"/>
        <v>2.0126402568446813E-4</v>
      </c>
      <c r="AR38" s="4">
        <f t="shared" ca="1" si="32"/>
        <v>0.46493044612152823</v>
      </c>
      <c r="AS38" s="4">
        <f t="shared" ca="1" si="33"/>
        <v>1.0382177586413674E-4</v>
      </c>
      <c r="AT38" s="4">
        <f t="shared" ca="1" si="34"/>
        <v>0.97471888000003559</v>
      </c>
      <c r="AU38" s="4">
        <f t="shared" ca="1" si="35"/>
        <v>0.45317648372149288</v>
      </c>
      <c r="AV38" s="4">
        <f t="shared" ca="1" si="36"/>
        <v>27.661024482915096</v>
      </c>
      <c r="AW38" s="4">
        <f t="shared" ca="1" si="37"/>
        <v>12.426419842682909</v>
      </c>
      <c r="AX38" s="4">
        <f t="shared" ca="1" si="38"/>
        <v>2709.2681201326523</v>
      </c>
      <c r="AY38" s="4">
        <f ca="1">+'fd q1'!L38:L102</f>
        <v>4.5026859615325827E-2</v>
      </c>
      <c r="AZ38" s="4">
        <f t="shared" ca="1" si="39"/>
        <v>0.19209044779802151</v>
      </c>
      <c r="BA38" s="4">
        <f t="shared" ca="1" si="40"/>
        <v>3.3279855354970655E-6</v>
      </c>
      <c r="BB38" s="4">
        <f t="shared" ca="1" si="41"/>
        <v>0.19209377578355699</v>
      </c>
      <c r="BC38" s="4">
        <f t="shared" ca="1" si="42"/>
        <v>19.209377578355699</v>
      </c>
      <c r="BD38" s="4">
        <f t="shared" ca="1" si="43"/>
        <v>653.00873996864379</v>
      </c>
      <c r="BE38" s="4">
        <f t="shared" ca="1" si="46"/>
        <v>0</v>
      </c>
    </row>
    <row r="39" spans="5:57" x14ac:dyDescent="0.25">
      <c r="E39" s="4">
        <v>37</v>
      </c>
      <c r="F39" s="4">
        <v>3700</v>
      </c>
      <c r="G39" s="4">
        <f t="shared" ca="1" si="45"/>
        <v>653.00873996864379</v>
      </c>
      <c r="H39" s="4">
        <f t="shared" ca="1" si="0"/>
        <v>672.49731022868764</v>
      </c>
      <c r="I39" s="4">
        <f t="shared" ca="1" si="1"/>
        <v>682.49731022868764</v>
      </c>
      <c r="J39" s="4">
        <v>556</v>
      </c>
      <c r="K39" s="4">
        <f t="shared" si="2"/>
        <v>616.76923076923072</v>
      </c>
      <c r="L39" s="4">
        <f t="shared" si="3"/>
        <v>586.38461538461536</v>
      </c>
      <c r="M39" s="4">
        <f ca="1">+'Rs,Den q1'!I39:I103</f>
        <v>105.47094796705744</v>
      </c>
      <c r="N39" s="4">
        <f ca="1">+'Rs,Den q1'!J39:J103</f>
        <v>0.74061597553490621</v>
      </c>
      <c r="O39" s="4">
        <f t="shared" ca="1" si="4"/>
        <v>682.49740929992686</v>
      </c>
      <c r="P39" s="4">
        <f t="shared" ca="1" si="5"/>
        <v>0.65365346832086613</v>
      </c>
      <c r="Q39" s="4">
        <f t="shared" ca="1" si="6"/>
        <v>670.78244490051679</v>
      </c>
      <c r="R39" s="4">
        <f t="shared" ca="1" si="7"/>
        <v>375.09659149618273</v>
      </c>
      <c r="S39" s="4">
        <f t="shared" ca="1" si="8"/>
        <v>1.0174644781139259</v>
      </c>
      <c r="T39" s="4">
        <f t="shared" ca="1" si="9"/>
        <v>1.5632896397315912</v>
      </c>
      <c r="U39" s="4">
        <f t="shared" ca="1" si="10"/>
        <v>0.91033842377348528</v>
      </c>
      <c r="V39" s="4">
        <f t="shared" ca="1" si="11"/>
        <v>2.2110496165111907E-2</v>
      </c>
      <c r="W39" s="17">
        <f t="shared" ca="1" si="12"/>
        <v>2.2586162068363254</v>
      </c>
      <c r="X39" s="4">
        <f ca="1">+'Visco q1'!G39:G103</f>
        <v>1.2839933508063651E-2</v>
      </c>
      <c r="Y39" s="4">
        <f t="shared" ca="1" si="13"/>
        <v>1.0679083203410848</v>
      </c>
      <c r="Z39" s="4">
        <f t="shared" ca="1" si="14"/>
        <v>58.419844825457744</v>
      </c>
      <c r="AA39" s="4">
        <f t="shared" si="15"/>
        <v>24</v>
      </c>
      <c r="AB39" s="4">
        <f t="shared" ca="1" si="16"/>
        <v>6.9401680772166567E-3</v>
      </c>
      <c r="AC39" s="4">
        <f t="shared" ca="1" si="17"/>
        <v>6.2098518974584111E-3</v>
      </c>
      <c r="AD39" s="4">
        <f t="shared" ca="1" si="18"/>
        <v>0.14138394306987262</v>
      </c>
      <c r="AE39" s="4">
        <f t="shared" ca="1" si="19"/>
        <v>0.12650606402816547</v>
      </c>
      <c r="AF39" s="4">
        <f t="shared" ca="1" si="20"/>
        <v>0.26789000709803812</v>
      </c>
      <c r="AG39" s="4">
        <f t="shared" ca="1" si="21"/>
        <v>0.52776863385624972</v>
      </c>
      <c r="AH39" s="4">
        <f t="shared" ca="1" si="22"/>
        <v>18.471965628327471</v>
      </c>
      <c r="AI39" s="4">
        <f t="shared" ca="1" si="23"/>
        <v>1.0656941702002392</v>
      </c>
      <c r="AJ39" s="4">
        <f t="shared" ca="1" si="24"/>
        <v>0.47223136614375016</v>
      </c>
      <c r="AK39" s="4">
        <f t="shared" ca="1" si="25"/>
        <v>-0.59346280405648899</v>
      </c>
      <c r="AL39" s="4">
        <f t="shared" ca="1" si="26"/>
        <v>0.36539759462147819</v>
      </c>
      <c r="AM39" s="4">
        <f t="shared" ca="1" si="27"/>
        <v>0.32694668501413732</v>
      </c>
      <c r="AN39" s="4">
        <f t="shared" ca="1" si="28"/>
        <v>40.297447548568755</v>
      </c>
      <c r="AO39" s="4">
        <f t="shared" ca="1" si="29"/>
        <v>0.15321616206347413</v>
      </c>
      <c r="AP39" s="4">
        <f t="shared" ca="1" si="30"/>
        <v>8.1984227872645577E-3</v>
      </c>
      <c r="AQ39" s="4">
        <f t="shared" ca="1" si="31"/>
        <v>2.0752602982328271E-4</v>
      </c>
      <c r="AR39" s="4">
        <f t="shared" ca="1" si="32"/>
        <v>0.47138815641081433</v>
      </c>
      <c r="AS39" s="4">
        <f t="shared" ca="1" si="33"/>
        <v>9.9474889062299506E-5</v>
      </c>
      <c r="AT39" s="4">
        <f t="shared" ca="1" si="34"/>
        <v>0.97471888000003026</v>
      </c>
      <c r="AU39" s="4">
        <f t="shared" ca="1" si="35"/>
        <v>0.45947093586202803</v>
      </c>
      <c r="AV39" s="4">
        <f t="shared" ca="1" si="36"/>
        <v>28.063068479395618</v>
      </c>
      <c r="AW39" s="4">
        <f t="shared" ca="1" si="37"/>
        <v>12.672510631891701</v>
      </c>
      <c r="AX39" s="4">
        <f t="shared" ca="1" si="38"/>
        <v>2648.2146968617299</v>
      </c>
      <c r="AY39" s="4">
        <f ca="1">+'fd q1'!L39:L103</f>
        <v>4.5346107064731821E-2</v>
      </c>
      <c r="AZ39" s="4">
        <f t="shared" ca="1" si="39"/>
        <v>0.19488241999580291</v>
      </c>
      <c r="BA39" s="4">
        <f t="shared" ca="1" si="40"/>
        <v>3.2826046353781948E-6</v>
      </c>
      <c r="BB39" s="4">
        <f t="shared" ca="1" si="41"/>
        <v>0.1948857026004383</v>
      </c>
      <c r="BC39" s="4">
        <f t="shared" ca="1" si="42"/>
        <v>19.488570260043829</v>
      </c>
      <c r="BD39" s="4">
        <f t="shared" ca="1" si="43"/>
        <v>672.49731022868764</v>
      </c>
      <c r="BE39" s="4">
        <f t="shared" ca="1" si="46"/>
        <v>0</v>
      </c>
    </row>
    <row r="40" spans="5:57" x14ac:dyDescent="0.25">
      <c r="E40" s="4">
        <v>38</v>
      </c>
      <c r="F40" s="4">
        <v>3800</v>
      </c>
      <c r="G40" s="4">
        <f t="shared" ca="1" si="45"/>
        <v>672.49731022868764</v>
      </c>
      <c r="H40" s="4">
        <f t="shared" ca="1" si="0"/>
        <v>692.26569501585266</v>
      </c>
      <c r="I40" s="4">
        <f t="shared" ca="1" si="1"/>
        <v>702.26569501585266</v>
      </c>
      <c r="J40" s="4">
        <v>557</v>
      </c>
      <c r="K40" s="4">
        <f t="shared" si="2"/>
        <v>619.38461538461536</v>
      </c>
      <c r="L40" s="4">
        <f t="shared" si="3"/>
        <v>588.19230769230762</v>
      </c>
      <c r="M40" s="4">
        <f ca="1">+'Rs,Den q1'!I40:I104</f>
        <v>108.49337429854526</v>
      </c>
      <c r="N40" s="4">
        <f ca="1">+'Rs,Den q1'!J40:J104</f>
        <v>0.74034706240588521</v>
      </c>
      <c r="O40" s="4">
        <f t="shared" ca="1" si="4"/>
        <v>702.26580557039995</v>
      </c>
      <c r="P40" s="4">
        <f t="shared" ca="1" si="5"/>
        <v>0.65267839834476682</v>
      </c>
      <c r="Q40" s="4">
        <f t="shared" ca="1" si="6"/>
        <v>670.81558503770054</v>
      </c>
      <c r="R40" s="4">
        <f t="shared" ca="1" si="7"/>
        <v>374.79561581622556</v>
      </c>
      <c r="S40" s="4">
        <f t="shared" ca="1" si="8"/>
        <v>1.0468833919181895</v>
      </c>
      <c r="T40" s="4">
        <f t="shared" ca="1" si="9"/>
        <v>1.5693681645964541</v>
      </c>
      <c r="U40" s="4">
        <f t="shared" ca="1" si="10"/>
        <v>0.90948254566003328</v>
      </c>
      <c r="V40" s="4">
        <f t="shared" ca="1" si="11"/>
        <v>2.153407623976808E-2</v>
      </c>
      <c r="W40" s="17">
        <f t="shared" ca="1" si="12"/>
        <v>2.3156149852136503</v>
      </c>
      <c r="X40" s="4">
        <f ca="1">+'Visco q1'!G40:G104</f>
        <v>1.2908938875062365E-2</v>
      </c>
      <c r="Y40" s="4">
        <f t="shared" ca="1" si="13"/>
        <v>1.0700808920998806</v>
      </c>
      <c r="Z40" s="4">
        <f t="shared" ca="1" si="14"/>
        <v>58.458970684993993</v>
      </c>
      <c r="AA40" s="4">
        <f t="shared" si="15"/>
        <v>24</v>
      </c>
      <c r="AB40" s="4">
        <f t="shared" ca="1" si="16"/>
        <v>6.954287279098182E-3</v>
      </c>
      <c r="AC40" s="4">
        <f t="shared" ca="1" si="17"/>
        <v>5.9726312126109869E-3</v>
      </c>
      <c r="AD40" s="4">
        <f t="shared" ca="1" si="18"/>
        <v>0.14167157708864558</v>
      </c>
      <c r="AE40" s="4">
        <f t="shared" ca="1" si="19"/>
        <v>0.12167344392036612</v>
      </c>
      <c r="AF40" s="4">
        <f t="shared" ca="1" si="20"/>
        <v>0.26334502100901169</v>
      </c>
      <c r="AG40" s="4">
        <f t="shared" ca="1" si="21"/>
        <v>0.53796945370688276</v>
      </c>
      <c r="AH40" s="4">
        <f t="shared" ca="1" si="22"/>
        <v>18.166146222635476</v>
      </c>
      <c r="AI40" s="4">
        <f t="shared" ca="1" si="23"/>
        <v>1.0658726789666617</v>
      </c>
      <c r="AJ40" s="4">
        <f t="shared" ca="1" si="24"/>
        <v>0.46203054629311729</v>
      </c>
      <c r="AK40" s="4">
        <f t="shared" ca="1" si="25"/>
        <v>-0.60384213267354436</v>
      </c>
      <c r="AL40" s="4">
        <f t="shared" ca="1" si="26"/>
        <v>0.36773383497037809</v>
      </c>
      <c r="AM40" s="4">
        <f t="shared" ca="1" si="27"/>
        <v>0.31582511514566514</v>
      </c>
      <c r="AN40" s="4">
        <f t="shared" ca="1" si="28"/>
        <v>40.472758587741019</v>
      </c>
      <c r="AO40" s="4">
        <f t="shared" ca="1" si="29"/>
        <v>0.15512065067782707</v>
      </c>
      <c r="AP40" s="4">
        <f t="shared" ca="1" si="30"/>
        <v>8.2456825712779961E-3</v>
      </c>
      <c r="AQ40" s="4">
        <f t="shared" ca="1" si="31"/>
        <v>2.1396068370778417E-4</v>
      </c>
      <c r="AR40" s="4">
        <f t="shared" ca="1" si="32"/>
        <v>0.47785976789468382</v>
      </c>
      <c r="AS40" s="4">
        <f t="shared" ca="1" si="33"/>
        <v>9.5320260147852223E-5</v>
      </c>
      <c r="AT40" s="4">
        <f t="shared" ca="1" si="34"/>
        <v>0.97471888000002549</v>
      </c>
      <c r="AU40" s="4">
        <f t="shared" ca="1" si="35"/>
        <v>0.46577893775937834</v>
      </c>
      <c r="AV40" s="4">
        <f t="shared" ca="1" si="36"/>
        <v>28.466007565304277</v>
      </c>
      <c r="AW40" s="4">
        <f t="shared" ca="1" si="37"/>
        <v>12.917231213045696</v>
      </c>
      <c r="AX40" s="4">
        <f t="shared" ca="1" si="38"/>
        <v>2590.6361696697336</v>
      </c>
      <c r="AY40" s="4">
        <f ca="1">+'fd q1'!L40:L104</f>
        <v>4.5657092452319033E-2</v>
      </c>
      <c r="AZ40" s="4">
        <f t="shared" ca="1" si="39"/>
        <v>0.19768060809239082</v>
      </c>
      <c r="BA40" s="4">
        <f t="shared" ca="1" si="40"/>
        <v>3.2397792595085469E-6</v>
      </c>
      <c r="BB40" s="4">
        <f t="shared" ca="1" si="41"/>
        <v>0.19768384787165033</v>
      </c>
      <c r="BC40" s="4">
        <f t="shared" ca="1" si="42"/>
        <v>19.768384787165033</v>
      </c>
      <c r="BD40" s="4">
        <f t="shared" ca="1" si="43"/>
        <v>692.26569501585266</v>
      </c>
      <c r="BE40" s="4">
        <f t="shared" ca="1" si="46"/>
        <v>0</v>
      </c>
    </row>
    <row r="41" spans="5:57" x14ac:dyDescent="0.25">
      <c r="E41" s="4">
        <v>39</v>
      </c>
      <c r="F41" s="4">
        <v>3900</v>
      </c>
      <c r="G41" s="4">
        <f t="shared" ca="1" si="45"/>
        <v>692.26569501585266</v>
      </c>
      <c r="H41" s="4">
        <f t="shared" ca="1" si="0"/>
        <v>712.3144969894845</v>
      </c>
      <c r="I41" s="4">
        <f t="shared" ca="1" si="1"/>
        <v>722.3144969894845</v>
      </c>
      <c r="J41" s="4">
        <v>558</v>
      </c>
      <c r="K41" s="4">
        <f t="shared" si="2"/>
        <v>622</v>
      </c>
      <c r="L41" s="4">
        <f t="shared" si="3"/>
        <v>590</v>
      </c>
      <c r="M41" s="4">
        <f ca="1">+'Rs,Den q1'!I41:I105</f>
        <v>111.55308803439087</v>
      </c>
      <c r="N41" s="4">
        <f ca="1">+'Rs,Den q1'!J41:J105</f>
        <v>0.74007483171955135</v>
      </c>
      <c r="O41" s="4">
        <f t="shared" ca="1" si="4"/>
        <v>722.31462014373153</v>
      </c>
      <c r="P41" s="4">
        <f t="shared" ca="1" si="5"/>
        <v>0.65167292050698289</v>
      </c>
      <c r="Q41" s="4">
        <f t="shared" ca="1" si="6"/>
        <v>670.84968398302601</v>
      </c>
      <c r="R41" s="4">
        <f t="shared" ca="1" si="7"/>
        <v>374.48522922324321</v>
      </c>
      <c r="S41" s="4">
        <f t="shared" ca="1" si="8"/>
        <v>1.0767158638294307</v>
      </c>
      <c r="T41" s="4">
        <f t="shared" ca="1" si="9"/>
        <v>1.5754960515366048</v>
      </c>
      <c r="U41" s="4">
        <f t="shared" ca="1" si="10"/>
        <v>0.90867711791555839</v>
      </c>
      <c r="V41" s="4">
        <f t="shared" ca="1" si="11"/>
        <v>2.0982115015551951E-2</v>
      </c>
      <c r="W41" s="17">
        <f t="shared" ca="1" si="12"/>
        <v>2.3728690406010426</v>
      </c>
      <c r="X41" s="4">
        <f ca="1">+'Visco q1'!G41:G105</f>
        <v>1.2978489169979011E-2</v>
      </c>
      <c r="Y41" s="4">
        <f t="shared" ca="1" si="13"/>
        <v>1.0722761231002549</v>
      </c>
      <c r="Z41" s="4">
        <f t="shared" ca="1" si="14"/>
        <v>58.498525825440865</v>
      </c>
      <c r="AA41" s="4">
        <f t="shared" si="15"/>
        <v>24</v>
      </c>
      <c r="AB41" s="4">
        <f t="shared" ca="1" si="16"/>
        <v>6.9685537398239943E-3</v>
      </c>
      <c r="AC41" s="4">
        <f t="shared" ca="1" si="17"/>
        <v>5.7452360843593979E-3</v>
      </c>
      <c r="AD41" s="4">
        <f t="shared" ca="1" si="18"/>
        <v>0.14196221103995987</v>
      </c>
      <c r="AE41" s="4">
        <f t="shared" ca="1" si="19"/>
        <v>0.11704098840785024</v>
      </c>
      <c r="AF41" s="4">
        <f t="shared" ca="1" si="20"/>
        <v>0.25900319944781014</v>
      </c>
      <c r="AG41" s="4">
        <f t="shared" ca="1" si="21"/>
        <v>0.54810987409661582</v>
      </c>
      <c r="AH41" s="4">
        <f t="shared" ca="1" si="22"/>
        <v>17.861737262175783</v>
      </c>
      <c r="AI41" s="4">
        <f t="shared" ca="1" si="23"/>
        <v>1.0660403555351639</v>
      </c>
      <c r="AJ41" s="4">
        <f t="shared" ca="1" si="24"/>
        <v>0.45189012590338412</v>
      </c>
      <c r="AK41" s="4">
        <f t="shared" ca="1" si="25"/>
        <v>-0.61415022963177979</v>
      </c>
      <c r="AL41" s="4">
        <f t="shared" ca="1" si="26"/>
        <v>0.37011086442811658</v>
      </c>
      <c r="AM41" s="4">
        <f t="shared" ca="1" si="27"/>
        <v>0.30513853705023891</v>
      </c>
      <c r="AN41" s="4">
        <f t="shared" ca="1" si="28"/>
        <v>40.650980305007131</v>
      </c>
      <c r="AO41" s="4">
        <f t="shared" ca="1" si="29"/>
        <v>0.15707262797434751</v>
      </c>
      <c r="AP41" s="4">
        <f t="shared" ca="1" si="30"/>
        <v>8.293526065880033E-3</v>
      </c>
      <c r="AQ41" s="4">
        <f t="shared" ca="1" si="31"/>
        <v>2.2057440425030483E-4</v>
      </c>
      <c r="AR41" s="4">
        <f t="shared" ca="1" si="32"/>
        <v>0.48434519020838146</v>
      </c>
      <c r="AS41" s="4">
        <f t="shared" ca="1" si="33"/>
        <v>9.134717506089104E-5</v>
      </c>
      <c r="AT41" s="4">
        <f t="shared" ca="1" si="34"/>
        <v>0.97471888000002171</v>
      </c>
      <c r="AU41" s="4">
        <f t="shared" ca="1" si="35"/>
        <v>0.47210040133331105</v>
      </c>
      <c r="AV41" s="4">
        <f t="shared" ca="1" si="36"/>
        <v>28.869814133819595</v>
      </c>
      <c r="AW41" s="4">
        <f t="shared" ca="1" si="37"/>
        <v>13.160501829423838</v>
      </c>
      <c r="AX41" s="4">
        <f t="shared" ca="1" si="38"/>
        <v>2536.3013498248856</v>
      </c>
      <c r="AY41" s="4">
        <f ca="1">+'fd q1'!L41:L105</f>
        <v>4.5959873873727325E-2</v>
      </c>
      <c r="AZ41" s="4">
        <f t="shared" ca="1" si="39"/>
        <v>0.20048482037374718</v>
      </c>
      <c r="BA41" s="4">
        <f t="shared" ca="1" si="40"/>
        <v>3.1993625710000031E-6</v>
      </c>
      <c r="BB41" s="4">
        <f t="shared" ca="1" si="41"/>
        <v>0.20048801973631819</v>
      </c>
      <c r="BC41" s="4">
        <f t="shared" ca="1" si="42"/>
        <v>20.048801973631818</v>
      </c>
      <c r="BD41" s="4">
        <f t="shared" ca="1" si="43"/>
        <v>712.3144969894845</v>
      </c>
      <c r="BE41" s="4">
        <f t="shared" ca="1" si="46"/>
        <v>0</v>
      </c>
    </row>
    <row r="42" spans="5:57" x14ac:dyDescent="0.25">
      <c r="E42" s="4">
        <v>40</v>
      </c>
      <c r="F42" s="4">
        <v>4000</v>
      </c>
      <c r="G42" s="4">
        <f t="shared" ca="1" si="45"/>
        <v>712.3144969894845</v>
      </c>
      <c r="H42" s="4">
        <f t="shared" ca="1" si="0"/>
        <v>732.64429897175148</v>
      </c>
      <c r="I42" s="4">
        <f t="shared" ca="1" si="1"/>
        <v>742.64429897175148</v>
      </c>
      <c r="J42" s="4">
        <v>559</v>
      </c>
      <c r="K42" s="4">
        <f t="shared" si="2"/>
        <v>624.61538461538464</v>
      </c>
      <c r="L42" s="4">
        <f t="shared" si="3"/>
        <v>591.80769230769238</v>
      </c>
      <c r="M42" s="4">
        <f ca="1">+'Rs,Den q1'!I42:I106</f>
        <v>114.64977110871911</v>
      </c>
      <c r="N42" s="4">
        <f ca="1">+'Rs,Den q1'!J42:J106</f>
        <v>0.73979931177505243</v>
      </c>
      <c r="O42" s="4">
        <f t="shared" ca="1" si="4"/>
        <v>742.64443592917576</v>
      </c>
      <c r="P42" s="4">
        <f t="shared" ca="1" si="5"/>
        <v>0.65063572603117015</v>
      </c>
      <c r="Q42" s="4">
        <f t="shared" ca="1" si="6"/>
        <v>670.88477909091353</v>
      </c>
      <c r="R42" s="4">
        <f t="shared" ca="1" si="7"/>
        <v>374.16502536027895</v>
      </c>
      <c r="S42" s="4">
        <f t="shared" ca="1" si="8"/>
        <v>1.1069625099828262</v>
      </c>
      <c r="T42" s="4">
        <f t="shared" ca="1" si="9"/>
        <v>1.5816756035330879</v>
      </c>
      <c r="U42" s="4">
        <f t="shared" ca="1" si="10"/>
        <v>0.90792327096641134</v>
      </c>
      <c r="V42" s="4">
        <f t="shared" ca="1" si="11"/>
        <v>2.0453276671533668E-2</v>
      </c>
      <c r="W42" s="17">
        <f t="shared" ca="1" si="12"/>
        <v>2.4303474825608005</v>
      </c>
      <c r="X42" s="4">
        <f ca="1">+'Visco q1'!G42:G106</f>
        <v>1.3048580148471343E-2</v>
      </c>
      <c r="Y42" s="4">
        <f t="shared" ca="1" si="13"/>
        <v>1.0744939054725755</v>
      </c>
      <c r="Z42" s="4">
        <f t="shared" ca="1" si="14"/>
        <v>58.538490159216309</v>
      </c>
      <c r="AA42" s="4">
        <f t="shared" si="15"/>
        <v>24</v>
      </c>
      <c r="AB42" s="4">
        <f t="shared" ca="1" si="16"/>
        <v>6.9829667583663326E-3</v>
      </c>
      <c r="AC42" s="4">
        <f t="shared" ca="1" si="17"/>
        <v>5.5271246745907136E-3</v>
      </c>
      <c r="AD42" s="4">
        <f t="shared" ca="1" si="18"/>
        <v>0.14225583064259523</v>
      </c>
      <c r="AE42" s="4">
        <f t="shared" ca="1" si="19"/>
        <v>0.11259765925522362</v>
      </c>
      <c r="AF42" s="4">
        <f t="shared" ca="1" si="20"/>
        <v>0.25485348989781886</v>
      </c>
      <c r="AG42" s="4">
        <f t="shared" ca="1" si="21"/>
        <v>0.55818670836970441</v>
      </c>
      <c r="AH42" s="4">
        <f t="shared" ca="1" si="22"/>
        <v>17.558830555659792</v>
      </c>
      <c r="AI42" s="4">
        <f t="shared" ca="1" si="23"/>
        <v>1.0661980077229183</v>
      </c>
      <c r="AJ42" s="4">
        <f t="shared" ca="1" si="24"/>
        <v>0.44181329163029553</v>
      </c>
      <c r="AK42" s="4">
        <f t="shared" ca="1" si="25"/>
        <v>-0.6243847160926228</v>
      </c>
      <c r="AL42" s="4">
        <f t="shared" ca="1" si="26"/>
        <v>0.37252920947111823</v>
      </c>
      <c r="AM42" s="4">
        <f t="shared" ca="1" si="27"/>
        <v>0.29486255010546508</v>
      </c>
      <c r="AN42" s="4">
        <f t="shared" ca="1" si="28"/>
        <v>40.832145390479113</v>
      </c>
      <c r="AO42" s="4">
        <f t="shared" ca="1" si="29"/>
        <v>0.15907335577167703</v>
      </c>
      <c r="AP42" s="4">
        <f t="shared" ca="1" si="30"/>
        <v>8.3419474312451131E-3</v>
      </c>
      <c r="AQ42" s="4">
        <f t="shared" ca="1" si="31"/>
        <v>2.2737392156462648E-4</v>
      </c>
      <c r="AR42" s="4">
        <f t="shared" ca="1" si="32"/>
        <v>0.49084432444614279</v>
      </c>
      <c r="AS42" s="4">
        <f t="shared" ca="1" si="33"/>
        <v>8.7545666902741245E-5</v>
      </c>
      <c r="AT42" s="4">
        <f t="shared" ca="1" si="34"/>
        <v>0.97471888000001849</v>
      </c>
      <c r="AU42" s="4">
        <f t="shared" ca="1" si="35"/>
        <v>0.47843523017850997</v>
      </c>
      <c r="AV42" s="4">
        <f t="shared" ca="1" si="36"/>
        <v>29.274459638955157</v>
      </c>
      <c r="AW42" s="4">
        <f t="shared" ca="1" si="37"/>
        <v>13.402246037019404</v>
      </c>
      <c r="AX42" s="4">
        <f t="shared" ca="1" si="38"/>
        <v>2484.9981629974859</v>
      </c>
      <c r="AY42" s="4">
        <f ca="1">+'fd q1'!L42:L106</f>
        <v>4.6254513198091943E-2</v>
      </c>
      <c r="AZ42" s="4">
        <f t="shared" ca="1" si="39"/>
        <v>0.20329485860385527</v>
      </c>
      <c r="BA42" s="4">
        <f t="shared" ca="1" si="40"/>
        <v>3.1612188143302816E-6</v>
      </c>
      <c r="BB42" s="4">
        <f t="shared" ca="1" si="41"/>
        <v>0.2032980198226696</v>
      </c>
      <c r="BC42" s="4">
        <f t="shared" ca="1" si="42"/>
        <v>20.329801982266961</v>
      </c>
      <c r="BD42" s="4">
        <f t="shared" ca="1" si="43"/>
        <v>732.64429897175148</v>
      </c>
      <c r="BE42" s="4">
        <f t="shared" ca="1" si="46"/>
        <v>0</v>
      </c>
    </row>
    <row r="43" spans="5:57" x14ac:dyDescent="0.25">
      <c r="E43" s="4">
        <v>41</v>
      </c>
      <c r="F43" s="4">
        <v>4100</v>
      </c>
      <c r="G43" s="4">
        <f t="shared" ca="1" si="45"/>
        <v>732.64429897175148</v>
      </c>
      <c r="H43" s="4">
        <f t="shared" ca="1" si="0"/>
        <v>753.25566345315065</v>
      </c>
      <c r="I43" s="4">
        <f t="shared" ca="1" si="1"/>
        <v>763.25566345315065</v>
      </c>
      <c r="J43" s="4">
        <v>560</v>
      </c>
      <c r="K43" s="4">
        <f t="shared" si="2"/>
        <v>627.23076923076928</v>
      </c>
      <c r="L43" s="4">
        <f t="shared" si="3"/>
        <v>593.61538461538464</v>
      </c>
      <c r="M43" s="4">
        <f ca="1">+'Rs,Den q1'!I43:I107</f>
        <v>117.78309868987282</v>
      </c>
      <c r="N43" s="4">
        <f ca="1">+'Rs,Den q1'!J43:J107</f>
        <v>0.73952053147350538</v>
      </c>
      <c r="O43" s="4">
        <f t="shared" ca="1" si="4"/>
        <v>763.25581550928166</v>
      </c>
      <c r="P43" s="4">
        <f t="shared" ca="1" si="5"/>
        <v>0.6495654137618333</v>
      </c>
      <c r="Q43" s="4">
        <f t="shared" ca="1" si="6"/>
        <v>670.92091020309317</v>
      </c>
      <c r="R43" s="4">
        <f t="shared" ca="1" si="7"/>
        <v>373.83456913815104</v>
      </c>
      <c r="S43" s="4">
        <f t="shared" ca="1" si="8"/>
        <v>1.1376239014850602</v>
      </c>
      <c r="T43" s="4">
        <f t="shared" ca="1" si="9"/>
        <v>1.5879092882820405</v>
      </c>
      <c r="U43" s="4">
        <f t="shared" ca="1" si="10"/>
        <v>0.90722213833157372</v>
      </c>
      <c r="V43" s="4">
        <f t="shared" ca="1" si="11"/>
        <v>1.9946318202187101E-2</v>
      </c>
      <c r="W43" s="17">
        <f t="shared" ca="1" si="12"/>
        <v>2.488017944382463</v>
      </c>
      <c r="X43" s="4">
        <f ca="1">+'Visco q1'!G43:G107</f>
        <v>1.3119206882927208E-2</v>
      </c>
      <c r="Y43" s="4">
        <f t="shared" ca="1" si="13"/>
        <v>1.0767341269858393</v>
      </c>
      <c r="Z43" s="4">
        <f t="shared" ca="1" si="14"/>
        <v>58.578843612868276</v>
      </c>
      <c r="AA43" s="4">
        <f t="shared" si="15"/>
        <v>24</v>
      </c>
      <c r="AB43" s="4">
        <f t="shared" ca="1" si="16"/>
        <v>6.9975256053535738E-3</v>
      </c>
      <c r="AC43" s="4">
        <f t="shared" ca="1" si="17"/>
        <v>5.317792350022668E-3</v>
      </c>
      <c r="AD43" s="4">
        <f t="shared" ca="1" si="18"/>
        <v>0.14255242103791496</v>
      </c>
      <c r="AE43" s="4">
        <f t="shared" ca="1" si="19"/>
        <v>0.10833317615767851</v>
      </c>
      <c r="AF43" s="4">
        <f t="shared" ca="1" si="20"/>
        <v>0.25088559719559345</v>
      </c>
      <c r="AG43" s="4">
        <f t="shared" ca="1" si="21"/>
        <v>0.56819690979223236</v>
      </c>
      <c r="AH43" s="4">
        <f t="shared" ca="1" si="22"/>
        <v>17.257516098027669</v>
      </c>
      <c r="AI43" s="4">
        <f t="shared" ca="1" si="23"/>
        <v>1.0663463711057246</v>
      </c>
      <c r="AJ43" s="4">
        <f t="shared" ca="1" si="24"/>
        <v>0.43180309020776769</v>
      </c>
      <c r="AK43" s="4">
        <f t="shared" ca="1" si="25"/>
        <v>-0.63454328089795697</v>
      </c>
      <c r="AL43" s="4">
        <f t="shared" ca="1" si="26"/>
        <v>0.37498940475556686</v>
      </c>
      <c r="AM43" s="4">
        <f t="shared" ca="1" si="27"/>
        <v>0.28497441816048175</v>
      </c>
      <c r="AN43" s="4">
        <f t="shared" ca="1" si="28"/>
        <v>41.016287029281983</v>
      </c>
      <c r="AO43" s="4">
        <f t="shared" ca="1" si="29"/>
        <v>0.16112413510280818</v>
      </c>
      <c r="AP43" s="4">
        <f t="shared" ca="1" si="30"/>
        <v>8.3909401339506209E-3</v>
      </c>
      <c r="AQ43" s="4">
        <f t="shared" ca="1" si="31"/>
        <v>2.3436630205686415E-4</v>
      </c>
      <c r="AR43" s="4">
        <f t="shared" ca="1" si="32"/>
        <v>0.49735706704124399</v>
      </c>
      <c r="AS43" s="4">
        <f t="shared" ca="1" si="33"/>
        <v>8.390645257142892E-5</v>
      </c>
      <c r="AT43" s="4">
        <f t="shared" ca="1" si="34"/>
        <v>0.97471888000001561</v>
      </c>
      <c r="AU43" s="4">
        <f t="shared" ca="1" si="35"/>
        <v>0.48478332334653401</v>
      </c>
      <c r="AV43" s="4">
        <f t="shared" ca="1" si="36"/>
        <v>29.679914821202093</v>
      </c>
      <c r="AW43" s="4">
        <f t="shared" ca="1" si="37"/>
        <v>13.642390749086699</v>
      </c>
      <c r="AX43" s="4">
        <f t="shared" ca="1" si="38"/>
        <v>2436.531787839378</v>
      </c>
      <c r="AY43" s="4">
        <f ca="1">+'fd q1'!L43:L107</f>
        <v>4.6541076013136895E-2</v>
      </c>
      <c r="AZ43" s="4">
        <f t="shared" ca="1" si="39"/>
        <v>0.2061105195916812</v>
      </c>
      <c r="BA43" s="4">
        <f t="shared" ca="1" si="40"/>
        <v>3.1252223109618453E-6</v>
      </c>
      <c r="BB43" s="4">
        <f t="shared" ca="1" si="41"/>
        <v>0.20611364481399216</v>
      </c>
      <c r="BC43" s="4">
        <f t="shared" ca="1" si="42"/>
        <v>20.611364481399217</v>
      </c>
      <c r="BD43" s="4">
        <f t="shared" ca="1" si="43"/>
        <v>753.25566345315065</v>
      </c>
      <c r="BE43" s="4">
        <f t="shared" ca="1" si="46"/>
        <v>0</v>
      </c>
    </row>
    <row r="44" spans="5:57" x14ac:dyDescent="0.25">
      <c r="E44" s="4">
        <v>42</v>
      </c>
      <c r="F44" s="4">
        <v>4200</v>
      </c>
      <c r="G44" s="4">
        <f t="shared" ca="1" si="45"/>
        <v>753.25566345315065</v>
      </c>
      <c r="H44" s="4">
        <f t="shared" ca="1" si="0"/>
        <v>774.1491322624039</v>
      </c>
      <c r="I44" s="4">
        <f t="shared" ca="1" si="1"/>
        <v>784.1491322624039</v>
      </c>
      <c r="J44" s="4">
        <v>561</v>
      </c>
      <c r="K44" s="4">
        <f t="shared" si="2"/>
        <v>629.84615384615381</v>
      </c>
      <c r="L44" s="4">
        <f t="shared" si="3"/>
        <v>595.42307692307691</v>
      </c>
      <c r="M44" s="4">
        <f ca="1">+'Rs,Den q1'!I44:I108</f>
        <v>120.95273926266438</v>
      </c>
      <c r="N44" s="4">
        <f ca="1">+'Rs,Den q1'!J44:J108</f>
        <v>0.73923852031067872</v>
      </c>
      <c r="O44" s="4">
        <f t="shared" ca="1" si="4"/>
        <v>784.14930080993383</v>
      </c>
      <c r="P44" s="4">
        <f t="shared" ca="1" si="5"/>
        <v>0.64846048201220352</v>
      </c>
      <c r="Q44" s="4">
        <f t="shared" ca="1" si="6"/>
        <v>670.95811985275191</v>
      </c>
      <c r="R44" s="4">
        <f t="shared" ca="1" si="7"/>
        <v>373.49339419482243</v>
      </c>
      <c r="S44" s="4">
        <f t="shared" ca="1" si="8"/>
        <v>1.1687005627631317</v>
      </c>
      <c r="T44" s="4">
        <f t="shared" ca="1" si="9"/>
        <v>1.5941997534031112</v>
      </c>
      <c r="U44" s="4">
        <f t="shared" ca="1" si="10"/>
        <v>0.90657485851023245</v>
      </c>
      <c r="V44" s="4">
        <f t="shared" ca="1" si="11"/>
        <v>1.9460081663784733E-2</v>
      </c>
      <c r="W44" s="17">
        <f t="shared" ca="1" si="12"/>
        <v>2.5458465016583594</v>
      </c>
      <c r="X44" s="4">
        <f ca="1">+'Visco q1'!G44:G108</f>
        <v>1.3190363732844967E-2</v>
      </c>
      <c r="Y44" s="4">
        <f t="shared" ca="1" si="13"/>
        <v>1.0789966710568111</v>
      </c>
      <c r="Z44" s="4">
        <f t="shared" ca="1" si="14"/>
        <v>58.619566138909306</v>
      </c>
      <c r="AA44" s="4">
        <f t="shared" si="15"/>
        <v>24</v>
      </c>
      <c r="AB44" s="4">
        <f t="shared" ca="1" si="16"/>
        <v>7.012229523129623E-3</v>
      </c>
      <c r="AC44" s="4">
        <f t="shared" ca="1" si="17"/>
        <v>5.1167685718790127E-3</v>
      </c>
      <c r="AD44" s="4">
        <f t="shared" ca="1" si="18"/>
        <v>0.14285196679107587</v>
      </c>
      <c r="AE44" s="4">
        <f t="shared" ca="1" si="19"/>
        <v>0.10423795337798011</v>
      </c>
      <c r="AF44" s="4">
        <f t="shared" ca="1" si="20"/>
        <v>0.24708992016905598</v>
      </c>
      <c r="AG44" s="4">
        <f t="shared" ca="1" si="21"/>
        <v>0.57813757312859326</v>
      </c>
      <c r="AH44" s="4">
        <f t="shared" ca="1" si="22"/>
        <v>16.957882011171037</v>
      </c>
      <c r="AI44" s="4">
        <f t="shared" ca="1" si="23"/>
        <v>1.0664861165085395</v>
      </c>
      <c r="AJ44" s="4">
        <f t="shared" ca="1" si="24"/>
        <v>0.42186242687140674</v>
      </c>
      <c r="AK44" s="4">
        <f t="shared" ca="1" si="25"/>
        <v>-0.64462368963713279</v>
      </c>
      <c r="AL44" s="4">
        <f t="shared" ca="1" si="26"/>
        <v>0.37749199323532195</v>
      </c>
      <c r="AM44" s="4">
        <f t="shared" ca="1" si="27"/>
        <v>0.27545292987791364</v>
      </c>
      <c r="AN44" s="4">
        <f t="shared" ca="1" si="28"/>
        <v>41.203438908810668</v>
      </c>
      <c r="AO44" s="4">
        <f t="shared" ca="1" si="29"/>
        <v>0.16322630751502315</v>
      </c>
      <c r="AP44" s="4">
        <f t="shared" ca="1" si="30"/>
        <v>8.4404969175922266E-3</v>
      </c>
      <c r="AQ44" s="4">
        <f t="shared" ca="1" si="31"/>
        <v>2.4155897380686905E-4</v>
      </c>
      <c r="AR44" s="4">
        <f t="shared" ca="1" si="32"/>
        <v>0.50388331385380525</v>
      </c>
      <c r="AS44" s="4">
        <f t="shared" ca="1" si="33"/>
        <v>8.0420875685917407E-5</v>
      </c>
      <c r="AT44" s="4">
        <f t="shared" ca="1" si="34"/>
        <v>0.97471888000001317</v>
      </c>
      <c r="AU44" s="4">
        <f t="shared" ca="1" si="35"/>
        <v>0.49114457933027617</v>
      </c>
      <c r="AV44" s="4">
        <f t="shared" ca="1" si="36"/>
        <v>30.086149944379819</v>
      </c>
      <c r="AW44" s="4">
        <f t="shared" ca="1" si="37"/>
        <v>13.880866273941892</v>
      </c>
      <c r="AX44" s="4">
        <f t="shared" ca="1" si="38"/>
        <v>2390.7230033698424</v>
      </c>
      <c r="AY44" s="4">
        <f ca="1">+'fd q1'!L44:L108</f>
        <v>4.6819631545728817E-2</v>
      </c>
      <c r="AZ44" s="4">
        <f t="shared" ca="1" si="39"/>
        <v>0.20893159683597096</v>
      </c>
      <c r="BA44" s="4">
        <f t="shared" ca="1" si="40"/>
        <v>3.09125656169072E-6</v>
      </c>
      <c r="BB44" s="4">
        <f t="shared" ca="1" si="41"/>
        <v>0.20893468809253266</v>
      </c>
      <c r="BC44" s="4">
        <f t="shared" ca="1" si="42"/>
        <v>20.893468809253264</v>
      </c>
      <c r="BD44" s="4">
        <f t="shared" ca="1" si="43"/>
        <v>774.1491322624039</v>
      </c>
      <c r="BE44" s="4">
        <f t="shared" ca="1" si="46"/>
        <v>0</v>
      </c>
    </row>
    <row r="45" spans="5:57" x14ac:dyDescent="0.25">
      <c r="E45" s="4">
        <v>43</v>
      </c>
      <c r="F45" s="4">
        <v>4300</v>
      </c>
      <c r="G45" s="4">
        <f t="shared" ca="1" si="45"/>
        <v>774.1491322624039</v>
      </c>
      <c r="H45" s="4">
        <f t="shared" ca="1" si="0"/>
        <v>795.32522640925549</v>
      </c>
      <c r="I45" s="4">
        <f t="shared" ca="1" si="1"/>
        <v>805.32522640925549</v>
      </c>
      <c r="J45" s="4">
        <v>562</v>
      </c>
      <c r="K45" s="4">
        <f t="shared" si="2"/>
        <v>632.46153846153845</v>
      </c>
      <c r="L45" s="4">
        <f t="shared" si="3"/>
        <v>597.23076923076928</v>
      </c>
      <c r="M45" s="4">
        <f ca="1">+'Rs,Den q1'!I45:I109</f>
        <v>124.15835474227566</v>
      </c>
      <c r="N45" s="4">
        <f ca="1">+'Rs,Den q1'!J45:J109</f>
        <v>0.73895330836685735</v>
      </c>
      <c r="O45" s="4">
        <f t="shared" ca="1" si="4"/>
        <v>805.32541294330531</v>
      </c>
      <c r="P45" s="4">
        <f t="shared" ca="1" si="5"/>
        <v>0.6473193195280571</v>
      </c>
      <c r="Q45" s="4">
        <f t="shared" ca="1" si="6"/>
        <v>670.99645348913589</v>
      </c>
      <c r="R45" s="4">
        <f t="shared" ca="1" si="7"/>
        <v>373.14100007869024</v>
      </c>
      <c r="S45" s="4">
        <f t="shared" ca="1" si="8"/>
        <v>1.200192970054639</v>
      </c>
      <c r="T45" s="4">
        <f t="shared" ca="1" si="9"/>
        <v>1.6005498433697225</v>
      </c>
      <c r="U45" s="4">
        <f t="shared" ca="1" si="10"/>
        <v>0.90598257706080987</v>
      </c>
      <c r="V45" s="4">
        <f t="shared" ca="1" si="11"/>
        <v>1.8993487181564416E-2</v>
      </c>
      <c r="W45" s="17">
        <f t="shared" ca="1" si="12"/>
        <v>2.6037975827812221</v>
      </c>
      <c r="X45" s="4">
        <f ca="1">+'Visco q1'!G45:G109</f>
        <v>1.3262044314519142E-2</v>
      </c>
      <c r="Y45" s="4">
        <f t="shared" ca="1" si="13"/>
        <v>1.0812814167740457</v>
      </c>
      <c r="Z45" s="4">
        <f t="shared" ca="1" si="14"/>
        <v>58.660637728309219</v>
      </c>
      <c r="AA45" s="4">
        <f t="shared" si="15"/>
        <v>24</v>
      </c>
      <c r="AB45" s="4">
        <f t="shared" ca="1" si="16"/>
        <v>7.0270777259100305E-3</v>
      </c>
      <c r="AC45" s="4">
        <f t="shared" ca="1" si="17"/>
        <v>4.9236140893940735E-3</v>
      </c>
      <c r="AD45" s="4">
        <f t="shared" ca="1" si="18"/>
        <v>0.14315445189420853</v>
      </c>
      <c r="AE45" s="4">
        <f t="shared" ca="1" si="19"/>
        <v>0.10030304257301102</v>
      </c>
      <c r="AF45" s="4">
        <f t="shared" ca="1" si="20"/>
        <v>0.24345749446721954</v>
      </c>
      <c r="AG45" s="4">
        <f t="shared" ca="1" si="21"/>
        <v>0.5880059359334433</v>
      </c>
      <c r="AH45" s="4">
        <f t="shared" ca="1" si="22"/>
        <v>16.660014485055544</v>
      </c>
      <c r="AI45" s="4">
        <f t="shared" ca="1" si="23"/>
        <v>1.0666178566174671</v>
      </c>
      <c r="AJ45" s="4">
        <f t="shared" ca="1" si="24"/>
        <v>0.4119940640665567</v>
      </c>
      <c r="AK45" s="4">
        <f t="shared" ca="1" si="25"/>
        <v>-0.65462379255091041</v>
      </c>
      <c r="AL45" s="4">
        <f t="shared" ca="1" si="26"/>
        <v>0.38003752629816823</v>
      </c>
      <c r="AM45" s="4">
        <f t="shared" ca="1" si="27"/>
        <v>0.26627827269945425</v>
      </c>
      <c r="AN45" s="4">
        <f t="shared" ca="1" si="28"/>
        <v>41.39363522740922</v>
      </c>
      <c r="AO45" s="4">
        <f t="shared" ca="1" si="29"/>
        <v>0.16538125642997153</v>
      </c>
      <c r="AP45" s="4">
        <f t="shared" ca="1" si="30"/>
        <v>8.4906097734129271E-3</v>
      </c>
      <c r="AQ45" s="4">
        <f t="shared" ca="1" si="31"/>
        <v>2.4895975451888567E-4</v>
      </c>
      <c r="AR45" s="4">
        <f t="shared" ca="1" si="32"/>
        <v>0.51042296448838786</v>
      </c>
      <c r="AS45" s="4">
        <f t="shared" ca="1" si="33"/>
        <v>7.7080855088015844E-5</v>
      </c>
      <c r="AT45" s="4">
        <f t="shared" ca="1" si="34"/>
        <v>0.97471888000001128</v>
      </c>
      <c r="AU45" s="4">
        <f t="shared" ca="1" si="35"/>
        <v>0.49751890027240697</v>
      </c>
      <c r="AV45" s="4">
        <f t="shared" ca="1" si="36"/>
        <v>30.493135044730426</v>
      </c>
      <c r="AW45" s="4">
        <f t="shared" ca="1" si="37"/>
        <v>14.11760634593761</v>
      </c>
      <c r="AX45" s="4">
        <f t="shared" ca="1" si="38"/>
        <v>2347.4067190070841</v>
      </c>
      <c r="AY45" s="4">
        <f ca="1">+'fd q1'!L45:L109</f>
        <v>4.7090252559149316E-2</v>
      </c>
      <c r="AZ45" s="4">
        <f t="shared" ca="1" si="39"/>
        <v>0.21175788225507242</v>
      </c>
      <c r="BA45" s="4">
        <f t="shared" ca="1" si="40"/>
        <v>3.0592134430346644E-6</v>
      </c>
      <c r="BB45" s="4">
        <f t="shared" ca="1" si="41"/>
        <v>0.21176094146851546</v>
      </c>
      <c r="BC45" s="4">
        <f t="shared" ca="1" si="42"/>
        <v>21.176094146851547</v>
      </c>
      <c r="BD45" s="4">
        <f t="shared" ca="1" si="43"/>
        <v>795.32522640925549</v>
      </c>
      <c r="BE45" s="4">
        <f t="shared" ca="1" si="46"/>
        <v>0</v>
      </c>
    </row>
    <row r="46" spans="5:57" x14ac:dyDescent="0.25">
      <c r="E46" s="4">
        <v>44</v>
      </c>
      <c r="F46" s="4">
        <v>4400</v>
      </c>
      <c r="G46" s="4">
        <f t="shared" ca="1" si="45"/>
        <v>795.32522640925549</v>
      </c>
      <c r="H46" s="4">
        <f t="shared" ca="1" si="0"/>
        <v>816.78444610944416</v>
      </c>
      <c r="I46" s="4">
        <f t="shared" ca="1" si="1"/>
        <v>826.78444610944416</v>
      </c>
      <c r="J46" s="4">
        <v>563</v>
      </c>
      <c r="K46" s="4">
        <f t="shared" si="2"/>
        <v>635.07692307692309</v>
      </c>
      <c r="L46" s="4">
        <f t="shared" si="3"/>
        <v>599.03846153846155</v>
      </c>
      <c r="M46" s="4">
        <f ca="1">+'Rs,Den q1'!I46:I110</f>
        <v>127.39960062136197</v>
      </c>
      <c r="N46" s="4">
        <f ca="1">+'Rs,Den q1'!J46:J110</f>
        <v>0.7386649262937558</v>
      </c>
      <c r="O46" s="4">
        <f t="shared" ca="1" si="4"/>
        <v>826.78465223296166</v>
      </c>
      <c r="P46" s="4">
        <f t="shared" ca="1" si="5"/>
        <v>0.64614019545406842</v>
      </c>
      <c r="Q46" s="4">
        <f t="shared" ca="1" si="6"/>
        <v>671.03595972500773</v>
      </c>
      <c r="R46" s="4">
        <f t="shared" ca="1" si="7"/>
        <v>372.77684912030446</v>
      </c>
      <c r="S46" s="4">
        <f t="shared" ca="1" si="8"/>
        <v>1.2321015500395278</v>
      </c>
      <c r="T46" s="4">
        <f t="shared" ca="1" si="9"/>
        <v>1.6069626183924763</v>
      </c>
      <c r="U46" s="4">
        <f t="shared" ca="1" si="10"/>
        <v>0.90544644889776882</v>
      </c>
      <c r="V46" s="4">
        <f t="shared" ca="1" si="11"/>
        <v>1.8545526633311455E-2</v>
      </c>
      <c r="W46" s="17">
        <f t="shared" ca="1" si="12"/>
        <v>2.6618338701701392</v>
      </c>
      <c r="X46" s="4">
        <f ca="1">+'Visco q1'!G46:G110</f>
        <v>1.3334241469967457E-2</v>
      </c>
      <c r="Y46" s="4">
        <f t="shared" ca="1" si="13"/>
        <v>1.0835882389375993</v>
      </c>
      <c r="Z46" s="4">
        <f t="shared" ca="1" si="14"/>
        <v>58.702038423649697</v>
      </c>
      <c r="AA46" s="4">
        <f t="shared" si="15"/>
        <v>24</v>
      </c>
      <c r="AB46" s="4">
        <f t="shared" ca="1" si="16"/>
        <v>7.0420694000400694E-3</v>
      </c>
      <c r="AC46" s="4">
        <f t="shared" ca="1" si="17"/>
        <v>4.7379184033078765E-3</v>
      </c>
      <c r="AD46" s="4">
        <f t="shared" ca="1" si="18"/>
        <v>0.14345985977167505</v>
      </c>
      <c r="AE46" s="4">
        <f t="shared" ca="1" si="19"/>
        <v>9.65200811205182E-2</v>
      </c>
      <c r="AF46" s="4">
        <f t="shared" ca="1" si="20"/>
        <v>0.23997994089219327</v>
      </c>
      <c r="AG46" s="4">
        <f t="shared" ca="1" si="21"/>
        <v>0.59779937955781837</v>
      </c>
      <c r="AH46" s="4">
        <f t="shared" ca="1" si="22"/>
        <v>16.363997719458187</v>
      </c>
      <c r="AI46" s="4">
        <f t="shared" ca="1" si="23"/>
        <v>1.0667421518278695</v>
      </c>
      <c r="AJ46" s="4">
        <f t="shared" ca="1" si="24"/>
        <v>0.40220062044218158</v>
      </c>
      <c r="AK46" s="4">
        <f t="shared" ca="1" si="25"/>
        <v>-0.66454153138568794</v>
      </c>
      <c r="AL46" s="4">
        <f t="shared" ca="1" si="26"/>
        <v>0.38262656392205718</v>
      </c>
      <c r="AM46" s="4">
        <f t="shared" ca="1" si="27"/>
        <v>0.25743191891725137</v>
      </c>
      <c r="AN46" s="4">
        <f t="shared" ca="1" si="28"/>
        <v>41.586910704584646</v>
      </c>
      <c r="AO46" s="4">
        <f t="shared" ca="1" si="29"/>
        <v>0.16759040856768662</v>
      </c>
      <c r="AP46" s="4">
        <f t="shared" ca="1" si="30"/>
        <v>8.5412699110354595E-3</v>
      </c>
      <c r="AQ46" s="4">
        <f t="shared" ca="1" si="31"/>
        <v>2.5657688235890085E-4</v>
      </c>
      <c r="AR46" s="4">
        <f t="shared" ca="1" si="32"/>
        <v>0.51697592686490512</v>
      </c>
      <c r="AS46" s="4">
        <f t="shared" ca="1" si="33"/>
        <v>7.3878838300734629E-5</v>
      </c>
      <c r="AT46" s="4">
        <f t="shared" ca="1" si="34"/>
        <v>0.9747188800000095</v>
      </c>
      <c r="AU46" s="4">
        <f t="shared" ca="1" si="35"/>
        <v>0.50390619642072709</v>
      </c>
      <c r="AV46" s="4">
        <f t="shared" ca="1" si="36"/>
        <v>30.900840193353535</v>
      </c>
      <c r="AW46" s="4">
        <f t="shared" ca="1" si="37"/>
        <v>14.352548149579988</v>
      </c>
      <c r="AX46" s="4">
        <f t="shared" ca="1" si="38"/>
        <v>2306.4306647246344</v>
      </c>
      <c r="AY46" s="4">
        <f ca="1">+'fd q1'!L46:L110</f>
        <v>4.7353015228301362E-2</v>
      </c>
      <c r="AZ46" s="4">
        <f t="shared" ca="1" si="39"/>
        <v>0.21458916800939953</v>
      </c>
      <c r="BA46" s="4">
        <f t="shared" ca="1" si="40"/>
        <v>3.0289924866678806E-6</v>
      </c>
      <c r="BB46" s="4">
        <f t="shared" ca="1" si="41"/>
        <v>0.2145921970018862</v>
      </c>
      <c r="BC46" s="4">
        <f t="shared" ca="1" si="42"/>
        <v>21.459219700188619</v>
      </c>
      <c r="BD46" s="4">
        <f t="shared" ca="1" si="43"/>
        <v>816.78444610944416</v>
      </c>
      <c r="BE46" s="4">
        <f t="shared" ca="1" si="46"/>
        <v>0</v>
      </c>
    </row>
    <row r="47" spans="5:57" x14ac:dyDescent="0.25">
      <c r="E47" s="4">
        <v>45</v>
      </c>
      <c r="F47" s="4">
        <v>4500</v>
      </c>
      <c r="G47" s="4">
        <f t="shared" ca="1" si="45"/>
        <v>816.78444610944416</v>
      </c>
      <c r="H47" s="4">
        <f t="shared" ca="1" si="0"/>
        <v>838.52727100194045</v>
      </c>
      <c r="I47" s="4">
        <f t="shared" ca="1" si="1"/>
        <v>848.52727100194045</v>
      </c>
      <c r="J47" s="4">
        <v>564</v>
      </c>
      <c r="K47" s="4">
        <f t="shared" si="2"/>
        <v>637.69230769230762</v>
      </c>
      <c r="L47" s="4">
        <f t="shared" si="3"/>
        <v>600.84615384615381</v>
      </c>
      <c r="M47" s="4">
        <f ca="1">+'Rs,Den q1'!I47:I111</f>
        <v>130.67612615200835</v>
      </c>
      <c r="N47" s="4">
        <f ca="1">+'Rs,Den q1'!J47:J111</f>
        <v>0.73837340529832785</v>
      </c>
      <c r="O47" s="4">
        <f t="shared" ca="1" si="4"/>
        <v>848.52749843123672</v>
      </c>
      <c r="P47" s="4">
        <f t="shared" ca="1" si="5"/>
        <v>0.64492124817229579</v>
      </c>
      <c r="Q47" s="4">
        <f t="shared" ca="1" si="6"/>
        <v>671.07669060968021</v>
      </c>
      <c r="R47" s="4">
        <f t="shared" ca="1" si="7"/>
        <v>372.40036295169472</v>
      </c>
      <c r="S47" s="4">
        <f t="shared" ca="1" si="8"/>
        <v>1.2644266786126106</v>
      </c>
      <c r="T47" s="4">
        <f t="shared" ca="1" si="9"/>
        <v>1.6134413755232875</v>
      </c>
      <c r="U47" s="4">
        <f t="shared" ca="1" si="10"/>
        <v>0.90496764083570513</v>
      </c>
      <c r="V47" s="4">
        <f t="shared" ca="1" si="11"/>
        <v>1.8115257935549529E-2</v>
      </c>
      <c r="W47" s="17">
        <f t="shared" ca="1" si="12"/>
        <v>2.7199161908521137</v>
      </c>
      <c r="X47" s="4">
        <f ca="1">+'Visco q1'!G47:G111</f>
        <v>1.3406947235024348E-2</v>
      </c>
      <c r="Y47" s="4">
        <f t="shared" ca="1" si="13"/>
        <v>1.085917008115296</v>
      </c>
      <c r="Z47" s="4">
        <f t="shared" ca="1" si="14"/>
        <v>58.743748332944193</v>
      </c>
      <c r="AA47" s="4">
        <f t="shared" si="15"/>
        <v>24</v>
      </c>
      <c r="AB47" s="4">
        <f t="shared" ca="1" si="16"/>
        <v>7.0572037043604022E-3</v>
      </c>
      <c r="AC47" s="4">
        <f t="shared" ca="1" si="17"/>
        <v>4.5592974697231678E-3</v>
      </c>
      <c r="AD47" s="4">
        <f t="shared" ca="1" si="18"/>
        <v>0.14376817328751804</v>
      </c>
      <c r="AE47" s="4">
        <f t="shared" ca="1" si="19"/>
        <v>9.2881245342472316E-2</v>
      </c>
      <c r="AF47" s="4">
        <f t="shared" ca="1" si="20"/>
        <v>0.23664941862999034</v>
      </c>
      <c r="AG47" s="4">
        <f t="shared" ca="1" si="21"/>
        <v>0.60751542987014306</v>
      </c>
      <c r="AH47" s="4">
        <f t="shared" ca="1" si="22"/>
        <v>16.069913866529461</v>
      </c>
      <c r="AI47" s="4">
        <f t="shared" ca="1" si="23"/>
        <v>1.066859515426817</v>
      </c>
      <c r="AJ47" s="4">
        <f t="shared" ca="1" si="24"/>
        <v>0.39248457012985694</v>
      </c>
      <c r="AK47" s="4">
        <f t="shared" ca="1" si="25"/>
        <v>-0.67437494529696007</v>
      </c>
      <c r="AL47" s="4">
        <f t="shared" ca="1" si="26"/>
        <v>0.38525967485316243</v>
      </c>
      <c r="AM47" s="4">
        <f t="shared" ca="1" si="27"/>
        <v>0.2488965225219594</v>
      </c>
      <c r="AN47" s="4">
        <f t="shared" ca="1" si="28"/>
        <v>41.783300592878675</v>
      </c>
      <c r="AO47" s="4">
        <f t="shared" ca="1" si="29"/>
        <v>0.16985523543869349</v>
      </c>
      <c r="AP47" s="4">
        <f t="shared" ca="1" si="30"/>
        <v>8.5924677293960205E-3</v>
      </c>
      <c r="AQ47" s="4">
        <f t="shared" ca="1" si="31"/>
        <v>2.644190500410123E-4</v>
      </c>
      <c r="AR47" s="4">
        <f t="shared" ca="1" si="32"/>
        <v>0.52354212206826845</v>
      </c>
      <c r="AS47" s="4">
        <f t="shared" ca="1" si="33"/>
        <v>7.0807759399181154E-5</v>
      </c>
      <c r="AT47" s="4">
        <f t="shared" ca="1" si="34"/>
        <v>0.97471888000000806</v>
      </c>
      <c r="AU47" s="4">
        <f t="shared" ca="1" si="35"/>
        <v>0.51030639085521012</v>
      </c>
      <c r="AV47" s="4">
        <f t="shared" ca="1" si="36"/>
        <v>31.309235773161241</v>
      </c>
      <c r="AW47" s="4">
        <f t="shared" ca="1" si="37"/>
        <v>14.585632336805725</v>
      </c>
      <c r="AX47" s="4">
        <f t="shared" ca="1" si="38"/>
        <v>2267.6542219001412</v>
      </c>
      <c r="AY47" s="4">
        <f ca="1">+'fd q1'!L47:L111</f>
        <v>4.7607998994020857E-2</v>
      </c>
      <c r="AZ47" s="4">
        <f t="shared" ca="1" si="39"/>
        <v>0.21742524842473085</v>
      </c>
      <c r="BA47" s="4">
        <f t="shared" ca="1" si="40"/>
        <v>3.0005002323595544E-6</v>
      </c>
      <c r="BB47" s="4">
        <f t="shared" ca="1" si="41"/>
        <v>0.21742824892496321</v>
      </c>
      <c r="BC47" s="4">
        <f t="shared" ca="1" si="42"/>
        <v>21.742824892496319</v>
      </c>
      <c r="BD47" s="4">
        <f t="shared" ca="1" si="43"/>
        <v>838.52727100194045</v>
      </c>
      <c r="BE47" s="4">
        <f t="shared" ca="1" si="46"/>
        <v>0</v>
      </c>
    </row>
    <row r="48" spans="5:57" x14ac:dyDescent="0.25">
      <c r="E48" s="4">
        <v>46</v>
      </c>
      <c r="F48" s="4">
        <v>4600</v>
      </c>
      <c r="G48" s="4">
        <f t="shared" ca="1" si="45"/>
        <v>838.52727100194045</v>
      </c>
      <c r="H48" s="4">
        <f t="shared" ca="1" si="0"/>
        <v>860.55416056942738</v>
      </c>
      <c r="I48" s="4">
        <f t="shared" ca="1" si="1"/>
        <v>870.55416056942738</v>
      </c>
      <c r="J48" s="4">
        <v>565</v>
      </c>
      <c r="K48" s="4">
        <f t="shared" si="2"/>
        <v>640.30769230769238</v>
      </c>
      <c r="L48" s="4">
        <f t="shared" si="3"/>
        <v>602.65384615384619</v>
      </c>
      <c r="M48" s="4">
        <f ca="1">+'Rs,Den q1'!I48:I112</f>
        <v>133.98757456428115</v>
      </c>
      <c r="N48" s="4">
        <f ca="1">+'Rs,Den q1'!J48:J112</f>
        <v>0.73807877712332204</v>
      </c>
      <c r="O48" s="4">
        <f t="shared" ca="1" si="4"/>
        <v>870.55441113984534</v>
      </c>
      <c r="P48" s="4">
        <f t="shared" ca="1" si="5"/>
        <v>0.64366047286249073</v>
      </c>
      <c r="Q48" s="4">
        <f t="shared" ca="1" si="6"/>
        <v>671.11870193072866</v>
      </c>
      <c r="R48" s="4">
        <f t="shared" ca="1" si="7"/>
        <v>372.01091862623986</v>
      </c>
      <c r="S48" s="4">
        <f t="shared" ca="1" si="8"/>
        <v>1.2971686797953128</v>
      </c>
      <c r="T48" s="4">
        <f t="shared" ca="1" si="9"/>
        <v>1.6199896722905969</v>
      </c>
      <c r="U48" s="4">
        <f t="shared" ca="1" si="10"/>
        <v>0.90454733441392088</v>
      </c>
      <c r="V48" s="4">
        <f t="shared" ca="1" si="11"/>
        <v>1.7701799867640124E-2</v>
      </c>
      <c r="W48" s="17">
        <f t="shared" ca="1" si="12"/>
        <v>2.778003394818068</v>
      </c>
      <c r="X48" s="4">
        <f ca="1">+'Visco q1'!G48:G112</f>
        <v>1.3480152806515324E-2</v>
      </c>
      <c r="Y48" s="4">
        <f t="shared" ca="1" si="13"/>
        <v>1.0882675907164483</v>
      </c>
      <c r="Z48" s="4">
        <f t="shared" ca="1" si="14"/>
        <v>58.785747644128264</v>
      </c>
      <c r="AA48" s="4">
        <f t="shared" si="15"/>
        <v>24</v>
      </c>
      <c r="AB48" s="4">
        <f t="shared" ca="1" si="16"/>
        <v>7.0724797706861776E-3</v>
      </c>
      <c r="AC48" s="4">
        <f t="shared" ca="1" si="17"/>
        <v>4.3873916183265532E-3</v>
      </c>
      <c r="AD48" s="4">
        <f t="shared" ca="1" si="18"/>
        <v>0.14407937475522101</v>
      </c>
      <c r="AE48" s="4">
        <f t="shared" ca="1" si="19"/>
        <v>8.9379208095417009E-2</v>
      </c>
      <c r="AF48" s="4">
        <f t="shared" ca="1" si="20"/>
        <v>0.23345858285063803</v>
      </c>
      <c r="AG48" s="4">
        <f t="shared" ca="1" si="21"/>
        <v>0.6171517576948542</v>
      </c>
      <c r="AH48" s="4">
        <f t="shared" ca="1" si="22"/>
        <v>15.777842974384679</v>
      </c>
      <c r="AI48" s="4">
        <f t="shared" ca="1" si="23"/>
        <v>1.0669704181942365</v>
      </c>
      <c r="AJ48" s="4">
        <f t="shared" ca="1" si="24"/>
        <v>0.38284824230514575</v>
      </c>
      <c r="AK48" s="4">
        <f t="shared" ca="1" si="25"/>
        <v>-0.68412217588909074</v>
      </c>
      <c r="AL48" s="4">
        <f t="shared" ca="1" si="26"/>
        <v>0.3879374368077575</v>
      </c>
      <c r="AM48" s="4">
        <f t="shared" ca="1" si="27"/>
        <v>0.24065582566103394</v>
      </c>
      <c r="AN48" s="4">
        <f t="shared" ca="1" si="28"/>
        <v>41.982840691533653</v>
      </c>
      <c r="AO48" s="4">
        <f t="shared" ca="1" si="29"/>
        <v>0.17217725490875477</v>
      </c>
      <c r="AP48" s="4">
        <f t="shared" ca="1" si="30"/>
        <v>8.6441927879854445E-3</v>
      </c>
      <c r="AQ48" s="4">
        <f t="shared" ca="1" si="31"/>
        <v>2.7249544257731387E-4</v>
      </c>
      <c r="AR48" s="4">
        <f t="shared" ca="1" si="32"/>
        <v>0.53012148950443816</v>
      </c>
      <c r="AS48" s="4">
        <f t="shared" ca="1" si="33"/>
        <v>6.7861000816779119E-5</v>
      </c>
      <c r="AT48" s="4">
        <f t="shared" ca="1" si="34"/>
        <v>0.97471888000000684</v>
      </c>
      <c r="AU48" s="4">
        <f t="shared" ca="1" si="35"/>
        <v>0.51671942451370134</v>
      </c>
      <c r="AV48" s="4">
        <f t="shared" ca="1" si="36"/>
        <v>31.7182927716322</v>
      </c>
      <c r="AW48" s="4">
        <f t="shared" ca="1" si="37"/>
        <v>14.81680303748448</v>
      </c>
      <c r="AX48" s="4">
        <f t="shared" ca="1" si="38"/>
        <v>2230.9473780506128</v>
      </c>
      <c r="AY48" s="4">
        <f ca="1">+'fd q1'!L48:L112</f>
        <v>4.7855286397616416E-2</v>
      </c>
      <c r="AZ48" s="4">
        <f t="shared" ca="1" si="39"/>
        <v>0.2202659220252236</v>
      </c>
      <c r="BA48" s="4">
        <f t="shared" ca="1" si="40"/>
        <v>2.9736496461150369E-6</v>
      </c>
      <c r="BB48" s="4">
        <f t="shared" ca="1" si="41"/>
        <v>0.22026889567486971</v>
      </c>
      <c r="BC48" s="4">
        <f t="shared" ca="1" si="42"/>
        <v>22.026889567486972</v>
      </c>
      <c r="BD48" s="4">
        <f t="shared" ca="1" si="43"/>
        <v>860.55416056942738</v>
      </c>
      <c r="BE48" s="4">
        <f t="shared" ca="1" si="46"/>
        <v>0</v>
      </c>
    </row>
    <row r="49" spans="5:57" x14ac:dyDescent="0.25">
      <c r="E49" s="4">
        <v>47</v>
      </c>
      <c r="F49" s="4">
        <v>4700</v>
      </c>
      <c r="G49" s="4">
        <f t="shared" ca="1" si="45"/>
        <v>860.55416056942738</v>
      </c>
      <c r="H49" s="4">
        <f t="shared" ca="1" si="0"/>
        <v>882.86555477397724</v>
      </c>
      <c r="I49" s="4">
        <f t="shared" ca="1" si="1"/>
        <v>892.86555477397724</v>
      </c>
      <c r="J49" s="4">
        <v>566</v>
      </c>
      <c r="K49" s="4">
        <f t="shared" si="2"/>
        <v>642.92307692307691</v>
      </c>
      <c r="L49" s="4">
        <f t="shared" si="3"/>
        <v>604.46153846153845</v>
      </c>
      <c r="M49" s="4">
        <f ca="1">+'Rs,Den q1'!I49:I113</f>
        <v>137.33358332322592</v>
      </c>
      <c r="N49" s="4">
        <f ca="1">+'Rs,Den q1'!J49:J113</f>
        <v>0.73778107402441595</v>
      </c>
      <c r="O49" s="4">
        <f t="shared" ca="1" si="4"/>
        <v>892.86583044568022</v>
      </c>
      <c r="P49" s="4">
        <f t="shared" ca="1" si="5"/>
        <v>0.64235570761050831</v>
      </c>
      <c r="Q49" s="4">
        <f t="shared" ca="1" si="6"/>
        <v>671.16205354791521</v>
      </c>
      <c r="R49" s="4">
        <f t="shared" ca="1" si="7"/>
        <v>371.60784428466769</v>
      </c>
      <c r="S49" s="4">
        <f t="shared" ca="1" si="8"/>
        <v>1.3303278247840249</v>
      </c>
      <c r="T49" s="4">
        <f t="shared" ca="1" si="9"/>
        <v>1.6266113532266955</v>
      </c>
      <c r="U49" s="4">
        <f t="shared" ca="1" si="10"/>
        <v>0.90418672903892883</v>
      </c>
      <c r="V49" s="4">
        <f t="shared" ca="1" si="11"/>
        <v>1.7304327376970529E-2</v>
      </c>
      <c r="W49" s="17">
        <f t="shared" ca="1" si="12"/>
        <v>2.8360522193284212</v>
      </c>
      <c r="X49" s="4">
        <f ca="1">+'Visco q1'!G49:G113</f>
        <v>1.3553848508417274E-2</v>
      </c>
      <c r="Y49" s="4">
        <f t="shared" ca="1" si="13"/>
        <v>1.0906398490839964</v>
      </c>
      <c r="Z49" s="4">
        <f t="shared" ca="1" si="14"/>
        <v>58.828016640225329</v>
      </c>
      <c r="AA49" s="4">
        <f t="shared" si="15"/>
        <v>24</v>
      </c>
      <c r="AB49" s="4">
        <f t="shared" ca="1" si="16"/>
        <v>7.0878967044058329E-3</v>
      </c>
      <c r="AC49" s="4">
        <f t="shared" ca="1" si="17"/>
        <v>4.2218636621148007E-3</v>
      </c>
      <c r="AD49" s="4">
        <f t="shared" ca="1" si="18"/>
        <v>0.1443934459499068</v>
      </c>
      <c r="AE49" s="4">
        <f t="shared" ca="1" si="19"/>
        <v>8.6007100262129418E-2</v>
      </c>
      <c r="AF49" s="4">
        <f t="shared" ca="1" si="20"/>
        <v>0.23040054621203621</v>
      </c>
      <c r="AG49" s="4">
        <f t="shared" ca="1" si="21"/>
        <v>0.62670617897330161</v>
      </c>
      <c r="AH49" s="4">
        <f t="shared" ca="1" si="22"/>
        <v>15.487862931922193</v>
      </c>
      <c r="AI49" s="4">
        <f t="shared" ca="1" si="23"/>
        <v>1.0670752924953641</v>
      </c>
      <c r="AJ49" s="4">
        <f t="shared" ca="1" si="24"/>
        <v>0.3732938210266985</v>
      </c>
      <c r="AK49" s="4">
        <f t="shared" ca="1" si="25"/>
        <v>-0.69378147146866564</v>
      </c>
      <c r="AL49" s="4">
        <f t="shared" ca="1" si="26"/>
        <v>0.39066043670012224</v>
      </c>
      <c r="AM49" s="4">
        <f t="shared" ca="1" si="27"/>
        <v>0.23269457368148891</v>
      </c>
      <c r="AN49" s="4">
        <f t="shared" ca="1" si="28"/>
        <v>42.185567362102425</v>
      </c>
      <c r="AO49" s="4">
        <f t="shared" ca="1" si="29"/>
        <v>0.174558032841238</v>
      </c>
      <c r="AP49" s="4">
        <f t="shared" ca="1" si="30"/>
        <v>8.6964337785127473E-3</v>
      </c>
      <c r="AQ49" s="4">
        <f t="shared" ca="1" si="31"/>
        <v>2.8081577916658066E-4</v>
      </c>
      <c r="AR49" s="4">
        <f t="shared" ca="1" si="32"/>
        <v>0.53671399239331996</v>
      </c>
      <c r="AS49" s="4">
        <f t="shared" ca="1" si="33"/>
        <v>6.5032358667251074E-5</v>
      </c>
      <c r="AT49" s="4">
        <f t="shared" ca="1" si="34"/>
        <v>0.97471888000000584</v>
      </c>
      <c r="AU49" s="4">
        <f t="shared" ca="1" si="35"/>
        <v>0.52314526154594854</v>
      </c>
      <c r="AV49" s="4">
        <f t="shared" ca="1" si="36"/>
        <v>32.12798309076998</v>
      </c>
      <c r="AW49" s="4">
        <f t="shared" ca="1" si="37"/>
        <v>15.046007863258563</v>
      </c>
      <c r="AX49" s="4">
        <f t="shared" ca="1" si="38"/>
        <v>2196.1897908886717</v>
      </c>
      <c r="AY49" s="4">
        <f ca="1">+'fd q1'!L49:L113</f>
        <v>4.8094962896704778E-2</v>
      </c>
      <c r="AZ49" s="4">
        <f t="shared" ca="1" si="39"/>
        <v>0.22311099368590265</v>
      </c>
      <c r="BA49" s="4">
        <f t="shared" ca="1" si="40"/>
        <v>2.9483595962846784E-6</v>
      </c>
      <c r="BB49" s="4">
        <f t="shared" ca="1" si="41"/>
        <v>0.22311394204549892</v>
      </c>
      <c r="BC49" s="4">
        <f t="shared" ca="1" si="42"/>
        <v>22.311394204549892</v>
      </c>
      <c r="BD49" s="4">
        <f t="shared" ca="1" si="43"/>
        <v>882.86555477397724</v>
      </c>
      <c r="BE49" s="4">
        <f t="shared" ca="1" si="46"/>
        <v>0</v>
      </c>
    </row>
    <row r="50" spans="5:57" x14ac:dyDescent="0.25">
      <c r="E50" s="4">
        <v>48</v>
      </c>
      <c r="F50" s="4">
        <v>4800</v>
      </c>
      <c r="G50" s="4">
        <f t="shared" ca="1" si="45"/>
        <v>882.86555477397724</v>
      </c>
      <c r="H50" s="4">
        <f t="shared" ca="1" si="0"/>
        <v>905.46187492095783</v>
      </c>
      <c r="I50" s="4">
        <f t="shared" ca="1" si="1"/>
        <v>915.46187492095783</v>
      </c>
      <c r="J50" s="4">
        <v>567</v>
      </c>
      <c r="K50" s="4">
        <f t="shared" si="2"/>
        <v>645.53846153846155</v>
      </c>
      <c r="L50" s="4">
        <f t="shared" si="3"/>
        <v>606.26923076923072</v>
      </c>
      <c r="M50" s="4">
        <f ca="1">+'Rs,Den q1'!I50:I114</f>
        <v>140.71378442629447</v>
      </c>
      <c r="N50" s="4">
        <f ca="1">+'Rs,Den q1'!J50:J114</f>
        <v>0.73748032874375302</v>
      </c>
      <c r="O50" s="4">
        <f t="shared" ca="1" si="4"/>
        <v>915.46217778483867</v>
      </c>
      <c r="P50" s="4">
        <f t="shared" ca="1" si="5"/>
        <v>0.64100461786351115</v>
      </c>
      <c r="Q50" s="4">
        <f t="shared" ca="1" si="6"/>
        <v>671.20680976336473</v>
      </c>
      <c r="R50" s="4">
        <f t="shared" ca="1" si="7"/>
        <v>371.19041430411175</v>
      </c>
      <c r="S50" s="4">
        <f t="shared" ca="1" si="8"/>
        <v>1.3639043311311243</v>
      </c>
      <c r="T50" s="4">
        <f t="shared" ca="1" si="9"/>
        <v>1.6333105797083483</v>
      </c>
      <c r="U50" s="4">
        <f t="shared" ca="1" si="10"/>
        <v>0.90388704548726051</v>
      </c>
      <c r="V50" s="4">
        <f t="shared" ca="1" si="11"/>
        <v>1.6922067315247272E-2</v>
      </c>
      <c r="W50" s="17">
        <f t="shared" ca="1" si="12"/>
        <v>2.8940171370578573</v>
      </c>
      <c r="X50" s="4">
        <f ca="1">+'Visco q1'!G50:G114</f>
        <v>1.362802375689706E-2</v>
      </c>
      <c r="Y50" s="4">
        <f t="shared" ca="1" si="13"/>
        <v>1.0930336416060842</v>
      </c>
      <c r="Z50" s="4">
        <f t="shared" ca="1" si="14"/>
        <v>58.870535715195381</v>
      </c>
      <c r="AA50" s="4">
        <f t="shared" si="15"/>
        <v>24</v>
      </c>
      <c r="AB50" s="4">
        <f t="shared" ca="1" si="16"/>
        <v>7.1034535852062073E-3</v>
      </c>
      <c r="AC50" s="4">
        <f t="shared" ca="1" si="17"/>
        <v>4.0623971784862082E-3</v>
      </c>
      <c r="AD50" s="4">
        <f t="shared" ca="1" si="18"/>
        <v>0.14471036812310972</v>
      </c>
      <c r="AE50" s="4">
        <f t="shared" ca="1" si="19"/>
        <v>8.2758475734301007E-2</v>
      </c>
      <c r="AF50" s="4">
        <f t="shared" ca="1" si="20"/>
        <v>0.22746884385741073</v>
      </c>
      <c r="AG50" s="4">
        <f t="shared" ca="1" si="21"/>
        <v>0.63617665465351236</v>
      </c>
      <c r="AH50" s="4">
        <f t="shared" ca="1" si="22"/>
        <v>15.20004941505902</v>
      </c>
      <c r="AI50" s="4">
        <f t="shared" ca="1" si="23"/>
        <v>1.0671745359271505</v>
      </c>
      <c r="AJ50" s="4">
        <f t="shared" ca="1" si="24"/>
        <v>0.36382334534648758</v>
      </c>
      <c r="AK50" s="4">
        <f t="shared" ca="1" si="25"/>
        <v>-0.70335119058066287</v>
      </c>
      <c r="AL50" s="4">
        <f t="shared" ca="1" si="26"/>
        <v>0.39342927089891261</v>
      </c>
      <c r="AM50" s="4">
        <f t="shared" ca="1" si="27"/>
        <v>0.22499843785313228</v>
      </c>
      <c r="AN50" s="4">
        <f t="shared" ca="1" si="28"/>
        <v>42.391517546167535</v>
      </c>
      <c r="AO50" s="4">
        <f t="shared" ca="1" si="29"/>
        <v>0.17699918482257249</v>
      </c>
      <c r="AP50" s="4">
        <f t="shared" ca="1" si="30"/>
        <v>8.7491784971146219E-3</v>
      </c>
      <c r="AQ50" s="4">
        <f t="shared" ca="1" si="31"/>
        <v>2.8939035976809286E-4</v>
      </c>
      <c r="AR50" s="4">
        <f t="shared" ca="1" si="32"/>
        <v>0.54331962363221875</v>
      </c>
      <c r="AS50" s="4">
        <f t="shared" ca="1" si="33"/>
        <v>6.2316011212745729E-5</v>
      </c>
      <c r="AT50" s="4">
        <f t="shared" ca="1" si="34"/>
        <v>0.97471888000000484</v>
      </c>
      <c r="AU50" s="4">
        <f t="shared" ca="1" si="35"/>
        <v>0.52958389502882042</v>
      </c>
      <c r="AV50" s="4">
        <f t="shared" ca="1" si="36"/>
        <v>32.538279875821054</v>
      </c>
      <c r="AW50" s="4">
        <f t="shared" ca="1" si="37"/>
        <v>15.273197904877993</v>
      </c>
      <c r="AX50" s="4">
        <f t="shared" ca="1" si="38"/>
        <v>2163.2699490501182</v>
      </c>
      <c r="AY50" s="4">
        <f ca="1">+'fd q1'!L50:L114</f>
        <v>4.8327116663347963E-2</v>
      </c>
      <c r="AZ50" s="4">
        <f t="shared" ca="1" si="39"/>
        <v>0.22596027691542397</v>
      </c>
      <c r="BA50" s="4">
        <f t="shared" ca="1" si="40"/>
        <v>2.9245543813233996E-6</v>
      </c>
      <c r="BB50" s="4">
        <f t="shared" ca="1" si="41"/>
        <v>0.22596320146980531</v>
      </c>
      <c r="BC50" s="4">
        <f t="shared" ca="1" si="42"/>
        <v>22.596320146980531</v>
      </c>
      <c r="BD50" s="4">
        <f t="shared" ca="1" si="43"/>
        <v>905.46187492095783</v>
      </c>
      <c r="BE50" s="4">
        <f t="shared" ca="1" si="46"/>
        <v>0</v>
      </c>
    </row>
    <row r="51" spans="5:57" x14ac:dyDescent="0.25">
      <c r="E51" s="4">
        <v>49</v>
      </c>
      <c r="F51" s="4">
        <v>4900</v>
      </c>
      <c r="G51" s="4">
        <f t="shared" ca="1" si="45"/>
        <v>905.46187492095783</v>
      </c>
      <c r="H51" s="4">
        <f t="shared" ca="1" si="0"/>
        <v>928.34352476540687</v>
      </c>
      <c r="I51" s="4">
        <f t="shared" ca="1" si="1"/>
        <v>938.34352476540687</v>
      </c>
      <c r="J51" s="4">
        <v>568</v>
      </c>
      <c r="K51" s="4">
        <f t="shared" si="2"/>
        <v>648.15384615384619</v>
      </c>
      <c r="L51" s="4">
        <f t="shared" si="3"/>
        <v>608.07692307692309</v>
      </c>
      <c r="M51" s="4">
        <f ca="1">+'Rs,Den q1'!I51:I115</f>
        <v>144.12780474332675</v>
      </c>
      <c r="N51" s="4">
        <f ca="1">+'Rs,Den q1'!J51:J115</f>
        <v>0.73717657447969387</v>
      </c>
      <c r="O51" s="4">
        <f t="shared" ca="1" si="4"/>
        <v>938.34385704909562</v>
      </c>
      <c r="P51" s="4">
        <f t="shared" ca="1" si="5"/>
        <v>0.63960467899802176</v>
      </c>
      <c r="Q51" s="4">
        <f t="shared" ca="1" si="6"/>
        <v>671.25303973261418</v>
      </c>
      <c r="R51" s="4">
        <f t="shared" ca="1" si="7"/>
        <v>370.75784385690503</v>
      </c>
      <c r="S51" s="4">
        <f t="shared" ca="1" si="8"/>
        <v>1.3978983620531313</v>
      </c>
      <c r="T51" s="4">
        <f t="shared" ca="1" si="9"/>
        <v>1.6400918636035977</v>
      </c>
      <c r="U51" s="4">
        <f t="shared" ca="1" si="10"/>
        <v>0.90364952981665281</v>
      </c>
      <c r="V51" s="4">
        <f t="shared" ca="1" si="11"/>
        <v>1.6554294561858283E-2</v>
      </c>
      <c r="W51" s="17">
        <f t="shared" ca="1" si="12"/>
        <v>2.9518501856332491</v>
      </c>
      <c r="X51" s="4">
        <f ca="1">+'Visco q1'!G51:G115</f>
        <v>1.3702667024112972E-2</v>
      </c>
      <c r="Y51" s="4">
        <f t="shared" ca="1" si="13"/>
        <v>1.0954488228481607</v>
      </c>
      <c r="Z51" s="4">
        <f t="shared" ca="1" si="14"/>
        <v>58.913285390475302</v>
      </c>
      <c r="AA51" s="4">
        <f t="shared" si="15"/>
        <v>24</v>
      </c>
      <c r="AB51" s="4">
        <f t="shared" ca="1" si="16"/>
        <v>7.1191494679310446E-3</v>
      </c>
      <c r="AC51" s="4">
        <f t="shared" ca="1" si="17"/>
        <v>3.9086949439174736E-3</v>
      </c>
      <c r="AD51" s="4">
        <f t="shared" ca="1" si="18"/>
        <v>0.14503012202026458</v>
      </c>
      <c r="AE51" s="4">
        <f t="shared" ca="1" si="19"/>
        <v>7.9627279524036698E-2</v>
      </c>
      <c r="AF51" s="4">
        <f t="shared" ca="1" si="20"/>
        <v>0.22465740154430128</v>
      </c>
      <c r="AG51" s="4">
        <f t="shared" ca="1" si="21"/>
        <v>0.64556129031727172</v>
      </c>
      <c r="AH51" s="4">
        <f t="shared" ca="1" si="22"/>
        <v>14.914475834566112</v>
      </c>
      <c r="AI51" s="4">
        <f t="shared" ca="1" si="23"/>
        <v>1.067268514572792</v>
      </c>
      <c r="AJ51" s="4">
        <f t="shared" ca="1" si="24"/>
        <v>0.35443870968272823</v>
      </c>
      <c r="AK51" s="4">
        <f t="shared" ca="1" si="25"/>
        <v>-0.71282980489006387</v>
      </c>
      <c r="AL51" s="4">
        <f t="shared" ca="1" si="26"/>
        <v>0.39624454551467087</v>
      </c>
      <c r="AM51" s="4">
        <f t="shared" ca="1" si="27"/>
        <v>0.21755394497401676</v>
      </c>
      <c r="AN51" s="4">
        <f t="shared" ca="1" si="28"/>
        <v>42.600728785352068</v>
      </c>
      <c r="AO51" s="4">
        <f t="shared" ca="1" si="29"/>
        <v>0.17950237797680868</v>
      </c>
      <c r="AP51" s="4">
        <f t="shared" ca="1" si="30"/>
        <v>8.8024138172436584E-3</v>
      </c>
      <c r="AQ51" s="4">
        <f t="shared" ca="1" si="31"/>
        <v>2.9823011699019625E-4</v>
      </c>
      <c r="AR51" s="4">
        <f t="shared" ca="1" si="32"/>
        <v>0.54993841206748861</v>
      </c>
      <c r="AS51" s="4">
        <f t="shared" ca="1" si="33"/>
        <v>5.9706490151865819E-5</v>
      </c>
      <c r="AT51" s="4">
        <f t="shared" ca="1" si="34"/>
        <v>0.97471888000000406</v>
      </c>
      <c r="AU51" s="4">
        <f t="shared" ca="1" si="35"/>
        <v>0.5360353530794032</v>
      </c>
      <c r="AV51" s="4">
        <f t="shared" ca="1" si="36"/>
        <v>32.9491578644909</v>
      </c>
      <c r="AW51" s="4">
        <f t="shared" ca="1" si="37"/>
        <v>15.498327723233759</v>
      </c>
      <c r="AX51" s="4">
        <f t="shared" ca="1" si="38"/>
        <v>2132.0844184857242</v>
      </c>
      <c r="AY51" s="4">
        <f ca="1">+'fd q1'!L51:L115</f>
        <v>4.8551838365426682E-2</v>
      </c>
      <c r="AZ51" s="4">
        <f t="shared" ca="1" si="39"/>
        <v>0.2288135962811868</v>
      </c>
      <c r="BA51" s="4">
        <f t="shared" ca="1" si="40"/>
        <v>2.9021633036767195E-6</v>
      </c>
      <c r="BB51" s="4">
        <f t="shared" ca="1" si="41"/>
        <v>0.22881649844449048</v>
      </c>
      <c r="BC51" s="4">
        <f t="shared" ca="1" si="42"/>
        <v>22.881649844449047</v>
      </c>
      <c r="BD51" s="4">
        <f t="shared" ca="1" si="43"/>
        <v>928.34352476540687</v>
      </c>
      <c r="BE51" s="4">
        <f t="shared" ca="1" si="46"/>
        <v>0</v>
      </c>
    </row>
    <row r="52" spans="5:57" x14ac:dyDescent="0.25">
      <c r="E52" s="4">
        <v>50</v>
      </c>
      <c r="F52" s="4">
        <v>5000</v>
      </c>
      <c r="G52" s="4">
        <f t="shared" ca="1" si="45"/>
        <v>928.34352476540687</v>
      </c>
      <c r="H52" s="4">
        <f t="shared" ca="1" si="0"/>
        <v>951.51089187647415</v>
      </c>
      <c r="I52" s="4">
        <f t="shared" ca="1" si="1"/>
        <v>961.51089187647415</v>
      </c>
      <c r="J52" s="4">
        <v>569</v>
      </c>
      <c r="K52" s="4">
        <f t="shared" si="2"/>
        <v>650.76923076923072</v>
      </c>
      <c r="L52" s="4">
        <f t="shared" si="3"/>
        <v>609.88461538461536</v>
      </c>
      <c r="M52" s="4">
        <f ca="1">+'Rs,Den q1'!I52:I116</f>
        <v>147.57526640139486</v>
      </c>
      <c r="N52" s="4">
        <f ca="1">+'Rs,Den q1'!J52:J116</f>
        <v>0.73686984485257523</v>
      </c>
      <c r="O52" s="4">
        <f t="shared" ca="1" si="4"/>
        <v>961.51125595045517</v>
      </c>
      <c r="P52" s="4">
        <f t="shared" ca="1" si="5"/>
        <v>0.63815315672816841</v>
      </c>
      <c r="Q52" s="4">
        <f t="shared" ca="1" si="6"/>
        <v>671.30081792184285</v>
      </c>
      <c r="R52" s="4">
        <f t="shared" ca="1" si="7"/>
        <v>370.30928279362814</v>
      </c>
      <c r="S52" s="4">
        <f t="shared" ca="1" si="8"/>
        <v>1.4323100258585106</v>
      </c>
      <c r="T52" s="4">
        <f t="shared" ca="1" si="9"/>
        <v>1.6469601053033867</v>
      </c>
      <c r="U52" s="4">
        <f t="shared" ca="1" si="10"/>
        <v>0.90347545774032423</v>
      </c>
      <c r="V52" s="4">
        <f t="shared" ca="1" si="11"/>
        <v>1.6200328495453803E-2</v>
      </c>
      <c r="W52" s="17">
        <f t="shared" ca="1" si="12"/>
        <v>3.009500775722779</v>
      </c>
      <c r="X52" s="4">
        <f ca="1">+'Visco q1'!G52:G116</f>
        <v>1.3777765800653622E-2</v>
      </c>
      <c r="Y52" s="4">
        <f t="shared" ca="1" si="13"/>
        <v>1.0978852437067801</v>
      </c>
      <c r="Z52" s="4">
        <f t="shared" ca="1" si="14"/>
        <v>58.956246332222591</v>
      </c>
      <c r="AA52" s="4">
        <f t="shared" si="15"/>
        <v>24</v>
      </c>
      <c r="AB52" s="4">
        <f t="shared" ca="1" si="16"/>
        <v>7.1349833835805208E-3</v>
      </c>
      <c r="AC52" s="4">
        <f t="shared" ca="1" si="17"/>
        <v>3.7604775064995705E-3</v>
      </c>
      <c r="AD52" s="4">
        <f t="shared" ca="1" si="18"/>
        <v>0.14535268790106909</v>
      </c>
      <c r="AE52" s="4">
        <f t="shared" ca="1" si="19"/>
        <v>7.6607818683794418E-2</v>
      </c>
      <c r="AF52" s="4">
        <f t="shared" ca="1" si="20"/>
        <v>0.22196050658486349</v>
      </c>
      <c r="AG52" s="4">
        <f t="shared" ca="1" si="21"/>
        <v>0.65485833555482309</v>
      </c>
      <c r="AH52" s="4">
        <f t="shared" ca="1" si="22"/>
        <v>14.631213285676182</v>
      </c>
      <c r="AI52" s="4">
        <f t="shared" ca="1" si="23"/>
        <v>1.0673575659113266</v>
      </c>
      <c r="AJ52" s="4">
        <f t="shared" ca="1" si="24"/>
        <v>0.34514166444517685</v>
      </c>
      <c r="AK52" s="4">
        <f t="shared" ca="1" si="25"/>
        <v>-0.72221590146614978</v>
      </c>
      <c r="AL52" s="4">
        <f t="shared" ca="1" si="26"/>
        <v>0.39910687672144241</v>
      </c>
      <c r="AM52" s="4">
        <f t="shared" ca="1" si="27"/>
        <v>0.21034841315175204</v>
      </c>
      <c r="AN52" s="4">
        <f t="shared" ca="1" si="28"/>
        <v>42.813239243824022</v>
      </c>
      <c r="AO52" s="4">
        <f t="shared" ca="1" si="29"/>
        <v>0.18206933287589852</v>
      </c>
      <c r="AP52" s="4">
        <f t="shared" ca="1" si="30"/>
        <v>8.8561256633771061E-3</v>
      </c>
      <c r="AQ52" s="4">
        <f t="shared" ca="1" si="31"/>
        <v>3.0734667402109036E-4</v>
      </c>
      <c r="AR52" s="4">
        <f t="shared" ca="1" si="32"/>
        <v>0.55657042921668276</v>
      </c>
      <c r="AS52" s="4">
        <f t="shared" ca="1" si="33"/>
        <v>5.719865443907409E-5</v>
      </c>
      <c r="AT52" s="4">
        <f t="shared" ca="1" si="34"/>
        <v>0.9747188800000034</v>
      </c>
      <c r="AU52" s="4">
        <f t="shared" ca="1" si="35"/>
        <v>0.54249970540720616</v>
      </c>
      <c r="AV52" s="4">
        <f t="shared" ca="1" si="36"/>
        <v>33.360593758615849</v>
      </c>
      <c r="AW52" s="4">
        <f t="shared" ca="1" si="37"/>
        <v>15.721355334336529</v>
      </c>
      <c r="AX52" s="4">
        <f t="shared" ca="1" si="38"/>
        <v>2102.5371649222429</v>
      </c>
      <c r="AY52" s="4">
        <f ca="1">+'fd q1'!L52:L116</f>
        <v>4.8769220932102751E-2</v>
      </c>
      <c r="AZ52" s="4">
        <f t="shared" ca="1" si="39"/>
        <v>0.23167078999038784</v>
      </c>
      <c r="BA52" s="4">
        <f t="shared" ca="1" si="40"/>
        <v>2.8811202849555956E-6</v>
      </c>
      <c r="BB52" s="4">
        <f t="shared" ca="1" si="41"/>
        <v>0.2316736711106728</v>
      </c>
      <c r="BC52" s="4">
        <f t="shared" ca="1" si="42"/>
        <v>23.167367111067279</v>
      </c>
      <c r="BD52" s="4">
        <f t="shared" ca="1" si="43"/>
        <v>951.51089187647415</v>
      </c>
      <c r="BE52" s="4">
        <f t="shared" ca="1" si="46"/>
        <v>0</v>
      </c>
    </row>
    <row r="53" spans="5:57" x14ac:dyDescent="0.25">
      <c r="E53" s="4">
        <v>51</v>
      </c>
      <c r="F53" s="4">
        <v>5100</v>
      </c>
      <c r="G53" s="4">
        <f t="shared" ca="1" si="45"/>
        <v>951.51089187647415</v>
      </c>
      <c r="H53" s="4">
        <f t="shared" ca="1" si="0"/>
        <v>974.9643492770681</v>
      </c>
      <c r="I53" s="4">
        <f t="shared" ca="1" si="1"/>
        <v>984.9643492770681</v>
      </c>
      <c r="J53" s="4">
        <v>570</v>
      </c>
      <c r="K53" s="4">
        <f t="shared" si="2"/>
        <v>653.38461538461536</v>
      </c>
      <c r="L53" s="4">
        <f t="shared" si="3"/>
        <v>611.69230769230762</v>
      </c>
      <c r="M53" s="4">
        <f ca="1">+'Rs,Den q1'!I53:I117</f>
        <v>151.05578721700641</v>
      </c>
      <c r="N53" s="4">
        <f ca="1">+'Rs,Den q1'!J53:J117</f>
        <v>0.73656017386625616</v>
      </c>
      <c r="O53" s="4">
        <f t="shared" ca="1" si="4"/>
        <v>984.964747660885</v>
      </c>
      <c r="P53" s="4">
        <f t="shared" ca="1" si="5"/>
        <v>0.63664708503539269</v>
      </c>
      <c r="Q53" s="4">
        <f t="shared" ca="1" si="6"/>
        <v>671.35022461737856</v>
      </c>
      <c r="R53" s="4">
        <f t="shared" ca="1" si="7"/>
        <v>369.84380875045179</v>
      </c>
      <c r="S53" s="4">
        <f t="shared" ca="1" si="8"/>
        <v>1.467139375485317</v>
      </c>
      <c r="T53" s="4">
        <f t="shared" ca="1" si="9"/>
        <v>1.6539206368195298</v>
      </c>
      <c r="U53" s="4">
        <f t="shared" ca="1" si="10"/>
        <v>0.90336613952675648</v>
      </c>
      <c r="V53" s="4">
        <f t="shared" ca="1" si="11"/>
        <v>1.5859529779431406E-2</v>
      </c>
      <c r="W53" s="17">
        <f t="shared" ca="1" si="12"/>
        <v>3.066915474365838</v>
      </c>
      <c r="X53" s="4">
        <f ca="1">+'Visco q1'!G53:G117</f>
        <v>1.38533065564847E-2</v>
      </c>
      <c r="Y53" s="4">
        <f t="shared" ca="1" si="13"/>
        <v>1.1003427515863635</v>
      </c>
      <c r="Z53" s="4">
        <f t="shared" ca="1" si="14"/>
        <v>58.999399369276667</v>
      </c>
      <c r="AA53" s="4">
        <f t="shared" si="15"/>
        <v>24</v>
      </c>
      <c r="AB53" s="4">
        <f t="shared" ca="1" si="16"/>
        <v>7.1509543404599894E-3</v>
      </c>
      <c r="AC53" s="4">
        <f t="shared" ca="1" si="17"/>
        <v>3.6174818823957043E-3</v>
      </c>
      <c r="AD53" s="4">
        <f t="shared" ca="1" si="18"/>
        <v>0.1456780455628858</v>
      </c>
      <c r="AE53" s="4">
        <f t="shared" ca="1" si="19"/>
        <v>7.3694735750844759E-2</v>
      </c>
      <c r="AF53" s="4">
        <f t="shared" ca="1" si="20"/>
        <v>0.21937278131373056</v>
      </c>
      <c r="AG53" s="4">
        <f t="shared" ca="1" si="21"/>
        <v>0.66406618309929688</v>
      </c>
      <c r="AH53" s="4">
        <f t="shared" ca="1" si="22"/>
        <v>14.350330499626802</v>
      </c>
      <c r="AI53" s="4">
        <f t="shared" ca="1" si="23"/>
        <v>1.0674420014230608</v>
      </c>
      <c r="AJ53" s="4">
        <f t="shared" ca="1" si="24"/>
        <v>0.33593381690070317</v>
      </c>
      <c r="AK53" s="4">
        <f t="shared" ca="1" si="25"/>
        <v>-0.73150818452235766</v>
      </c>
      <c r="AL53" s="4">
        <f t="shared" ca="1" si="26"/>
        <v>0.4020168911157711</v>
      </c>
      <c r="AM53" s="4">
        <f t="shared" ca="1" si="27"/>
        <v>0.20336989313440373</v>
      </c>
      <c r="AN53" s="4">
        <f t="shared" ca="1" si="28"/>
        <v>43.029087733517279</v>
      </c>
      <c r="AO53" s="4">
        <f t="shared" ca="1" si="29"/>
        <v>0.18470182555299813</v>
      </c>
      <c r="AP53" s="4">
        <f t="shared" ca="1" si="30"/>
        <v>8.91029898569742E-3</v>
      </c>
      <c r="AQ53" s="4">
        <f t="shared" ca="1" si="31"/>
        <v>3.1675240944476673E-4</v>
      </c>
      <c r="AR53" s="4">
        <f t="shared" ca="1" si="32"/>
        <v>0.56321579648900888</v>
      </c>
      <c r="AS53" s="4">
        <f t="shared" ca="1" si="33"/>
        <v>5.478766637985115E-5</v>
      </c>
      <c r="AT53" s="4">
        <f t="shared" ca="1" si="34"/>
        <v>0.97471888000000306</v>
      </c>
      <c r="AU53" s="4">
        <f t="shared" ca="1" si="35"/>
        <v>0.54897707035207644</v>
      </c>
      <c r="AV53" s="4">
        <f t="shared" ca="1" si="36"/>
        <v>33.772566620508684</v>
      </c>
      <c r="AW53" s="4">
        <f t="shared" ca="1" si="37"/>
        <v>15.94224218853134</v>
      </c>
      <c r="AX53" s="4">
        <f t="shared" ca="1" si="38"/>
        <v>2074.5389440145441</v>
      </c>
      <c r="AY53" s="4">
        <f ca="1">+'fd q1'!L53:L117</f>
        <v>4.8979359304128903E-2</v>
      </c>
      <c r="AZ53" s="4">
        <f t="shared" ca="1" si="39"/>
        <v>0.23453171264242142</v>
      </c>
      <c r="BA53" s="4">
        <f t="shared" ca="1" si="40"/>
        <v>2.861363518158636E-6</v>
      </c>
      <c r="BB53" s="4">
        <f t="shared" ca="1" si="41"/>
        <v>0.23453457400593958</v>
      </c>
      <c r="BC53" s="4">
        <f t="shared" ca="1" si="42"/>
        <v>23.453457400593958</v>
      </c>
      <c r="BD53" s="4">
        <f t="shared" ca="1" si="43"/>
        <v>974.9643492770681</v>
      </c>
      <c r="BE53" s="4">
        <f t="shared" ca="1" si="46"/>
        <v>0</v>
      </c>
    </row>
    <row r="54" spans="5:57" x14ac:dyDescent="0.25">
      <c r="E54" s="4">
        <v>52</v>
      </c>
      <c r="F54" s="4">
        <v>5200</v>
      </c>
      <c r="G54" s="4">
        <f t="shared" ca="1" si="45"/>
        <v>974.9643492770681</v>
      </c>
      <c r="H54" s="4">
        <f t="shared" ca="1" si="0"/>
        <v>998.70425737760377</v>
      </c>
      <c r="I54" s="4">
        <f t="shared" ca="1" si="1"/>
        <v>1008.7042573776038</v>
      </c>
      <c r="J54" s="4">
        <v>571</v>
      </c>
      <c r="K54" s="4">
        <f t="shared" si="2"/>
        <v>656</v>
      </c>
      <c r="L54" s="4">
        <f t="shared" si="3"/>
        <v>613.5</v>
      </c>
      <c r="M54" s="4">
        <f ca="1">+'Rs,Den q1'!I54:I118</f>
        <v>154.56898117840836</v>
      </c>
      <c r="N54" s="4">
        <f ca="1">+'Rs,Den q1'!J54:J118</f>
        <v>0.73624759586520594</v>
      </c>
      <c r="O54" s="4">
        <f t="shared" ca="1" si="4"/>
        <v>1008.7046927461433</v>
      </c>
      <c r="P54" s="4">
        <f t="shared" ca="1" si="5"/>
        <v>0.63508324124583559</v>
      </c>
      <c r="Q54" s="4">
        <f t="shared" ca="1" si="6"/>
        <v>671.40134649451318</v>
      </c>
      <c r="R54" s="4">
        <f t="shared" ca="1" si="7"/>
        <v>369.36041936350517</v>
      </c>
      <c r="S54" s="4">
        <f t="shared" ca="1" si="8"/>
        <v>1.5023864081360567</v>
      </c>
      <c r="T54" s="4">
        <f t="shared" ca="1" si="9"/>
        <v>1.6609792707545781</v>
      </c>
      <c r="U54" s="4">
        <f t="shared" ca="1" si="10"/>
        <v>0.90332292549640891</v>
      </c>
      <c r="V54" s="4">
        <f t="shared" ca="1" si="11"/>
        <v>1.5531297430989263E-2</v>
      </c>
      <c r="W54" s="17">
        <f t="shared" ca="1" si="12"/>
        <v>3.1240377596768063</v>
      </c>
      <c r="X54" s="4">
        <f ca="1">+'Visco q1'!G54:G118</f>
        <v>1.3929274700271091E-2</v>
      </c>
      <c r="Y54" s="4">
        <f t="shared" ca="1" si="13"/>
        <v>1.1028211906002927</v>
      </c>
      <c r="Z54" s="4">
        <f t="shared" ca="1" si="14"/>
        <v>59.042725511856531</v>
      </c>
      <c r="AA54" s="4">
        <f t="shared" si="15"/>
        <v>24</v>
      </c>
      <c r="AB54" s="4">
        <f t="shared" ca="1" si="16"/>
        <v>7.167061325486856E-3</v>
      </c>
      <c r="AC54" s="4">
        <f t="shared" ca="1" si="17"/>
        <v>3.4794603638465863E-3</v>
      </c>
      <c r="AD54" s="4">
        <f t="shared" ca="1" si="18"/>
        <v>0.14600617436736557</v>
      </c>
      <c r="AE54" s="4">
        <f t="shared" ca="1" si="19"/>
        <v>7.0882984464153739E-2</v>
      </c>
      <c r="AF54" s="4">
        <f t="shared" ca="1" si="20"/>
        <v>0.21688915883151932</v>
      </c>
      <c r="AG54" s="4">
        <f t="shared" ca="1" si="21"/>
        <v>0.67318336773477905</v>
      </c>
      <c r="AH54" s="4">
        <f t="shared" ca="1" si="22"/>
        <v>14.071893797289919</v>
      </c>
      <c r="AI54" s="4">
        <f t="shared" ca="1" si="23"/>
        <v>1.0675221089263016</v>
      </c>
      <c r="AJ54" s="4">
        <f t="shared" ca="1" si="24"/>
        <v>0.3268166322652209</v>
      </c>
      <c r="AK54" s="4">
        <f t="shared" ca="1" si="25"/>
        <v>-0.74070547666108078</v>
      </c>
      <c r="AL54" s="4">
        <f t="shared" ca="1" si="26"/>
        <v>0.40497522611670284</v>
      </c>
      <c r="AM54" s="4">
        <f t="shared" ca="1" si="27"/>
        <v>0.19660711463455452</v>
      </c>
      <c r="AN54" s="4">
        <f t="shared" ca="1" si="28"/>
        <v>43.248313742317059</v>
      </c>
      <c r="AO54" s="4">
        <f t="shared" ca="1" si="29"/>
        <v>0.18740168962686232</v>
      </c>
      <c r="AP54" s="4">
        <f t="shared" ca="1" si="30"/>
        <v>8.9649177359052961E-3</v>
      </c>
      <c r="AQ54" s="4">
        <f t="shared" ca="1" si="31"/>
        <v>3.2646052992161558E-4</v>
      </c>
      <c r="AR54" s="4">
        <f t="shared" ca="1" si="32"/>
        <v>0.56987469295847004</v>
      </c>
      <c r="AS54" s="4">
        <f t="shared" ca="1" si="33"/>
        <v>5.2468969774699658E-5</v>
      </c>
      <c r="AT54" s="4">
        <f t="shared" ca="1" si="34"/>
        <v>0.97471888000000251</v>
      </c>
      <c r="AU54" s="4">
        <f t="shared" ca="1" si="35"/>
        <v>0.55546762246082526</v>
      </c>
      <c r="AV54" s="4">
        <f t="shared" ca="1" si="36"/>
        <v>34.185058296509347</v>
      </c>
      <c r="AW54" s="4">
        <f t="shared" ca="1" si="37"/>
        <v>16.160953144282139</v>
      </c>
      <c r="AX54" s="4">
        <f t="shared" ca="1" si="38"/>
        <v>2048.0067518626861</v>
      </c>
      <c r="AY54" s="4">
        <f ca="1">+'fd q1'!L54:L118</f>
        <v>4.9182350169655539E-2</v>
      </c>
      <c r="AZ54" s="4">
        <f t="shared" ca="1" si="39"/>
        <v>0.2373962381702038</v>
      </c>
      <c r="BA54" s="4">
        <f t="shared" ca="1" si="40"/>
        <v>2.8428351532201045E-6</v>
      </c>
      <c r="BB54" s="4">
        <f t="shared" ca="1" si="41"/>
        <v>0.23739908100535703</v>
      </c>
      <c r="BC54" s="4">
        <f t="shared" ca="1" si="42"/>
        <v>23.739908100535704</v>
      </c>
      <c r="BD54" s="4">
        <f t="shared" ca="1" si="43"/>
        <v>998.70425737760377</v>
      </c>
      <c r="BE54" s="4">
        <f t="shared" ca="1" si="46"/>
        <v>0</v>
      </c>
    </row>
    <row r="55" spans="5:57" x14ac:dyDescent="0.25">
      <c r="E55" s="4">
        <v>53</v>
      </c>
      <c r="F55" s="4">
        <v>5300</v>
      </c>
      <c r="G55" s="4">
        <f t="shared" ca="1" si="45"/>
        <v>998.70425737760377</v>
      </c>
      <c r="H55" s="4">
        <f t="shared" ca="1" si="0"/>
        <v>1022.7309662247628</v>
      </c>
      <c r="I55" s="4">
        <f t="shared" ca="1" si="1"/>
        <v>1032.7309662247628</v>
      </c>
      <c r="J55" s="4">
        <v>572</v>
      </c>
      <c r="K55" s="4">
        <f t="shared" si="2"/>
        <v>658.61538461538464</v>
      </c>
      <c r="L55" s="4">
        <f t="shared" si="3"/>
        <v>615.30769230769238</v>
      </c>
      <c r="M55" s="4">
        <f ca="1">+'Rs,Den q1'!I55:I119</f>
        <v>158.11445898101226</v>
      </c>
      <c r="N55" s="4">
        <f ca="1">+'Rs,Den q1'!J55:J119</f>
        <v>0.73593214548686603</v>
      </c>
      <c r="O55" s="4">
        <f t="shared" ca="1" si="4"/>
        <v>1032.7314414146165</v>
      </c>
      <c r="P55" s="4">
        <f t="shared" ca="1" si="5"/>
        <v>0.63345811781564054</v>
      </c>
      <c r="Q55" s="4">
        <f t="shared" ca="1" si="6"/>
        <v>671.45427725373963</v>
      </c>
      <c r="R55" s="4">
        <f t="shared" ca="1" si="7"/>
        <v>368.85802345225153</v>
      </c>
      <c r="S55" s="4">
        <f t="shared" ca="1" si="8"/>
        <v>1.5380510649938095</v>
      </c>
      <c r="T55" s="4">
        <f t="shared" ca="1" si="9"/>
        <v>1.6681423560990902</v>
      </c>
      <c r="U55" s="4">
        <f t="shared" ca="1" si="10"/>
        <v>0.90334721219730296</v>
      </c>
      <c r="V55" s="4">
        <f t="shared" ca="1" si="11"/>
        <v>1.5215066146912369E-2</v>
      </c>
      <c r="W55" s="17">
        <f t="shared" ca="1" si="12"/>
        <v>3.1808077423926351</v>
      </c>
      <c r="X55" s="4">
        <f ca="1">+'Visco q1'!G55:G119</f>
        <v>1.4005654536947921E-2</v>
      </c>
      <c r="Y55" s="4">
        <f t="shared" ca="1" si="13"/>
        <v>1.1053204017978402</v>
      </c>
      <c r="Z55" s="4">
        <f t="shared" ca="1" si="14"/>
        <v>59.086205971017833</v>
      </c>
      <c r="AA55" s="4">
        <f t="shared" si="15"/>
        <v>24</v>
      </c>
      <c r="AB55" s="4">
        <f t="shared" ca="1" si="16"/>
        <v>7.1833033056653622E-3</v>
      </c>
      <c r="AC55" s="4">
        <f t="shared" ca="1" si="17"/>
        <v>3.3461794277143964E-3</v>
      </c>
      <c r="AD55" s="4">
        <f t="shared" ca="1" si="18"/>
        <v>0.14633705327049162</v>
      </c>
      <c r="AE55" s="4">
        <f t="shared" ca="1" si="19"/>
        <v>6.8167807529423058E-2</v>
      </c>
      <c r="AF55" s="4">
        <f t="shared" ca="1" si="20"/>
        <v>0.21450486079991468</v>
      </c>
      <c r="AG55" s="4">
        <f t="shared" ca="1" si="21"/>
        <v>0.68220856499373939</v>
      </c>
      <c r="AH55" s="4">
        <f t="shared" ca="1" si="22"/>
        <v>13.795967045026341</v>
      </c>
      <c r="AI55" s="4">
        <f t="shared" ca="1" si="23"/>
        <v>1.0675981546763178</v>
      </c>
      <c r="AJ55" s="4">
        <f t="shared" ca="1" si="24"/>
        <v>0.31779143500626056</v>
      </c>
      <c r="AK55" s="4">
        <f t="shared" ca="1" si="25"/>
        <v>-0.7498067196700573</v>
      </c>
      <c r="AL55" s="4">
        <f t="shared" ca="1" si="26"/>
        <v>0.40798253041083388</v>
      </c>
      <c r="AM55" s="4">
        <f t="shared" ca="1" si="27"/>
        <v>0.19004943715113584</v>
      </c>
      <c r="AN55" s="4">
        <f t="shared" ca="1" si="28"/>
        <v>43.470957465485419</v>
      </c>
      <c r="AO55" s="4">
        <f t="shared" ca="1" si="29"/>
        <v>0.19017081854626638</v>
      </c>
      <c r="AP55" s="4">
        <f t="shared" ca="1" si="30"/>
        <v>9.0199648443354142E-3</v>
      </c>
      <c r="AQ55" s="4">
        <f t="shared" ca="1" si="31"/>
        <v>3.3648515187540448E-4</v>
      </c>
      <c r="AR55" s="4">
        <f t="shared" ca="1" si="32"/>
        <v>0.57654736375183002</v>
      </c>
      <c r="AS55" s="4">
        <f t="shared" ca="1" si="33"/>
        <v>5.0238269910219496E-5</v>
      </c>
      <c r="AT55" s="4">
        <f t="shared" ca="1" si="34"/>
        <v>0.97471888000000195</v>
      </c>
      <c r="AU55" s="4">
        <f t="shared" ca="1" si="35"/>
        <v>0.56197160066313745</v>
      </c>
      <c r="AV55" s="4">
        <f t="shared" ca="1" si="36"/>
        <v>34.59805387064327</v>
      </c>
      <c r="AW55" s="4">
        <f t="shared" ca="1" si="37"/>
        <v>16.377456436903245</v>
      </c>
      <c r="AX55" s="4">
        <f t="shared" ca="1" si="38"/>
        <v>2022.8633294792423</v>
      </c>
      <c r="AY55" s="4">
        <f ca="1">+'fd q1'!L55:L119</f>
        <v>4.9378291686058284E-2</v>
      </c>
      <c r="AZ55" s="4">
        <f t="shared" ca="1" si="39"/>
        <v>0.24026426299057826</v>
      </c>
      <c r="BA55" s="4">
        <f t="shared" ca="1" si="40"/>
        <v>2.8254810126166756E-6</v>
      </c>
      <c r="BB55" s="4">
        <f t="shared" ca="1" si="41"/>
        <v>0.24026708847159089</v>
      </c>
      <c r="BC55" s="4">
        <f t="shared" ca="1" si="42"/>
        <v>24.026708847159089</v>
      </c>
      <c r="BD55" s="4">
        <f t="shared" ca="1" si="43"/>
        <v>1022.7309662247628</v>
      </c>
      <c r="BE55" s="4">
        <f t="shared" ca="1" si="46"/>
        <v>0</v>
      </c>
    </row>
    <row r="56" spans="5:57" x14ac:dyDescent="0.25">
      <c r="E56" s="4">
        <v>54</v>
      </c>
      <c r="F56" s="4">
        <v>5400</v>
      </c>
      <c r="G56" s="4">
        <f t="shared" ca="1" si="45"/>
        <v>1022.7309662247628</v>
      </c>
      <c r="H56" s="4">
        <f t="shared" ca="1" si="0"/>
        <v>1047.0448180884989</v>
      </c>
      <c r="I56" s="4">
        <f t="shared" ca="1" si="1"/>
        <v>1057.0448180884989</v>
      </c>
      <c r="J56" s="4">
        <v>573</v>
      </c>
      <c r="K56" s="4">
        <f t="shared" si="2"/>
        <v>661.23076923076928</v>
      </c>
      <c r="L56" s="4">
        <f t="shared" si="3"/>
        <v>617.11538461538464</v>
      </c>
      <c r="M56" s="4">
        <f ca="1">+'Rs,Den q1'!I56:I120</f>
        <v>161.69182861927732</v>
      </c>
      <c r="N56" s="4">
        <f ca="1">+'Rs,Den q1'!J56:J120</f>
        <v>0.73561385760898845</v>
      </c>
      <c r="O56" s="4">
        <f t="shared" ca="1" si="4"/>
        <v>1057.0453361043842</v>
      </c>
      <c r="P56" s="4">
        <f t="shared" ca="1" si="5"/>
        <v>0.63176789030500424</v>
      </c>
      <c r="Q56" s="4">
        <f t="shared" ca="1" si="6"/>
        <v>671.50911833380871</v>
      </c>
      <c r="R56" s="4">
        <f t="shared" ca="1" si="7"/>
        <v>368.33543100887096</v>
      </c>
      <c r="S56" s="4">
        <f t="shared" ca="1" si="8"/>
        <v>1.5741332309996117</v>
      </c>
      <c r="T56" s="4">
        <f t="shared" ca="1" si="9"/>
        <v>1.6754168419940088</v>
      </c>
      <c r="U56" s="4">
        <f t="shared" ca="1" si="10"/>
        <v>0.90344044935373824</v>
      </c>
      <c r="V56" s="4">
        <f t="shared" ca="1" si="11"/>
        <v>1.4910303862348132E-2</v>
      </c>
      <c r="W56" s="17">
        <f t="shared" ca="1" si="12"/>
        <v>3.2371618489404175</v>
      </c>
      <c r="X56" s="4">
        <f ca="1">+'Visco q1'!G56:G120</f>
        <v>1.4082429223427589E-2</v>
      </c>
      <c r="Y56" s="4">
        <f t="shared" ca="1" si="13"/>
        <v>1.10784022341858</v>
      </c>
      <c r="Z56" s="4">
        <f t="shared" ca="1" si="14"/>
        <v>59.129822178898294</v>
      </c>
      <c r="AA56" s="4">
        <f t="shared" si="15"/>
        <v>24</v>
      </c>
      <c r="AB56" s="4">
        <f t="shared" ca="1" si="16"/>
        <v>7.1996792297399619E-3</v>
      </c>
      <c r="AC56" s="4">
        <f t="shared" ca="1" si="17"/>
        <v>3.2174187347536022E-3</v>
      </c>
      <c r="AD56" s="4">
        <f t="shared" ca="1" si="18"/>
        <v>0.14667066085626185</v>
      </c>
      <c r="AE56" s="4">
        <f t="shared" ca="1" si="19"/>
        <v>6.5544716232402586E-2</v>
      </c>
      <c r="AF56" s="4">
        <f t="shared" ca="1" si="20"/>
        <v>0.21221537708866445</v>
      </c>
      <c r="AG56" s="4">
        <f t="shared" ca="1" si="21"/>
        <v>0.69114058966133374</v>
      </c>
      <c r="AH56" s="4">
        <f t="shared" ca="1" si="22"/>
        <v>13.522611612889715</v>
      </c>
      <c r="AI56" s="4">
        <f t="shared" ca="1" si="23"/>
        <v>1.0676703852535581</v>
      </c>
      <c r="AJ56" s="4">
        <f t="shared" ca="1" si="24"/>
        <v>0.30885941033866615</v>
      </c>
      <c r="AK56" s="4">
        <f t="shared" ca="1" si="25"/>
        <v>-0.75881097491489191</v>
      </c>
      <c r="AL56" s="4">
        <f t="shared" ca="1" si="26"/>
        <v>0.41103946444689043</v>
      </c>
      <c r="AM56" s="4">
        <f t="shared" ca="1" si="27"/>
        <v>0.18368680484703731</v>
      </c>
      <c r="AN56" s="4">
        <f t="shared" ca="1" si="28"/>
        <v>43.697059840634019</v>
      </c>
      <c r="AO56" s="4">
        <f t="shared" ca="1" si="29"/>
        <v>0.19301116796437368</v>
      </c>
      <c r="AP56" s="4">
        <f t="shared" ca="1" si="30"/>
        <v>9.0754221985547175E-3</v>
      </c>
      <c r="AQ56" s="4">
        <f t="shared" ca="1" si="31"/>
        <v>3.4684139352158042E-4</v>
      </c>
      <c r="AR56" s="4">
        <f t="shared" ca="1" si="32"/>
        <v>0.5832341291227553</v>
      </c>
      <c r="AS56" s="4">
        <f t="shared" ca="1" si="33"/>
        <v>4.8091515217502855E-5</v>
      </c>
      <c r="AT56" s="4">
        <f t="shared" ca="1" si="34"/>
        <v>0.97471888000000184</v>
      </c>
      <c r="AU56" s="4">
        <f t="shared" ca="1" si="35"/>
        <v>0.56848931711630846</v>
      </c>
      <c r="AV56" s="4">
        <f t="shared" ca="1" si="36"/>
        <v>35.011542151731952</v>
      </c>
      <c r="AW56" s="4">
        <f t="shared" ca="1" si="37"/>
        <v>16.591723642658092</v>
      </c>
      <c r="AX56" s="4">
        <f t="shared" ca="1" si="38"/>
        <v>1999.0367155846805</v>
      </c>
      <c r="AY56" s="4">
        <f ca="1">+'fd q1'!L56:L120</f>
        <v>4.9567283188165556E-2</v>
      </c>
      <c r="AZ56" s="4">
        <f t="shared" ca="1" si="39"/>
        <v>0.24313570938702744</v>
      </c>
      <c r="BA56" s="4">
        <f t="shared" ca="1" si="40"/>
        <v>2.809250334165218E-6</v>
      </c>
      <c r="BB56" s="4">
        <f t="shared" ca="1" si="41"/>
        <v>0.24313851863736161</v>
      </c>
      <c r="BC56" s="4">
        <f t="shared" ca="1" si="42"/>
        <v>24.313851863736161</v>
      </c>
      <c r="BD56" s="4">
        <f t="shared" ca="1" si="43"/>
        <v>1047.0448180884989</v>
      </c>
      <c r="BE56" s="4">
        <f t="shared" ca="1" si="46"/>
        <v>0</v>
      </c>
    </row>
    <row r="57" spans="5:57" x14ac:dyDescent="0.25">
      <c r="E57" s="4">
        <v>55</v>
      </c>
      <c r="F57" s="4">
        <v>5500</v>
      </c>
      <c r="G57" s="4">
        <f t="shared" ca="1" si="45"/>
        <v>1047.0448180884989</v>
      </c>
      <c r="H57" s="4">
        <f t="shared" ca="1" si="0"/>
        <v>1071.6461504132121</v>
      </c>
      <c r="I57" s="4">
        <f t="shared" ca="1" si="1"/>
        <v>1081.6461504132121</v>
      </c>
      <c r="J57" s="4">
        <v>574</v>
      </c>
      <c r="K57" s="4">
        <f t="shared" si="2"/>
        <v>663.84615384615381</v>
      </c>
      <c r="L57" s="4">
        <f t="shared" si="3"/>
        <v>618.92307692307691</v>
      </c>
      <c r="M57" s="4">
        <f ca="1">+'Rs,Den q1'!I57:I121</f>
        <v>165.30069603878545</v>
      </c>
      <c r="N57" s="4">
        <f ca="1">+'Rs,Den q1'!J57:J121</f>
        <v>0.73529276729161952</v>
      </c>
      <c r="O57" s="4">
        <f t="shared" ca="1" si="4"/>
        <v>1081.6467144344469</v>
      </c>
      <c r="P57" s="4">
        <f t="shared" ca="1" si="5"/>
        <v>0.63000838092588141</v>
      </c>
      <c r="Q57" s="4">
        <f t="shared" ca="1" si="6"/>
        <v>671.56597971250642</v>
      </c>
      <c r="R57" s="4">
        <f t="shared" ca="1" si="7"/>
        <v>367.79134180045082</v>
      </c>
      <c r="S57" s="4">
        <f t="shared" ca="1" si="8"/>
        <v>1.6106327346663074</v>
      </c>
      <c r="T57" s="4">
        <f t="shared" ca="1" si="9"/>
        <v>1.6828103508181014</v>
      </c>
      <c r="U57" s="4">
        <f t="shared" ca="1" si="10"/>
        <v>0.90360414769687059</v>
      </c>
      <c r="V57" s="4">
        <f t="shared" ca="1" si="11"/>
        <v>1.4616509521568778E-2</v>
      </c>
      <c r="W57" s="17">
        <f t="shared" ca="1" si="12"/>
        <v>3.2930324597477019</v>
      </c>
      <c r="X57" s="4">
        <f ca="1">+'Visco q1'!G57:G121</f>
        <v>1.4159580722357658E-2</v>
      </c>
      <c r="Y57" s="4">
        <f t="shared" ca="1" si="13"/>
        <v>1.1103804911761084</v>
      </c>
      <c r="Z57" s="4">
        <f t="shared" ca="1" si="14"/>
        <v>59.173555809787324</v>
      </c>
      <c r="AA57" s="4">
        <f t="shared" si="15"/>
        <v>24</v>
      </c>
      <c r="AB57" s="4">
        <f t="shared" ca="1" si="16"/>
        <v>7.216188030039177E-3</v>
      </c>
      <c r="AC57" s="4">
        <f t="shared" ca="1" si="17"/>
        <v>3.092970210845931E-3</v>
      </c>
      <c r="AD57" s="4">
        <f t="shared" ca="1" si="18"/>
        <v>0.14700697537425148</v>
      </c>
      <c r="AE57" s="4">
        <f t="shared" ca="1" si="19"/>
        <v>6.3009471721962959E-2</v>
      </c>
      <c r="AF57" s="4">
        <f t="shared" ca="1" si="20"/>
        <v>0.21001644709621442</v>
      </c>
      <c r="AG57" s="4">
        <f t="shared" ca="1" si="21"/>
        <v>0.69997839410597895</v>
      </c>
      <c r="AH57" s="4">
        <f t="shared" ca="1" si="22"/>
        <v>13.251886335289072</v>
      </c>
      <c r="AI57" s="4">
        <f t="shared" ca="1" si="23"/>
        <v>1.0677390292647688</v>
      </c>
      <c r="AJ57" s="4">
        <f t="shared" ca="1" si="24"/>
        <v>0.30002160589402105</v>
      </c>
      <c r="AK57" s="4">
        <f t="shared" ca="1" si="25"/>
        <v>-0.76771742337074778</v>
      </c>
      <c r="AL57" s="4">
        <f t="shared" ca="1" si="26"/>
        <v>0.41414670098486012</v>
      </c>
      <c r="AM57" s="4">
        <f t="shared" ca="1" si="27"/>
        <v>0.17750970508723496</v>
      </c>
      <c r="AN57" s="4">
        <f t="shared" ca="1" si="28"/>
        <v>43.926662586587881</v>
      </c>
      <c r="AO57" s="4">
        <f t="shared" ca="1" si="29"/>
        <v>0.1959247582540837</v>
      </c>
      <c r="AP57" s="4">
        <f t="shared" ca="1" si="30"/>
        <v>9.1312706236327552E-3</v>
      </c>
      <c r="AQ57" s="4">
        <f t="shared" ca="1" si="31"/>
        <v>3.5754547880303636E-4</v>
      </c>
      <c r="AR57" s="4">
        <f t="shared" ca="1" si="32"/>
        <v>0.58993539429446429</v>
      </c>
      <c r="AS57" s="4">
        <f t="shared" ca="1" si="33"/>
        <v>4.602488043742743E-5</v>
      </c>
      <c r="AT57" s="4">
        <f t="shared" ca="1" si="34"/>
        <v>0.97471888000000151</v>
      </c>
      <c r="AU57" s="4">
        <f t="shared" ca="1" si="35"/>
        <v>0.57502116679905946</v>
      </c>
      <c r="AV57" s="4">
        <f t="shared" ca="1" si="36"/>
        <v>35.425516197829566</v>
      </c>
      <c r="AW57" s="4">
        <f t="shared" ca="1" si="37"/>
        <v>16.803729638690605</v>
      </c>
      <c r="AX57" s="4">
        <f t="shared" ca="1" si="38"/>
        <v>1976.4598427997532</v>
      </c>
      <c r="AY57" s="4">
        <f ca="1">+'fd q1'!L57:L121</f>
        <v>4.9749424883098366E-2</v>
      </c>
      <c r="AZ57" s="4">
        <f t="shared" ca="1" si="39"/>
        <v>0.24601052915159421</v>
      </c>
      <c r="BA57" s="4">
        <f t="shared" ca="1" si="40"/>
        <v>2.7940955384962632E-6</v>
      </c>
      <c r="BB57" s="4">
        <f t="shared" ca="1" si="41"/>
        <v>0.24601332324713271</v>
      </c>
      <c r="BC57" s="4">
        <f t="shared" ca="1" si="42"/>
        <v>24.601332324713272</v>
      </c>
      <c r="BD57" s="4">
        <f t="shared" ca="1" si="43"/>
        <v>1071.6461504132121</v>
      </c>
      <c r="BE57" s="4">
        <f t="shared" ca="1" si="46"/>
        <v>0</v>
      </c>
    </row>
    <row r="58" spans="5:57" x14ac:dyDescent="0.25">
      <c r="E58" s="4">
        <v>56</v>
      </c>
      <c r="F58" s="4">
        <v>5600</v>
      </c>
      <c r="G58" s="4">
        <f t="shared" ca="1" si="45"/>
        <v>1071.6461504132121</v>
      </c>
      <c r="H58" s="4">
        <f t="shared" ca="1" si="0"/>
        <v>1096.5352991621428</v>
      </c>
      <c r="I58" s="4">
        <f t="shared" ca="1" si="1"/>
        <v>1106.5352991621428</v>
      </c>
      <c r="J58" s="4">
        <v>575</v>
      </c>
      <c r="K58" s="4">
        <f t="shared" si="2"/>
        <v>666.46153846153845</v>
      </c>
      <c r="L58" s="4">
        <f t="shared" si="3"/>
        <v>620.73076923076928</v>
      </c>
      <c r="M58" s="4">
        <f ca="1">+'Rs,Den q1'!I58:I122</f>
        <v>168.94066585268743</v>
      </c>
      <c r="N58" s="4">
        <f ca="1">+'Rs,Den q1'!J58:J122</f>
        <v>0.73496890971335516</v>
      </c>
      <c r="O58" s="4">
        <f t="shared" ca="1" si="4"/>
        <v>1106.5359125491607</v>
      </c>
      <c r="P58" s="4">
        <f t="shared" ca="1" si="5"/>
        <v>0.6281750169318896</v>
      </c>
      <c r="Q58" s="4">
        <f t="shared" ca="1" si="6"/>
        <v>671.62498080782666</v>
      </c>
      <c r="R58" s="4">
        <f t="shared" ca="1" si="7"/>
        <v>367.22433235414684</v>
      </c>
      <c r="S58" s="4">
        <f t="shared" ca="1" si="8"/>
        <v>1.6475493478982997</v>
      </c>
      <c r="T58" s="4">
        <f t="shared" ca="1" si="9"/>
        <v>1.6903312622327646</v>
      </c>
      <c r="U58" s="4">
        <f t="shared" ca="1" si="10"/>
        <v>0.90383988780288149</v>
      </c>
      <c r="V58" s="4">
        <f t="shared" ca="1" si="11"/>
        <v>1.4333211042159455E-2</v>
      </c>
      <c r="W58" s="17">
        <f t="shared" ca="1" si="12"/>
        <v>3.348347495368055</v>
      </c>
      <c r="X58" s="4">
        <f ca="1">+'Visco q1'!G58:G122</f>
        <v>1.4237089753890635E-2</v>
      </c>
      <c r="Y58" s="4">
        <f t="shared" ca="1" si="13"/>
        <v>1.1129410385731022</v>
      </c>
      <c r="Z58" s="4">
        <f t="shared" ca="1" si="14"/>
        <v>59.217388802064193</v>
      </c>
      <c r="AA58" s="4">
        <f t="shared" si="15"/>
        <v>24</v>
      </c>
      <c r="AB58" s="4">
        <f t="shared" ca="1" si="16"/>
        <v>7.2328286245231122E-3</v>
      </c>
      <c r="AC58" s="4">
        <f t="shared" ca="1" si="17"/>
        <v>2.9726372023581721E-3</v>
      </c>
      <c r="AD58" s="4">
        <f t="shared" ca="1" si="18"/>
        <v>0.14734597478132477</v>
      </c>
      <c r="AE58" s="4">
        <f t="shared" ca="1" si="19"/>
        <v>6.0558067803185983E-2</v>
      </c>
      <c r="AF58" s="4">
        <f t="shared" ca="1" si="20"/>
        <v>0.20790404258451076</v>
      </c>
      <c r="AG58" s="4">
        <f t="shared" ca="1" si="21"/>
        <v>0.7087210664575232</v>
      </c>
      <c r="AH58" s="4">
        <f t="shared" ca="1" si="22"/>
        <v>12.98384747420214</v>
      </c>
      <c r="AI58" s="4">
        <f t="shared" ca="1" si="23"/>
        <v>1.0678042988777607</v>
      </c>
      <c r="AJ58" s="4">
        <f t="shared" ca="1" si="24"/>
        <v>0.29127893354247686</v>
      </c>
      <c r="AK58" s="4">
        <f t="shared" ca="1" si="25"/>
        <v>-0.77652536533528393</v>
      </c>
      <c r="AL58" s="4">
        <f t="shared" ca="1" si="26"/>
        <v>0.41730492570528982</v>
      </c>
      <c r="AM58" s="4">
        <f t="shared" ca="1" si="27"/>
        <v>0.17150913028312603</v>
      </c>
      <c r="AN58" s="4">
        <f t="shared" ca="1" si="28"/>
        <v>44.159808246525508</v>
      </c>
      <c r="AO58" s="4">
        <f t="shared" ca="1" si="29"/>
        <v>0.19891367717666553</v>
      </c>
      <c r="AP58" s="4">
        <f t="shared" ca="1" si="30"/>
        <v>9.1874898642830619E-3</v>
      </c>
      <c r="AQ58" s="4">
        <f t="shared" ca="1" si="31"/>
        <v>3.6861485507708652E-4</v>
      </c>
      <c r="AR58" s="4">
        <f t="shared" ca="1" si="32"/>
        <v>0.59665166016626681</v>
      </c>
      <c r="AS58" s="4">
        <f t="shared" ca="1" si="33"/>
        <v>4.4034751149410005E-5</v>
      </c>
      <c r="AT58" s="4">
        <f t="shared" ca="1" si="34"/>
        <v>0.97471888000000129</v>
      </c>
      <c r="AU58" s="4">
        <f t="shared" ca="1" si="35"/>
        <v>0.58156763794740496</v>
      </c>
      <c r="AV58" s="4">
        <f t="shared" ca="1" si="36"/>
        <v>35.839973882489325</v>
      </c>
      <c r="AW58" s="4">
        <f t="shared" ca="1" si="37"/>
        <v>17.01345255930082</v>
      </c>
      <c r="AX58" s="4">
        <f t="shared" ca="1" si="38"/>
        <v>1955.0701729089883</v>
      </c>
      <c r="AY58" s="4">
        <f ca="1">+'fd q1'!L58:L122</f>
        <v>4.992481753174071E-2</v>
      </c>
      <c r="AZ58" s="4">
        <f t="shared" ca="1" si="39"/>
        <v>0.24888870751728698</v>
      </c>
      <c r="BA58" s="4">
        <f t="shared" ca="1" si="40"/>
        <v>2.7799720190005767E-6</v>
      </c>
      <c r="BB58" s="4">
        <f t="shared" ca="1" si="41"/>
        <v>0.24889148748930598</v>
      </c>
      <c r="BC58" s="4">
        <f t="shared" ca="1" si="42"/>
        <v>24.889148748930598</v>
      </c>
      <c r="BD58" s="4">
        <f t="shared" ca="1" si="43"/>
        <v>1096.5352991621428</v>
      </c>
      <c r="BE58" s="4">
        <f t="shared" ca="1" si="46"/>
        <v>0</v>
      </c>
    </row>
    <row r="59" spans="5:57" x14ac:dyDescent="0.25">
      <c r="E59" s="4">
        <v>57</v>
      </c>
      <c r="F59" s="4">
        <v>5700</v>
      </c>
      <c r="G59" s="4">
        <f t="shared" ca="1" si="45"/>
        <v>1096.5352991621428</v>
      </c>
      <c r="H59" s="4">
        <f t="shared" ca="1" si="0"/>
        <v>1121.7126025876864</v>
      </c>
      <c r="I59" s="4">
        <f t="shared" ca="1" si="1"/>
        <v>1131.7126025876864</v>
      </c>
      <c r="J59" s="4">
        <v>576</v>
      </c>
      <c r="K59" s="4">
        <f t="shared" si="2"/>
        <v>669.07692307692309</v>
      </c>
      <c r="L59" s="4">
        <f t="shared" si="3"/>
        <v>622.53846153846155</v>
      </c>
      <c r="M59" s="4">
        <f ca="1">+'Rs,Den q1'!I59:I123</f>
        <v>172.6113421272442</v>
      </c>
      <c r="N59" s="4">
        <f ca="1">+'Rs,Den q1'!J59:J123</f>
        <v>0.73464232010144959</v>
      </c>
      <c r="O59" s="4">
        <f t="shared" ca="1" si="4"/>
        <v>1131.7132688885899</v>
      </c>
      <c r="P59" s="4">
        <f t="shared" ca="1" si="5"/>
        <v>0.62626278297720672</v>
      </c>
      <c r="Q59" s="4">
        <f t="shared" ca="1" si="6"/>
        <v>671.68625149431978</v>
      </c>
      <c r="R59" s="4">
        <f t="shared" ca="1" si="7"/>
        <v>366.63284105081271</v>
      </c>
      <c r="S59" s="4">
        <f t="shared" ca="1" si="8"/>
        <v>1.6848827857797191</v>
      </c>
      <c r="T59" s="4">
        <f t="shared" ca="1" si="9"/>
        <v>1.6979888101518492</v>
      </c>
      <c r="U59" s="4">
        <f t="shared" ca="1" si="10"/>
        <v>0.90414933008452447</v>
      </c>
      <c r="V59" s="4">
        <f t="shared" ca="1" si="11"/>
        <v>1.4059963456258099E-2</v>
      </c>
      <c r="W59" s="17">
        <f t="shared" ca="1" si="12"/>
        <v>3.4030299416007437</v>
      </c>
      <c r="X59" s="4">
        <f ca="1">+'Visco q1'!G59:G123</f>
        <v>1.4314935745499817E-2</v>
      </c>
      <c r="Y59" s="4">
        <f t="shared" ca="1" si="13"/>
        <v>1.1155216972499979</v>
      </c>
      <c r="Z59" s="4">
        <f t="shared" ca="1" si="14"/>
        <v>59.261303381058937</v>
      </c>
      <c r="AA59" s="4">
        <f t="shared" si="15"/>
        <v>24</v>
      </c>
      <c r="AB59" s="4">
        <f t="shared" ca="1" si="16"/>
        <v>7.2495999190494665E-3</v>
      </c>
      <c r="AC59" s="4">
        <f t="shared" ca="1" si="17"/>
        <v>2.856233698590757E-3</v>
      </c>
      <c r="AD59" s="4">
        <f t="shared" ca="1" si="18"/>
        <v>0.14768763678779784</v>
      </c>
      <c r="AE59" s="4">
        <f t="shared" ca="1" si="19"/>
        <v>5.81867150972172E-2</v>
      </c>
      <c r="AF59" s="4">
        <f t="shared" ca="1" si="20"/>
        <v>0.20587435188501504</v>
      </c>
      <c r="AG59" s="4">
        <f t="shared" ca="1" si="21"/>
        <v>0.71736782865640469</v>
      </c>
      <c r="AH59" s="4">
        <f t="shared" ca="1" si="22"/>
        <v>12.718548685012831</v>
      </c>
      <c r="AI59" s="4">
        <f t="shared" ca="1" si="23"/>
        <v>1.0678663912080426</v>
      </c>
      <c r="AJ59" s="4">
        <f t="shared" ca="1" si="24"/>
        <v>0.28263217134359525</v>
      </c>
      <c r="AK59" s="4">
        <f t="shared" ca="1" si="25"/>
        <v>-0.7852342198644473</v>
      </c>
      <c r="AL59" s="4">
        <f t="shared" ca="1" si="26"/>
        <v>0.42051483788506638</v>
      </c>
      <c r="AM59" s="4">
        <f t="shared" ca="1" si="27"/>
        <v>0.16567654272461382</v>
      </c>
      <c r="AN59" s="4">
        <f t="shared" ca="1" si="28"/>
        <v>44.396540235829036</v>
      </c>
      <c r="AO59" s="4">
        <f t="shared" ca="1" si="29"/>
        <v>0.20198008271743995</v>
      </c>
      <c r="AP59" s="4">
        <f t="shared" ca="1" si="30"/>
        <v>9.2440585690843138E-3</v>
      </c>
      <c r="AQ59" s="4">
        <f t="shared" ca="1" si="31"/>
        <v>3.8006832673218678E-4</v>
      </c>
      <c r="AR59" s="4">
        <f t="shared" ca="1" si="32"/>
        <v>0.6033835349949831</v>
      </c>
      <c r="AS59" s="4">
        <f t="shared" ca="1" si="33"/>
        <v>4.2117709535134162E-5</v>
      </c>
      <c r="AT59" s="4">
        <f t="shared" ca="1" si="34"/>
        <v>0.97471888000000095</v>
      </c>
      <c r="AU59" s="4">
        <f t="shared" ca="1" si="35"/>
        <v>0.58812932344075131</v>
      </c>
      <c r="AV59" s="4">
        <f t="shared" ca="1" si="36"/>
        <v>36.254918508117782</v>
      </c>
      <c r="AW59" s="4">
        <f t="shared" ca="1" si="37"/>
        <v>17.220873749126106</v>
      </c>
      <c r="AX59" s="4">
        <f t="shared" ca="1" si="38"/>
        <v>1934.8093674013055</v>
      </c>
      <c r="AY59" s="4">
        <f ca="1">+'fd q1'!L59:L123</f>
        <v>5.009356211663557E-2</v>
      </c>
      <c r="AZ59" s="4">
        <f t="shared" ca="1" si="39"/>
        <v>0.25177026741748459</v>
      </c>
      <c r="BA59" s="4">
        <f t="shared" ca="1" si="40"/>
        <v>2.7668379523256634E-6</v>
      </c>
      <c r="BB59" s="4">
        <f t="shared" ca="1" si="41"/>
        <v>0.2517730342554369</v>
      </c>
      <c r="BC59" s="4">
        <f t="shared" ca="1" si="42"/>
        <v>25.177303425543691</v>
      </c>
      <c r="BD59" s="4">
        <f t="shared" ca="1" si="43"/>
        <v>1121.7126025876864</v>
      </c>
      <c r="BE59" s="4">
        <f t="shared" ca="1" si="46"/>
        <v>0</v>
      </c>
    </row>
    <row r="60" spans="5:57" x14ac:dyDescent="0.25">
      <c r="E60" s="4">
        <v>58</v>
      </c>
      <c r="F60" s="4">
        <v>5800</v>
      </c>
      <c r="G60" s="4">
        <f t="shared" ca="1" si="45"/>
        <v>1121.7126025876864</v>
      </c>
      <c r="H60" s="4">
        <f t="shared" ca="1" si="0"/>
        <v>1147.1784054646128</v>
      </c>
      <c r="I60" s="4">
        <f t="shared" ca="1" si="1"/>
        <v>1157.1784054646128</v>
      </c>
      <c r="J60" s="4">
        <v>577</v>
      </c>
      <c r="K60" s="4">
        <f t="shared" si="2"/>
        <v>671.69230769230774</v>
      </c>
      <c r="L60" s="4">
        <f t="shared" si="3"/>
        <v>624.34615384615381</v>
      </c>
      <c r="M60" s="4">
        <f ca="1">+'Rs,Den q1'!I60:I124</f>
        <v>176.31232924181811</v>
      </c>
      <c r="N60" s="4">
        <f ca="1">+'Rs,Den q1'!J60:J124</f>
        <v>0.73431303365529943</v>
      </c>
      <c r="O60" s="4">
        <f t="shared" ca="1" si="4"/>
        <v>1157.1791284217463</v>
      </c>
      <c r="P60" s="4">
        <f t="shared" ca="1" si="5"/>
        <v>0.6242661663977942</v>
      </c>
      <c r="Q60" s="4">
        <f t="shared" ca="1" si="6"/>
        <v>671.7499332518795</v>
      </c>
      <c r="R60" s="4">
        <f t="shared" ca="1" si="7"/>
        <v>366.01515099792061</v>
      </c>
      <c r="S60" s="4">
        <f t="shared" ca="1" si="8"/>
        <v>1.7226327062852373</v>
      </c>
      <c r="T60" s="4">
        <f t="shared" ca="1" si="9"/>
        <v>1.7057931950191341</v>
      </c>
      <c r="U60" s="4">
        <f t="shared" ca="1" si="10"/>
        <v>0.90453422610549239</v>
      </c>
      <c r="V60" s="4">
        <f t="shared" ca="1" si="11"/>
        <v>1.3796347214444102E-2</v>
      </c>
      <c r="W60" s="17">
        <f t="shared" ca="1" si="12"/>
        <v>3.4569973030874621</v>
      </c>
      <c r="X60" s="4">
        <f ca="1">+'Visco q1'!G60:G124</f>
        <v>1.4393096779984857E-2</v>
      </c>
      <c r="Y60" s="4">
        <f t="shared" ca="1" si="13"/>
        <v>1.1181222973698528</v>
      </c>
      <c r="Z60" s="4">
        <f t="shared" ca="1" si="14"/>
        <v>59.305282082902202</v>
      </c>
      <c r="AA60" s="4">
        <f t="shared" si="15"/>
        <v>24</v>
      </c>
      <c r="AB60" s="4">
        <f t="shared" ca="1" si="16"/>
        <v>7.2665008098746799E-3</v>
      </c>
      <c r="AC60" s="4">
        <f t="shared" ca="1" si="17"/>
        <v>2.7435836149964309E-3</v>
      </c>
      <c r="AD60" s="4">
        <f t="shared" ca="1" si="18"/>
        <v>0.1480319389083915</v>
      </c>
      <c r="AE60" s="4">
        <f t="shared" ca="1" si="19"/>
        <v>5.5891826439116561E-2</v>
      </c>
      <c r="AF60" s="4">
        <f t="shared" ca="1" si="20"/>
        <v>0.20392376534750806</v>
      </c>
      <c r="AG60" s="4">
        <f t="shared" ca="1" si="21"/>
        <v>0.72591803439941938</v>
      </c>
      <c r="AH60" s="4">
        <f t="shared" ca="1" si="22"/>
        <v>12.456040985025838</v>
      </c>
      <c r="AI60" s="4">
        <f t="shared" ca="1" si="23"/>
        <v>1.0679254895733654</v>
      </c>
      <c r="AJ60" s="4">
        <f t="shared" ca="1" si="24"/>
        <v>0.27408196560058051</v>
      </c>
      <c r="AK60" s="4">
        <f t="shared" ca="1" si="25"/>
        <v>-0.7938435239727849</v>
      </c>
      <c r="AL60" s="4">
        <f t="shared" ca="1" si="26"/>
        <v>0.42377715114679571</v>
      </c>
      <c r="AM60" s="4">
        <f t="shared" ca="1" si="27"/>
        <v>0.16000384211286783</v>
      </c>
      <c r="AN60" s="4">
        <f t="shared" ca="1" si="28"/>
        <v>44.636902895134391</v>
      </c>
      <c r="AO60" s="4">
        <f t="shared" ca="1" si="29"/>
        <v>0.20512620610394314</v>
      </c>
      <c r="AP60" s="4">
        <f t="shared" ca="1" si="30"/>
        <v>9.3009542769993403E-3</v>
      </c>
      <c r="AQ60" s="4">
        <f t="shared" ca="1" si="31"/>
        <v>3.9192620731838074E-4</v>
      </c>
      <c r="AR60" s="4">
        <f t="shared" ca="1" si="32"/>
        <v>0.61013174718089846</v>
      </c>
      <c r="AS60" s="4">
        <f t="shared" ca="1" si="33"/>
        <v>4.0270521261922019E-5</v>
      </c>
      <c r="AT60" s="4">
        <f t="shared" ca="1" si="34"/>
        <v>0.97471888000000095</v>
      </c>
      <c r="AU60" s="4">
        <f t="shared" ca="1" si="35"/>
        <v>0.59470693326460911</v>
      </c>
      <c r="AV60" s="4">
        <f t="shared" ca="1" si="36"/>
        <v>36.670359472579634</v>
      </c>
      <c r="AW60" s="4">
        <f t="shared" ca="1" si="37"/>
        <v>17.425977713842602</v>
      </c>
      <c r="AX60" s="4">
        <f t="shared" ca="1" si="38"/>
        <v>1915.6229899640068</v>
      </c>
      <c r="AY60" s="4">
        <f ca="1">+'fd q1'!L60:L124</f>
        <v>5.0255759495840754E-2</v>
      </c>
      <c r="AZ60" s="4">
        <f t="shared" ca="1" si="39"/>
        <v>0.25465527411513633</v>
      </c>
      <c r="BA60" s="4">
        <f t="shared" ca="1" si="40"/>
        <v>2.7546541277509381E-6</v>
      </c>
      <c r="BB60" s="4">
        <f t="shared" ca="1" si="41"/>
        <v>0.25465802876926408</v>
      </c>
      <c r="BC60" s="4">
        <f t="shared" ca="1" si="42"/>
        <v>25.465802876926407</v>
      </c>
      <c r="BD60" s="4">
        <f t="shared" ca="1" si="43"/>
        <v>1147.1784054646128</v>
      </c>
      <c r="BE60" s="4">
        <f t="shared" ca="1" si="46"/>
        <v>0</v>
      </c>
    </row>
    <row r="61" spans="5:57" x14ac:dyDescent="0.25">
      <c r="E61" s="4">
        <v>59</v>
      </c>
      <c r="F61" s="4">
        <v>5900</v>
      </c>
      <c r="G61" s="4">
        <f t="shared" ca="1" si="45"/>
        <v>1147.1784054646128</v>
      </c>
      <c r="H61" s="4">
        <f t="shared" ca="1" si="0"/>
        <v>1172.9330638282038</v>
      </c>
      <c r="I61" s="4">
        <f t="shared" ca="1" si="1"/>
        <v>1182.9330638282038</v>
      </c>
      <c r="J61" s="4">
        <v>578</v>
      </c>
      <c r="K61" s="4">
        <f t="shared" si="2"/>
        <v>674.30769230769238</v>
      </c>
      <c r="L61" s="4">
        <f t="shared" si="3"/>
        <v>626.15384615384619</v>
      </c>
      <c r="M61" s="4">
        <f ca="1">+'Rs,Den q1'!I61:I125</f>
        <v>180.04323282943648</v>
      </c>
      <c r="N61" s="4">
        <f ca="1">+'Rs,Den q1'!J61:J125</f>
        <v>0.73398108546275964</v>
      </c>
      <c r="O61" s="4">
        <f t="shared" ca="1" si="4"/>
        <v>1182.933847384739</v>
      </c>
      <c r="P61" s="4">
        <f t="shared" ca="1" si="5"/>
        <v>0.6221790941550136</v>
      </c>
      <c r="Q61" s="4">
        <f t="shared" ca="1" si="6"/>
        <v>671.81618046719188</v>
      </c>
      <c r="R61" s="4">
        <f t="shared" ca="1" si="7"/>
        <v>365.36937028533498</v>
      </c>
      <c r="S61" s="4">
        <f t="shared" ca="1" si="8"/>
        <v>1.7607987098577664</v>
      </c>
      <c r="T61" s="4">
        <f t="shared" ca="1" si="9"/>
        <v>1.7137557142922291</v>
      </c>
      <c r="U61" s="4">
        <f t="shared" ca="1" si="10"/>
        <v>0.90499643141504427</v>
      </c>
      <c r="V61" s="4">
        <f t="shared" ca="1" si="11"/>
        <v>1.3541966639663757E-2</v>
      </c>
      <c r="W61" s="17">
        <f t="shared" ca="1" si="12"/>
        <v>3.5101609727952559</v>
      </c>
      <c r="X61" s="4">
        <f ca="1">+'Visco q1'!G61:G125</f>
        <v>1.4471549541972797E-2</v>
      </c>
      <c r="Y61" s="4">
        <f t="shared" ca="1" si="13"/>
        <v>1.1207426680423078</v>
      </c>
      <c r="Z61" s="4">
        <f t="shared" ca="1" si="14"/>
        <v>59.349307779444622</v>
      </c>
      <c r="AA61" s="4">
        <f t="shared" si="15"/>
        <v>24</v>
      </c>
      <c r="AB61" s="4">
        <f t="shared" ca="1" si="16"/>
        <v>7.2835301864092117E-3</v>
      </c>
      <c r="AC61" s="4">
        <f t="shared" ca="1" si="17"/>
        <v>2.6345201314730326E-3</v>
      </c>
      <c r="AD61" s="4">
        <f t="shared" ca="1" si="18"/>
        <v>0.14837885851836141</v>
      </c>
      <c r="AE61" s="4">
        <f t="shared" ca="1" si="19"/>
        <v>5.3670003397669669E-2</v>
      </c>
      <c r="AF61" s="4">
        <f t="shared" ca="1" si="20"/>
        <v>0.20204886191603108</v>
      </c>
      <c r="AG61" s="4">
        <f t="shared" ca="1" si="21"/>
        <v>0.73437116701021443</v>
      </c>
      <c r="AH61" s="4">
        <f t="shared" ca="1" si="22"/>
        <v>12.196372724688576</v>
      </c>
      <c r="AI61" s="4">
        <f t="shared" ca="1" si="23"/>
        <v>1.0679817646303245</v>
      </c>
      <c r="AJ61" s="4">
        <f t="shared" ca="1" si="24"/>
        <v>0.26562883298978557</v>
      </c>
      <c r="AK61" s="4">
        <f t="shared" ca="1" si="25"/>
        <v>-0.80235293164053889</v>
      </c>
      <c r="AL61" s="4">
        <f t="shared" ca="1" si="26"/>
        <v>0.42709259428983609</v>
      </c>
      <c r="AM61" s="4">
        <f t="shared" ca="1" si="27"/>
        <v>0.15448333553407495</v>
      </c>
      <c r="AN61" s="4">
        <f t="shared" ca="1" si="28"/>
        <v>44.880941549136196</v>
      </c>
      <c r="AO61" s="4">
        <f t="shared" ca="1" si="29"/>
        <v>0.20835435502393018</v>
      </c>
      <c r="AP61" s="4">
        <f t="shared" ca="1" si="30"/>
        <v>9.3581534064194876E-3</v>
      </c>
      <c r="AQ61" s="4">
        <f t="shared" ca="1" si="31"/>
        <v>4.0421049326878043E-4</v>
      </c>
      <c r="AR61" s="4">
        <f t="shared" ca="1" si="32"/>
        <v>0.61689715931038058</v>
      </c>
      <c r="AS61" s="4">
        <f t="shared" ca="1" si="33"/>
        <v>3.8490123382018312E-5</v>
      </c>
      <c r="AT61" s="4">
        <f t="shared" ca="1" si="34"/>
        <v>0.97471888000000073</v>
      </c>
      <c r="AU61" s="4">
        <f t="shared" ca="1" si="35"/>
        <v>0.60130130819819616</v>
      </c>
      <c r="AV61" s="4">
        <f t="shared" ca="1" si="36"/>
        <v>37.086312996304649</v>
      </c>
      <c r="AW61" s="4">
        <f t="shared" ca="1" si="37"/>
        <v>17.628752069061534</v>
      </c>
      <c r="AX61" s="4">
        <f t="shared" ca="1" si="38"/>
        <v>1897.46023802439</v>
      </c>
      <c r="AY61" s="4">
        <f ca="1">+'fd q1'!L61:L125</f>
        <v>5.041151004197509E-2</v>
      </c>
      <c r="AZ61" s="4">
        <f t="shared" ca="1" si="39"/>
        <v>0.25754384025211563</v>
      </c>
      <c r="BA61" s="4">
        <f t="shared" ca="1" si="40"/>
        <v>2.7433837939995156E-6</v>
      </c>
      <c r="BB61" s="4">
        <f t="shared" ca="1" si="41"/>
        <v>0.25754658363590965</v>
      </c>
      <c r="BC61" s="4">
        <f t="shared" ca="1" si="42"/>
        <v>25.754658363590966</v>
      </c>
      <c r="BD61" s="4">
        <f t="shared" ca="1" si="43"/>
        <v>1172.9330638282038</v>
      </c>
      <c r="BE61" s="4">
        <f t="shared" ca="1" si="46"/>
        <v>0</v>
      </c>
    </row>
    <row r="62" spans="5:57" x14ac:dyDescent="0.25">
      <c r="E62" s="4">
        <v>60</v>
      </c>
      <c r="F62" s="4">
        <v>6000</v>
      </c>
      <c r="G62" s="4">
        <f t="shared" ca="1" si="45"/>
        <v>1172.9330638282038</v>
      </c>
      <c r="H62" s="4">
        <f t="shared" ca="1" si="0"/>
        <v>1198.9769502652769</v>
      </c>
      <c r="I62" s="4">
        <f t="shared" ca="1" si="1"/>
        <v>1208.9769502652769</v>
      </c>
      <c r="J62" s="4">
        <v>579</v>
      </c>
      <c r="K62" s="4">
        <f t="shared" si="2"/>
        <v>676.92307692307691</v>
      </c>
      <c r="L62" s="4">
        <f t="shared" si="3"/>
        <v>627.96153846153845</v>
      </c>
      <c r="M62" s="4">
        <f ca="1">+'Rs,Den q1'!I62:I126</f>
        <v>183.80366080494213</v>
      </c>
      <c r="N62" s="4">
        <f ca="1">+'Rs,Den q1'!J62:J126</f>
        <v>0.73364651040866624</v>
      </c>
      <c r="O62" s="4">
        <f t="shared" ca="1" si="4"/>
        <v>1208.9777985718031</v>
      </c>
      <c r="P62" s="4">
        <f t="shared" ca="1" si="5"/>
        <v>0.61999485991823378</v>
      </c>
      <c r="Q62" s="4">
        <f t="shared" ca="1" si="6"/>
        <v>671.88516191158487</v>
      </c>
      <c r="R62" s="4">
        <f t="shared" ca="1" si="7"/>
        <v>364.6934091443631</v>
      </c>
      <c r="S62" s="4">
        <f t="shared" ca="1" si="8"/>
        <v>1.7993803387852898</v>
      </c>
      <c r="T62" s="4">
        <f t="shared" ca="1" si="9"/>
        <v>1.7218889146772631</v>
      </c>
      <c r="U62" s="4">
        <f t="shared" ca="1" si="10"/>
        <v>0.90553792013347301</v>
      </c>
      <c r="V62" s="4">
        <f t="shared" ca="1" si="11"/>
        <v>1.3296448520222173E-2</v>
      </c>
      <c r="W62" s="17">
        <f t="shared" ca="1" si="12"/>
        <v>3.5624255022469398</v>
      </c>
      <c r="X62" s="4">
        <f ca="1">+'Visco q1'!G62:G126</f>
        <v>1.4550269263452062E-2</v>
      </c>
      <c r="Y62" s="4">
        <f t="shared" ca="1" si="13"/>
        <v>1.1233826377899745</v>
      </c>
      <c r="Z62" s="4">
        <f t="shared" ca="1" si="14"/>
        <v>59.393363704343393</v>
      </c>
      <c r="AA62" s="4">
        <f t="shared" si="15"/>
        <v>24</v>
      </c>
      <c r="AB62" s="4">
        <f t="shared" ca="1" si="16"/>
        <v>7.300686934248503E-3</v>
      </c>
      <c r="AC62" s="4">
        <f t="shared" ca="1" si="17"/>
        <v>2.5288850805829334E-3</v>
      </c>
      <c r="AD62" s="4">
        <f t="shared" ca="1" si="18"/>
        <v>0.14872837291524435</v>
      </c>
      <c r="AE62" s="4">
        <f t="shared" ca="1" si="19"/>
        <v>5.151802381229649E-2</v>
      </c>
      <c r="AF62" s="4">
        <f t="shared" ca="1" si="20"/>
        <v>0.20024639672754085</v>
      </c>
      <c r="AG62" s="4">
        <f t="shared" ca="1" si="21"/>
        <v>0.74272683726542699</v>
      </c>
      <c r="AH62" s="4">
        <f t="shared" ca="1" si="22"/>
        <v>11.939589561525501</v>
      </c>
      <c r="AI62" s="4">
        <f t="shared" ca="1" si="23"/>
        <v>1.0680353754055185</v>
      </c>
      <c r="AJ62" s="4">
        <f t="shared" ca="1" si="24"/>
        <v>0.25727316273457301</v>
      </c>
      <c r="AK62" s="4">
        <f t="shared" ca="1" si="25"/>
        <v>-0.8107622126709455</v>
      </c>
      <c r="AL62" s="4">
        <f t="shared" ca="1" si="26"/>
        <v>0.43046191221213381</v>
      </c>
      <c r="AM62" s="4">
        <f t="shared" ca="1" si="27"/>
        <v>0.14910770963835604</v>
      </c>
      <c r="AN62" s="4">
        <f t="shared" ca="1" si="28"/>
        <v>45.128702571779094</v>
      </c>
      <c r="AO62" s="4">
        <f t="shared" ca="1" si="29"/>
        <v>0.21166691706280938</v>
      </c>
      <c r="AP62" s="4">
        <f t="shared" ca="1" si="30"/>
        <v>9.4156312469712237E-3</v>
      </c>
      <c r="AQ62" s="4">
        <f t="shared" ca="1" si="31"/>
        <v>4.169450628924328E-4</v>
      </c>
      <c r="AR62" s="4">
        <f t="shared" ca="1" si="32"/>
        <v>0.62368078363434631</v>
      </c>
      <c r="AS62" s="4">
        <f t="shared" ca="1" si="33"/>
        <v>3.677361315427017E-5</v>
      </c>
      <c r="AT62" s="4">
        <f t="shared" ca="1" si="34"/>
        <v>0.97471888000000062</v>
      </c>
      <c r="AU62" s="4">
        <f t="shared" ca="1" si="35"/>
        <v>0.60791343490159278</v>
      </c>
      <c r="AV62" s="4">
        <f t="shared" ca="1" si="36"/>
        <v>37.502802918461946</v>
      </c>
      <c r="AW62" s="4">
        <f t="shared" ca="1" si="37"/>
        <v>17.829187488162297</v>
      </c>
      <c r="AX62" s="4">
        <f t="shared" ca="1" si="38"/>
        <v>1880.2737008079209</v>
      </c>
      <c r="AY62" s="4">
        <f ca="1">+'fd q1'!L62:L126</f>
        <v>5.0560913265329063E-2</v>
      </c>
      <c r="AZ62" s="4">
        <f t="shared" ca="1" si="39"/>
        <v>0.26043613137820798</v>
      </c>
      <c r="BA62" s="4">
        <f t="shared" ca="1" si="40"/>
        <v>2.7329925222561522E-6</v>
      </c>
      <c r="BB62" s="4">
        <f t="shared" ca="1" si="41"/>
        <v>0.26043886437073022</v>
      </c>
      <c r="BC62" s="4">
        <f t="shared" ca="1" si="42"/>
        <v>26.04388643707302</v>
      </c>
      <c r="BD62" s="4">
        <f t="shared" ca="1" si="43"/>
        <v>1198.9769502652769</v>
      </c>
      <c r="BE62" s="4">
        <f t="shared" ca="1" si="46"/>
        <v>0</v>
      </c>
    </row>
    <row r="63" spans="5:57" x14ac:dyDescent="0.25">
      <c r="E63" s="4">
        <v>61</v>
      </c>
      <c r="F63" s="4">
        <v>6100</v>
      </c>
      <c r="G63" s="4">
        <f t="shared" ca="1" si="45"/>
        <v>1198.9769502652769</v>
      </c>
      <c r="H63" s="4">
        <f t="shared" ca="1" si="0"/>
        <v>1225.3104598131124</v>
      </c>
      <c r="I63" s="4">
        <f t="shared" ca="1" si="1"/>
        <v>1235.3104598131124</v>
      </c>
      <c r="J63" s="4">
        <v>580</v>
      </c>
      <c r="K63" s="4">
        <f t="shared" si="2"/>
        <v>679.53846153846155</v>
      </c>
      <c r="L63" s="4">
        <f t="shared" si="3"/>
        <v>629.76923076923072</v>
      </c>
      <c r="M63" s="4">
        <f ca="1">+'Rs,Den q1'!I63:I127</f>
        <v>187.59322448883577</v>
      </c>
      <c r="N63" s="4">
        <f ca="1">+'Rs,Den q1'!J63:J127</f>
        <v>0.73330934307484463</v>
      </c>
      <c r="O63" s="4">
        <f t="shared" ca="1" si="4"/>
        <v>1235.3113772342315</v>
      </c>
      <c r="P63" s="4">
        <f t="shared" ca="1" si="5"/>
        <v>0.6177060394358288</v>
      </c>
      <c r="Q63" s="4">
        <f t="shared" ca="1" si="6"/>
        <v>671.95706242320625</v>
      </c>
      <c r="R63" s="4">
        <f t="shared" ca="1" si="7"/>
        <v>363.98495342720065</v>
      </c>
      <c r="S63" s="4">
        <f t="shared" ca="1" si="8"/>
        <v>1.8383770762946454</v>
      </c>
      <c r="T63" s="4">
        <f t="shared" ca="1" si="9"/>
        <v>1.7302067704707706</v>
      </c>
      <c r="U63" s="4">
        <f t="shared" ca="1" si="10"/>
        <v>0.9061608015583088</v>
      </c>
      <c r="V63" s="4">
        <f t="shared" ca="1" si="11"/>
        <v>1.305944083239273E-2</v>
      </c>
      <c r="W63" s="17">
        <f t="shared" ca="1" si="12"/>
        <v>3.6136877542138026</v>
      </c>
      <c r="X63" s="4">
        <f ca="1">+'Visco q1'!G63:G127</f>
        <v>1.4629229669210488E-2</v>
      </c>
      <c r="Y63" s="4">
        <f t="shared" ca="1" si="13"/>
        <v>1.1260420350610658</v>
      </c>
      <c r="Z63" s="4">
        <f t="shared" ca="1" si="14"/>
        <v>59.437433480434116</v>
      </c>
      <c r="AA63" s="4">
        <f t="shared" si="15"/>
        <v>24</v>
      </c>
      <c r="AB63" s="4">
        <f t="shared" ca="1" si="16"/>
        <v>7.317969938504496E-3</v>
      </c>
      <c r="AC63" s="4">
        <f t="shared" ca="1" si="17"/>
        <v>2.4265283810314389E-3</v>
      </c>
      <c r="AD63" s="4">
        <f t="shared" ca="1" si="18"/>
        <v>0.14908045938672726</v>
      </c>
      <c r="AE63" s="4">
        <f t="shared" ca="1" si="19"/>
        <v>4.9432830251968145E-2</v>
      </c>
      <c r="AF63" s="4">
        <f t="shared" ca="1" si="20"/>
        <v>0.19851328963869541</v>
      </c>
      <c r="AG63" s="4">
        <f t="shared" ca="1" si="21"/>
        <v>0.75098478121067624</v>
      </c>
      <c r="AH63" s="4">
        <f t="shared" ca="1" si="22"/>
        <v>11.685734436762003</v>
      </c>
      <c r="AI63" s="4">
        <f t="shared" ca="1" si="23"/>
        <v>1.0680864702323358</v>
      </c>
      <c r="AJ63" s="4">
        <f t="shared" ca="1" si="24"/>
        <v>0.24901521878932381</v>
      </c>
      <c r="AK63" s="4">
        <f t="shared" ca="1" si="25"/>
        <v>-0.81907125144301207</v>
      </c>
      <c r="AL63" s="4">
        <f t="shared" ca="1" si="26"/>
        <v>0.43388586693329217</v>
      </c>
      <c r="AM63" s="4">
        <f t="shared" ca="1" si="27"/>
        <v>0.14387000480863169</v>
      </c>
      <c r="AN63" s="4">
        <f t="shared" ca="1" si="28"/>
        <v>45.380233458556582</v>
      </c>
      <c r="AO63" s="4">
        <f t="shared" ca="1" si="29"/>
        <v>0.2150663633826855</v>
      </c>
      <c r="AP63" s="4">
        <f t="shared" ca="1" si="30"/>
        <v>9.4733619543308761E-3</v>
      </c>
      <c r="AQ63" s="4">
        <f t="shared" ca="1" si="31"/>
        <v>4.3015590505986824E-4</v>
      </c>
      <c r="AR63" s="4">
        <f t="shared" ca="1" si="32"/>
        <v>0.63048379919455699</v>
      </c>
      <c r="AS63" s="4">
        <f t="shared" ca="1" si="33"/>
        <v>3.5118237703673942E-5</v>
      </c>
      <c r="AT63" s="4">
        <f t="shared" ca="1" si="34"/>
        <v>0.9747188800000004</v>
      </c>
      <c r="AU63" s="4">
        <f t="shared" ca="1" si="35"/>
        <v>0.6145444626090637</v>
      </c>
      <c r="AV63" s="4">
        <f t="shared" ca="1" si="36"/>
        <v>37.919861572358883</v>
      </c>
      <c r="AW63" s="4">
        <f t="shared" ca="1" si="37"/>
        <v>18.027277649883025</v>
      </c>
      <c r="AX63" s="4">
        <f t="shared" ca="1" si="38"/>
        <v>1864.0191417207543</v>
      </c>
      <c r="AY63" s="4">
        <f ca="1">+'fd q1'!L63:L127</f>
        <v>5.0704067419494049E-2</v>
      </c>
      <c r="AZ63" s="4">
        <f t="shared" ca="1" si="39"/>
        <v>0.26333237203027005</v>
      </c>
      <c r="BA63" s="4">
        <f t="shared" ca="1" si="40"/>
        <v>2.7234480843588819E-6</v>
      </c>
      <c r="BB63" s="4">
        <f t="shared" ca="1" si="41"/>
        <v>0.26333509547835443</v>
      </c>
      <c r="BC63" s="4">
        <f t="shared" ca="1" si="42"/>
        <v>26.333509547835444</v>
      </c>
      <c r="BD63" s="4">
        <f t="shared" ca="1" si="43"/>
        <v>1225.3104598131124</v>
      </c>
      <c r="BE63" s="4">
        <f t="shared" ca="1" si="46"/>
        <v>0</v>
      </c>
    </row>
    <row r="64" spans="5:57" x14ac:dyDescent="0.25">
      <c r="E64" s="4">
        <v>62</v>
      </c>
      <c r="F64" s="4">
        <v>6200</v>
      </c>
      <c r="G64" s="4">
        <f t="shared" ca="1" si="45"/>
        <v>1225.3104598131124</v>
      </c>
      <c r="H64" s="4">
        <f t="shared" ca="1" si="0"/>
        <v>1251.9340165297028</v>
      </c>
      <c r="I64" s="4">
        <f t="shared" ca="1" si="1"/>
        <v>1261.9340165297028</v>
      </c>
      <c r="J64" s="4">
        <v>581</v>
      </c>
      <c r="K64" s="4">
        <f t="shared" si="2"/>
        <v>682.15384615384619</v>
      </c>
      <c r="L64" s="4">
        <f t="shared" si="3"/>
        <v>631.57692307692309</v>
      </c>
      <c r="M64" s="4">
        <f ca="1">+'Rs,Den q1'!I64:I128</f>
        <v>191.41153983619756</v>
      </c>
      <c r="N64" s="4">
        <f ca="1">+'Rs,Den q1'!J64:J128</f>
        <v>0.73296961763076995</v>
      </c>
      <c r="O64" s="4">
        <f t="shared" ca="1" si="4"/>
        <v>1261.9350076506003</v>
      </c>
      <c r="P64" s="4">
        <f t="shared" ca="1" si="5"/>
        <v>0.61530439193543018</v>
      </c>
      <c r="Q64" s="4">
        <f t="shared" ca="1" si="6"/>
        <v>672.03208482646789</v>
      </c>
      <c r="R64" s="4">
        <f t="shared" ca="1" si="7"/>
        <v>363.24143369482692</v>
      </c>
      <c r="S64" s="4">
        <f t="shared" ca="1" si="8"/>
        <v>1.8777883452626511</v>
      </c>
      <c r="T64" s="4">
        <f t="shared" ca="1" si="9"/>
        <v>1.7387248933929027</v>
      </c>
      <c r="U64" s="4">
        <f t="shared" ca="1" si="10"/>
        <v>0.90686733910780526</v>
      </c>
      <c r="V64" s="4">
        <f t="shared" ca="1" si="11"/>
        <v>1.283061158462289E-2</v>
      </c>
      <c r="W64" s="17">
        <f t="shared" ca="1" si="12"/>
        <v>3.6638359156788805</v>
      </c>
      <c r="X64" s="4">
        <f ca="1">+'Visco q1'!G64:G128</f>
        <v>1.470840292351717E-2</v>
      </c>
      <c r="Y64" s="4">
        <f t="shared" ca="1" si="13"/>
        <v>1.1287206887926791</v>
      </c>
      <c r="Z64" s="4">
        <f t="shared" ca="1" si="14"/>
        <v>59.48150114853059</v>
      </c>
      <c r="AA64" s="4">
        <f t="shared" si="15"/>
        <v>24</v>
      </c>
      <c r="AB64" s="4">
        <f t="shared" ca="1" si="16"/>
        <v>7.3353780874663111E-3</v>
      </c>
      <c r="AC64" s="4">
        <f t="shared" ca="1" si="17"/>
        <v>2.3273075121550278E-3</v>
      </c>
      <c r="AD64" s="4">
        <f t="shared" ca="1" si="18"/>
        <v>0.14943509528522214</v>
      </c>
      <c r="AE64" s="4">
        <f t="shared" ca="1" si="19"/>
        <v>4.741151930956921E-2</v>
      </c>
      <c r="AF64" s="4">
        <f t="shared" ca="1" si="20"/>
        <v>0.19684661459479136</v>
      </c>
      <c r="AG64" s="4">
        <f t="shared" ca="1" si="21"/>
        <v>0.75914485800446296</v>
      </c>
      <c r="AH64" s="4">
        <f t="shared" ca="1" si="22"/>
        <v>11.434847554583703</v>
      </c>
      <c r="AI64" s="4">
        <f t="shared" ca="1" si="23"/>
        <v>1.0681351876031819</v>
      </c>
      <c r="AJ64" s="4">
        <f t="shared" ca="1" si="24"/>
        <v>0.24085514199553695</v>
      </c>
      <c r="AK64" s="4">
        <f t="shared" ca="1" si="25"/>
        <v>-0.82728004560764501</v>
      </c>
      <c r="AL64" s="4">
        <f t="shared" ca="1" si="26"/>
        <v>0.43736523873082295</v>
      </c>
      <c r="AM64" s="4">
        <f t="shared" ca="1" si="27"/>
        <v>0.13876359112190018</v>
      </c>
      <c r="AN64" s="4">
        <f t="shared" ca="1" si="28"/>
        <v>45.635582906744716</v>
      </c>
      <c r="AO64" s="4">
        <f t="shared" ca="1" si="29"/>
        <v>0.21855525266821613</v>
      </c>
      <c r="AP64" s="4">
        <f t="shared" ca="1" si="30"/>
        <v>9.5313185483026346E-3</v>
      </c>
      <c r="AQ64" s="4">
        <f t="shared" ca="1" si="31"/>
        <v>4.4387138291775927E-4</v>
      </c>
      <c r="AR64" s="4">
        <f t="shared" ca="1" si="32"/>
        <v>0.63730757084960421</v>
      </c>
      <c r="AS64" s="4">
        <f t="shared" ca="1" si="33"/>
        <v>3.3521384442162783E-5</v>
      </c>
      <c r="AT64" s="4">
        <f t="shared" ca="1" si="34"/>
        <v>0.97471888000000029</v>
      </c>
      <c r="AU64" s="4">
        <f t="shared" ca="1" si="35"/>
        <v>0.62119572167404702</v>
      </c>
      <c r="AV64" s="4">
        <f t="shared" ca="1" si="36"/>
        <v>38.337530752160561</v>
      </c>
      <c r="AW64" s="4">
        <f t="shared" ca="1" si="37"/>
        <v>18.22301918658178</v>
      </c>
      <c r="AX64" s="4">
        <f t="shared" ca="1" si="38"/>
        <v>1848.6553031748685</v>
      </c>
      <c r="AY64" s="4">
        <f ca="1">+'fd q1'!L64:L128</f>
        <v>5.0841069087465655E-2</v>
      </c>
      <c r="AZ64" s="4">
        <f t="shared" ca="1" si="39"/>
        <v>0.26623285244555944</v>
      </c>
      <c r="BA64" s="4">
        <f t="shared" ca="1" si="40"/>
        <v>2.7147203453212441E-6</v>
      </c>
      <c r="BB64" s="4">
        <f t="shared" ca="1" si="41"/>
        <v>0.26623556716590474</v>
      </c>
      <c r="BC64" s="4">
        <f t="shared" ca="1" si="42"/>
        <v>26.623556716590475</v>
      </c>
      <c r="BD64" s="4">
        <f t="shared" ca="1" si="43"/>
        <v>1251.9340165297028</v>
      </c>
      <c r="BE64" s="4">
        <f t="shared" ca="1" si="46"/>
        <v>0</v>
      </c>
    </row>
    <row r="65" spans="5:57" x14ac:dyDescent="0.25">
      <c r="E65" s="4">
        <v>63</v>
      </c>
      <c r="F65" s="4">
        <v>6300</v>
      </c>
      <c r="G65" s="4">
        <f t="shared" ca="1" si="45"/>
        <v>1251.9340165297028</v>
      </c>
      <c r="H65" s="4">
        <f t="shared" ca="1" si="0"/>
        <v>1278.8480808087891</v>
      </c>
      <c r="I65" s="4">
        <f t="shared" ca="1" si="1"/>
        <v>1288.8480808087891</v>
      </c>
      <c r="J65" s="4">
        <v>582</v>
      </c>
      <c r="K65" s="4">
        <f t="shared" si="2"/>
        <v>684.76923076923072</v>
      </c>
      <c r="L65" s="4">
        <f t="shared" si="3"/>
        <v>633.38461538461536</v>
      </c>
      <c r="M65" s="4">
        <f ca="1">+'Rs,Den q1'!I65:I129</f>
        <v>195.25822878164041</v>
      </c>
      <c r="N65" s="4">
        <f ca="1">+'Rs,Den q1'!J65:J129</f>
        <v>0.73262736771390258</v>
      </c>
      <c r="O65" s="4">
        <f t="shared" ca="1" si="4"/>
        <v>1288.8491504417993</v>
      </c>
      <c r="P65" s="4">
        <f t="shared" ca="1" si="5"/>
        <v>0.61278074478133238</v>
      </c>
      <c r="Q65" s="4">
        <f t="shared" ca="1" si="6"/>
        <v>672.11045212766624</v>
      </c>
      <c r="R65" s="4">
        <f t="shared" ca="1" si="7"/>
        <v>362.45998903924846</v>
      </c>
      <c r="S65" s="4">
        <f t="shared" ca="1" si="8"/>
        <v>1.917613506424052</v>
      </c>
      <c r="T65" s="4">
        <f t="shared" ca="1" si="9"/>
        <v>1.7474607806050291</v>
      </c>
      <c r="U65" s="4">
        <f t="shared" ca="1" si="10"/>
        <v>0.90765997197365045</v>
      </c>
      <c r="V65" s="4">
        <f t="shared" ca="1" si="11"/>
        <v>1.2609647776674279E-2</v>
      </c>
      <c r="W65" s="17">
        <f t="shared" ca="1" si="12"/>
        <v>3.7127483440018305</v>
      </c>
      <c r="X65" s="4">
        <f ca="1">+'Visco q1'!G65:G129</f>
        <v>1.4787759580052099E-2</v>
      </c>
      <c r="Y65" s="4">
        <f t="shared" ca="1" si="13"/>
        <v>1.1314184290298472</v>
      </c>
      <c r="Z65" s="4">
        <f t="shared" ca="1" si="14"/>
        <v>59.525551197824974</v>
      </c>
      <c r="AA65" s="4">
        <f t="shared" si="15"/>
        <v>24</v>
      </c>
      <c r="AB65" s="4">
        <f t="shared" ca="1" si="16"/>
        <v>7.3529102766233707E-3</v>
      </c>
      <c r="AC65" s="4">
        <f t="shared" ca="1" si="17"/>
        <v>2.2310870255322301E-3</v>
      </c>
      <c r="AD65" s="4">
        <f t="shared" ca="1" si="18"/>
        <v>0.14979225810982422</v>
      </c>
      <c r="AE65" s="4">
        <f t="shared" ca="1" si="19"/>
        <v>4.5451331652516247E-2</v>
      </c>
      <c r="AF65" s="4">
        <f t="shared" ca="1" si="20"/>
        <v>0.19524358976234046</v>
      </c>
      <c r="AG65" s="4">
        <f t="shared" ca="1" si="21"/>
        <v>0.76720704783270111</v>
      </c>
      <c r="AH65" s="4">
        <f t="shared" ca="1" si="22"/>
        <v>11.186966363941906</v>
      </c>
      <c r="AI65" s="4">
        <f t="shared" ca="1" si="23"/>
        <v>1.0681816569458864</v>
      </c>
      <c r="AJ65" s="4">
        <f t="shared" ca="1" si="24"/>
        <v>0.23279295216729887</v>
      </c>
      <c r="AK65" s="4">
        <f t="shared" ca="1" si="25"/>
        <v>-0.83538870477858751</v>
      </c>
      <c r="AL65" s="4">
        <f t="shared" ca="1" si="26"/>
        <v>0.44090082740331732</v>
      </c>
      <c r="AM65" s="4">
        <f t="shared" ca="1" si="27"/>
        <v>0.13378214592028168</v>
      </c>
      <c r="AN65" s="4">
        <f t="shared" ca="1" si="28"/>
        <v>45.894800904523599</v>
      </c>
      <c r="AO65" s="4">
        <f t="shared" ca="1" si="29"/>
        <v>0.22213623536803265</v>
      </c>
      <c r="AP65" s="4">
        <f t="shared" ca="1" si="30"/>
        <v>9.5894729144239445E-3</v>
      </c>
      <c r="AQ65" s="4">
        <f t="shared" ca="1" si="31"/>
        <v>4.5812253910572744E-4</v>
      </c>
      <c r="AR65" s="4">
        <f t="shared" ca="1" si="32"/>
        <v>0.64415367050117966</v>
      </c>
      <c r="AS65" s="4">
        <f t="shared" ca="1" si="33"/>
        <v>3.1980572180920742E-5</v>
      </c>
      <c r="AT65" s="4">
        <f t="shared" ca="1" si="34"/>
        <v>0.97471888000000029</v>
      </c>
      <c r="AU65" s="4">
        <f t="shared" ca="1" si="35"/>
        <v>0.62786874425879902</v>
      </c>
      <c r="AV65" s="4">
        <f t="shared" ca="1" si="36"/>
        <v>38.755862785395685</v>
      </c>
      <c r="AW65" s="4">
        <f t="shared" ca="1" si="37"/>
        <v>18.416411634193405</v>
      </c>
      <c r="AX65" s="4">
        <f t="shared" ca="1" si="38"/>
        <v>1834.1437322626089</v>
      </c>
      <c r="AY65" s="4">
        <f ca="1">+'fd q1'!L65:L129</f>
        <v>5.0972012745581996E-2</v>
      </c>
      <c r="AZ65" s="4">
        <f t="shared" ca="1" si="39"/>
        <v>0.26913793600969227</v>
      </c>
      <c r="BA65" s="4">
        <f t="shared" ca="1" si="40"/>
        <v>2.706781169526715E-6</v>
      </c>
      <c r="BB65" s="4">
        <f t="shared" ca="1" si="41"/>
        <v>0.26914064279086181</v>
      </c>
      <c r="BC65" s="4">
        <f t="shared" ca="1" si="42"/>
        <v>26.91406427908618</v>
      </c>
      <c r="BD65" s="4">
        <f t="shared" ca="1" si="43"/>
        <v>1278.8480808087891</v>
      </c>
      <c r="BE65" s="4">
        <f t="shared" ca="1" si="46"/>
        <v>0</v>
      </c>
    </row>
    <row r="66" spans="5:57" x14ac:dyDescent="0.25">
      <c r="E66" s="4">
        <v>64</v>
      </c>
      <c r="F66" s="4">
        <v>6400</v>
      </c>
      <c r="G66" s="4">
        <f t="shared" ca="1" si="45"/>
        <v>1278.8480808087891</v>
      </c>
      <c r="H66" s="4">
        <f t="shared" ca="1" si="0"/>
        <v>1306.0531575252148</v>
      </c>
      <c r="I66" s="4">
        <f t="shared" ca="1" si="1"/>
        <v>1316.0531575252148</v>
      </c>
      <c r="J66" s="4">
        <v>583</v>
      </c>
      <c r="K66" s="4">
        <f t="shared" si="2"/>
        <v>687.38461538461536</v>
      </c>
      <c r="L66" s="4">
        <f t="shared" si="3"/>
        <v>635.19230769230762</v>
      </c>
      <c r="M66" s="4">
        <f ca="1">+'Rs,Den q1'!I66:I130</f>
        <v>199.13292071311278</v>
      </c>
      <c r="N66" s="4">
        <f ca="1">+'Rs,Den q1'!J66:J130</f>
        <v>0.73228262629856045</v>
      </c>
      <c r="O66" s="4">
        <f t="shared" ca="1" si="4"/>
        <v>1316.0543107163564</v>
      </c>
      <c r="P66" s="4">
        <f t="shared" ca="1" si="5"/>
        <v>0.61012485796893901</v>
      </c>
      <c r="Q66" s="4">
        <f t="shared" ca="1" si="6"/>
        <v>672.19241003284833</v>
      </c>
      <c r="R66" s="4">
        <f t="shared" ca="1" si="7"/>
        <v>361.63742456100994</v>
      </c>
      <c r="S66" s="4">
        <f t="shared" ca="1" si="8"/>
        <v>1.9578518559305105</v>
      </c>
      <c r="T66" s="4">
        <f t="shared" ca="1" si="9"/>
        <v>1.7564341092832545</v>
      </c>
      <c r="U66" s="4">
        <f t="shared" ca="1" si="10"/>
        <v>0.90854133992058539</v>
      </c>
      <c r="V66" s="4">
        <f t="shared" ca="1" si="11"/>
        <v>1.2396254468348052E-2</v>
      </c>
      <c r="W66" s="17">
        <f t="shared" ca="1" si="12"/>
        <v>3.7602922130912617</v>
      </c>
      <c r="X66" s="4">
        <f ca="1">+'Visco q1'!G66:G130</f>
        <v>1.4867268538017548E-2</v>
      </c>
      <c r="Y66" s="4">
        <f t="shared" ca="1" si="13"/>
        <v>1.1341350876063414</v>
      </c>
      <c r="Z66" s="4">
        <f t="shared" ca="1" si="14"/>
        <v>59.569568598095749</v>
      </c>
      <c r="AA66" s="4">
        <f t="shared" si="15"/>
        <v>24</v>
      </c>
      <c r="AB66" s="4">
        <f t="shared" ca="1" si="16"/>
        <v>7.3705654130898236E-3</v>
      </c>
      <c r="AC66" s="4">
        <f t="shared" ca="1" si="17"/>
        <v>2.1377380901399126E-3</v>
      </c>
      <c r="AD66" s="4">
        <f t="shared" ca="1" si="18"/>
        <v>0.1501519255964458</v>
      </c>
      <c r="AE66" s="4">
        <f t="shared" ca="1" si="19"/>
        <v>4.3549642756757732E-2</v>
      </c>
      <c r="AF66" s="4">
        <f t="shared" ca="1" si="20"/>
        <v>0.19370156835320354</v>
      </c>
      <c r="AG66" s="4">
        <f t="shared" ca="1" si="21"/>
        <v>0.77517144994227671</v>
      </c>
      <c r="AH66" s="4">
        <f t="shared" ca="1" si="22"/>
        <v>10.942125542775822</v>
      </c>
      <c r="AI66" s="4">
        <f t="shared" ca="1" si="23"/>
        <v>1.0682259993320677</v>
      </c>
      <c r="AJ66" s="4">
        <f t="shared" ca="1" si="24"/>
        <v>0.22482855005772329</v>
      </c>
      <c r="AK66" s="4">
        <f t="shared" ca="1" si="25"/>
        <v>-0.84339744927434446</v>
      </c>
      <c r="AL66" s="4">
        <f t="shared" ca="1" si="26"/>
        <v>0.4444934536764199</v>
      </c>
      <c r="AM66" s="4">
        <f t="shared" ca="1" si="27"/>
        <v>0.12891963282143706</v>
      </c>
      <c r="AN66" s="4">
        <f t="shared" ca="1" si="28"/>
        <v>46.157938830089918</v>
      </c>
      <c r="AO66" s="4">
        <f t="shared" ca="1" si="29"/>
        <v>0.22581205826465733</v>
      </c>
      <c r="AP66" s="4">
        <f t="shared" ca="1" si="30"/>
        <v>9.6477958093715514E-3</v>
      </c>
      <c r="AQ66" s="4">
        <f t="shared" ca="1" si="31"/>
        <v>4.7294345036827054E-4</v>
      </c>
      <c r="AR66" s="4">
        <f t="shared" ca="1" si="32"/>
        <v>0.65102390088110484</v>
      </c>
      <c r="AS66" s="4">
        <f t="shared" ca="1" si="33"/>
        <v>3.0493442870528879E-5</v>
      </c>
      <c r="AT66" s="4">
        <f t="shared" ca="1" si="34"/>
        <v>0.97471888000000029</v>
      </c>
      <c r="AU66" s="4">
        <f t="shared" ca="1" si="35"/>
        <v>0.63456528752006169</v>
      </c>
      <c r="AV66" s="4">
        <f t="shared" ca="1" si="36"/>
        <v>39.17492172862822</v>
      </c>
      <c r="AW66" s="4">
        <f t="shared" ca="1" si="37"/>
        <v>18.607457385043364</v>
      </c>
      <c r="AX66" s="4">
        <f t="shared" ca="1" si="38"/>
        <v>1820.4486259609746</v>
      </c>
      <c r="AY66" s="4">
        <f ca="1">+'fd q1'!L66:L130</f>
        <v>5.1096990301941085E-2</v>
      </c>
      <c r="AZ66" s="4">
        <f t="shared" ca="1" si="39"/>
        <v>0.27204806755991817</v>
      </c>
      <c r="BA66" s="4">
        <f t="shared" ca="1" si="40"/>
        <v>2.6996043401223827E-6</v>
      </c>
      <c r="BB66" s="4">
        <f t="shared" ca="1" si="41"/>
        <v>0.2720507671642583</v>
      </c>
      <c r="BC66" s="4">
        <f t="shared" ca="1" si="42"/>
        <v>27.205076716425829</v>
      </c>
      <c r="BD66" s="4">
        <f t="shared" ca="1" si="43"/>
        <v>1306.0531575252148</v>
      </c>
      <c r="BE66" s="4">
        <f t="shared" ca="1" si="46"/>
        <v>0</v>
      </c>
    </row>
    <row r="67" spans="5:57" x14ac:dyDescent="0.25">
      <c r="E67" s="4">
        <v>65</v>
      </c>
      <c r="F67" s="4">
        <v>6500</v>
      </c>
      <c r="G67" s="4">
        <f t="shared" ca="1" si="45"/>
        <v>1306.0531575252148</v>
      </c>
      <c r="H67" s="4">
        <f t="shared" ca="1" si="0"/>
        <v>1333.5498051107058</v>
      </c>
      <c r="I67" s="4">
        <f t="shared" ca="1" si="1"/>
        <v>1343.5498051107058</v>
      </c>
      <c r="J67" s="4">
        <v>584</v>
      </c>
      <c r="K67" s="4">
        <f t="shared" si="2"/>
        <v>690</v>
      </c>
      <c r="L67" s="4">
        <f t="shared" si="3"/>
        <v>637</v>
      </c>
      <c r="M67" s="4">
        <f ca="1">+'Rs,Den q1'!I67:I131</f>
        <v>203.03525408965493</v>
      </c>
      <c r="N67" s="4">
        <f ca="1">+'Rs,Den q1'!J67:J131</f>
        <v>0.73193542555198277</v>
      </c>
      <c r="O67" s="4">
        <f t="shared" ca="1" si="4"/>
        <v>1343.5510471462001</v>
      </c>
      <c r="P67" s="4">
        <f t="shared" ca="1" si="5"/>
        <v>0.60732526421241473</v>
      </c>
      <c r="Q67" s="4">
        <f t="shared" ca="1" si="6"/>
        <v>672.27822984253578</v>
      </c>
      <c r="R67" s="4">
        <f t="shared" ca="1" si="7"/>
        <v>360.77016116215134</v>
      </c>
      <c r="S67" s="4">
        <f t="shared" ca="1" si="8"/>
        <v>1.9985026220846069</v>
      </c>
      <c r="T67" s="4">
        <f t="shared" ca="1" si="9"/>
        <v>1.7656670882869792</v>
      </c>
      <c r="U67" s="4">
        <f t="shared" ca="1" si="10"/>
        <v>0.90951431174854858</v>
      </c>
      <c r="V67" s="4">
        <f t="shared" ca="1" si="11"/>
        <v>1.2190153953736361E-2</v>
      </c>
      <c r="W67" s="17">
        <f t="shared" ca="1" si="12"/>
        <v>3.8063219186503132</v>
      </c>
      <c r="X67" s="4">
        <f ca="1">+'Visco q1'!G67:G131</f>
        <v>1.4946897008675658E-2</v>
      </c>
      <c r="Y67" s="4">
        <f t="shared" ca="1" si="13"/>
        <v>1.1368704988942342</v>
      </c>
      <c r="Z67" s="4">
        <f t="shared" ca="1" si="14"/>
        <v>59.613538833974857</v>
      </c>
      <c r="AA67" s="4">
        <f t="shared" si="15"/>
        <v>24</v>
      </c>
      <c r="AB67" s="4">
        <f t="shared" ca="1" si="16"/>
        <v>7.388342420475839E-3</v>
      </c>
      <c r="AC67" s="4">
        <f t="shared" ca="1" si="17"/>
        <v>2.0471380677376913E-3</v>
      </c>
      <c r="AD67" s="4">
        <f t="shared" ca="1" si="18"/>
        <v>0.15051407581705328</v>
      </c>
      <c r="AE67" s="4">
        <f t="shared" ca="1" si="19"/>
        <v>4.1703954256576331E-2</v>
      </c>
      <c r="AF67" s="4">
        <f t="shared" ca="1" si="20"/>
        <v>0.19221803007362961</v>
      </c>
      <c r="AG67" s="4">
        <f t="shared" ca="1" si="21"/>
        <v>0.78303828084908833</v>
      </c>
      <c r="AH67" s="4">
        <f t="shared" ca="1" si="22"/>
        <v>10.700356984476514</v>
      </c>
      <c r="AI67" s="4">
        <f t="shared" ca="1" si="23"/>
        <v>1.0682683281244203</v>
      </c>
      <c r="AJ67" s="4">
        <f t="shared" ca="1" si="24"/>
        <v>0.21696171915091172</v>
      </c>
      <c r="AK67" s="4">
        <f t="shared" ca="1" si="25"/>
        <v>-0.85130660897350863</v>
      </c>
      <c r="AL67" s="4">
        <f t="shared" ca="1" si="26"/>
        <v>0.44814396077004004</v>
      </c>
      <c r="AM67" s="4">
        <f t="shared" ca="1" si="27"/>
        <v>0.12417028200758601</v>
      </c>
      <c r="AN67" s="4">
        <f t="shared" ca="1" si="28"/>
        <v>46.425049562043583</v>
      </c>
      <c r="AO67" s="4">
        <f t="shared" ca="1" si="29"/>
        <v>0.22958556941080299</v>
      </c>
      <c r="AP67" s="4">
        <f t="shared" ca="1" si="30"/>
        <v>9.7062568704508242E-3</v>
      </c>
      <c r="AQ67" s="4">
        <f t="shared" ca="1" si="31"/>
        <v>4.8837164123971923E-4</v>
      </c>
      <c r="AR67" s="4">
        <f t="shared" ca="1" si="32"/>
        <v>0.65792032233355302</v>
      </c>
      <c r="AS67" s="4">
        <f t="shared" ca="1" si="33"/>
        <v>2.9057753910431272E-5</v>
      </c>
      <c r="AT67" s="4">
        <f t="shared" ca="1" si="34"/>
        <v>0.97471888000000029</v>
      </c>
      <c r="AU67" s="4">
        <f t="shared" ca="1" si="35"/>
        <v>0.64128735971419992</v>
      </c>
      <c r="AV67" s="4">
        <f t="shared" ca="1" si="36"/>
        <v>39.594784707276425</v>
      </c>
      <c r="AW67" s="4">
        <f t="shared" ca="1" si="37"/>
        <v>18.796161644849093</v>
      </c>
      <c r="AX67" s="4">
        <f t="shared" ca="1" si="38"/>
        <v>1807.5366948110777</v>
      </c>
      <c r="AY67" s="4">
        <f ca="1">+'fd q1'!L67:L131</f>
        <v>5.1216090605074815E-2</v>
      </c>
      <c r="AZ67" s="4">
        <f t="shared" ca="1" si="39"/>
        <v>0.27496378268941962</v>
      </c>
      <c r="BA67" s="4">
        <f t="shared" ca="1" si="40"/>
        <v>2.6931654913300339E-6</v>
      </c>
      <c r="BB67" s="4">
        <f t="shared" ca="1" si="41"/>
        <v>0.27496647585491096</v>
      </c>
      <c r="BC67" s="4">
        <f t="shared" ca="1" si="42"/>
        <v>27.496647585491097</v>
      </c>
      <c r="BD67" s="4">
        <f t="shared" ca="1" si="43"/>
        <v>1333.5498051107058</v>
      </c>
      <c r="BE67" s="4">
        <f t="shared" ca="1" si="46"/>
        <v>0</v>
      </c>
    </row>
    <row r="68" spans="5:57" x14ac:dyDescent="0.25">
      <c r="H68" s="4">
        <f t="shared" ca="1" si="0"/>
        <v>41918.374910234357</v>
      </c>
      <c r="I68" s="4">
        <f t="shared" ca="1" si="1"/>
        <v>41928.374910234357</v>
      </c>
      <c r="BD68" s="4">
        <f ca="1">SUM(BD3:BD67)</f>
        <v>41918.374910234357</v>
      </c>
      <c r="BE68" s="4">
        <f t="shared" ca="1" si="46"/>
        <v>0</v>
      </c>
    </row>
  </sheetData>
  <mergeCells count="18">
    <mergeCell ref="A18:B18"/>
    <mergeCell ref="A19:B19"/>
    <mergeCell ref="A12:B12"/>
    <mergeCell ref="A6:B6"/>
    <mergeCell ref="A8:B8"/>
    <mergeCell ref="A9:B9"/>
    <mergeCell ref="A10:B10"/>
    <mergeCell ref="A11:B11"/>
    <mergeCell ref="A17:B17"/>
    <mergeCell ref="A13:B13"/>
    <mergeCell ref="A14:B14"/>
    <mergeCell ref="A15:B15"/>
    <mergeCell ref="A16:B16"/>
    <mergeCell ref="A2:B2"/>
    <mergeCell ref="A3:B3"/>
    <mergeCell ref="A4:B4"/>
    <mergeCell ref="A5:B5"/>
    <mergeCell ref="A7:B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N6" sqref="N6"/>
    </sheetView>
  </sheetViews>
  <sheetFormatPr baseColWidth="10" defaultRowHeight="15" x14ac:dyDescent="0.25"/>
  <cols>
    <col min="4" max="4" width="11.85546875" bestFit="1" customWidth="1"/>
    <col min="11" max="11" width="12" bestFit="1" customWidth="1"/>
    <col min="12" max="12" width="12.7109375" bestFit="1" customWidth="1"/>
  </cols>
  <sheetData>
    <row r="1" spans="1:12" x14ac:dyDescent="0.25">
      <c r="C1" s="65" t="s">
        <v>28</v>
      </c>
      <c r="D1" s="65"/>
      <c r="E1" s="1">
        <v>0.68</v>
      </c>
      <c r="F1" s="65" t="s">
        <v>0</v>
      </c>
      <c r="G1" s="65"/>
      <c r="H1" s="1">
        <v>25</v>
      </c>
    </row>
    <row r="2" spans="1:12" x14ac:dyDescent="0.25">
      <c r="A2" s="2" t="str">
        <f>+'VLP q=100'!I2:I67</f>
        <v>Pprm[psia]</v>
      </c>
      <c r="B2" s="2" t="str">
        <f>+'VLP q=100'!L2:L67</f>
        <v>Tprom[°R]</v>
      </c>
      <c r="C2" s="7" t="s">
        <v>9</v>
      </c>
      <c r="D2" s="7" t="s">
        <v>56</v>
      </c>
      <c r="E2" s="7" t="s">
        <v>9</v>
      </c>
      <c r="F2" s="7" t="s">
        <v>56</v>
      </c>
      <c r="G2" s="7" t="s">
        <v>9</v>
      </c>
      <c r="H2" s="7" t="s">
        <v>56</v>
      </c>
      <c r="I2" s="7" t="s">
        <v>9</v>
      </c>
      <c r="J2" s="7" t="s">
        <v>56</v>
      </c>
      <c r="K2" s="7" t="s">
        <v>60</v>
      </c>
      <c r="L2" s="7" t="s">
        <v>61</v>
      </c>
    </row>
    <row r="3" spans="1:12" x14ac:dyDescent="0.25">
      <c r="A3" s="2">
        <f ca="1">+'VLP q=100'!I3:I68</f>
        <v>151.853501801677</v>
      </c>
      <c r="B3" s="2">
        <f>+'VLP q=100'!L3:L68</f>
        <v>521.30769230769238</v>
      </c>
      <c r="C3">
        <f ca="1">$E$1*(((A3/18.2+1.4)*10^((0.0125*$H$1)-(0.00091*(B3-460))))^(1/0.83))</f>
        <v>21.529119319252334</v>
      </c>
      <c r="D3">
        <f ca="1">0.25+0.02*$H$1+(C3*0.000001)*(0.6874-(3.5864*$H$1))</f>
        <v>0.74808449827845591</v>
      </c>
      <c r="E3">
        <f ca="1">D3*(((A3/18.2+1.4)*10^((0.0125*$H$1)-(0.00091*(B3-460))))^(1/0.83))</f>
        <v>23.684706506352786</v>
      </c>
      <c r="F3">
        <f ca="1">0.25+0.02*$H$1+(E3*0.000001)*(0.6874-3.5864*$H$1)</f>
        <v>0.74789271008189284</v>
      </c>
      <c r="G3">
        <f ca="1">F3*(((A3/18.2+1.4)*10^((0.0125*$H$1)-(0.00091*(B3-460))))^(1/0.83))</f>
        <v>23.678634401988329</v>
      </c>
      <c r="H3">
        <f ca="1">0.25+0.02*$H$1+(G3*0.000001)*(0.6874-3.5864*$H$1)</f>
        <v>0.74789325033280563</v>
      </c>
      <c r="I3">
        <f ca="1">H3*(((A3/18.2+1.4)*10^((0.0125*$H$1)-(0.00091*(B3-460))))^(1/0.83))</f>
        <v>23.678651506585922</v>
      </c>
      <c r="J3">
        <f ca="1">0.25+0.02*$H$1+(I3*0.000001)*(0.6874-3.5864*$H$1)</f>
        <v>0.74789324881096508</v>
      </c>
      <c r="K3">
        <f ca="1">(I3-G3)/I3</f>
        <v>7.2236366955962841E-7</v>
      </c>
      <c r="L3">
        <f ca="1">(J3-H3)/J3</f>
        <v>-2.0348365824838998E-9</v>
      </c>
    </row>
    <row r="4" spans="1:12" x14ac:dyDescent="0.25">
      <c r="A4" s="2">
        <f ca="1">+'VLP q=100'!I4:I69</f>
        <v>161.96747098021788</v>
      </c>
      <c r="B4" s="2">
        <f>+'VLP q=100'!L4:L69</f>
        <v>523.11538461538464</v>
      </c>
      <c r="C4">
        <f ca="1">$E$1*(((A4/18.2+1.4)*10^((0.0125*$H$1)-(0.00091*(B4-460))))^(1/0.83))</f>
        <v>22.912210035805263</v>
      </c>
      <c r="D4">
        <f t="shared" ref="D4:D67" ca="1" si="0">0.25+0.02*$H$1+(C4*0.000001)*(0.6874-(3.5864*$H$1))</f>
        <v>0.74796144110136831</v>
      </c>
      <c r="E4">
        <f ca="1">D4*(((A4/18.2+1.4)*10^((0.0125*$H$1)-(0.00091*(B4-460))))^(1/0.83))</f>
        <v>25.202131819409026</v>
      </c>
      <c r="F4">
        <f t="shared" ref="F4:F67" ca="1" si="1">0.25+0.02*$H$1+(E4*0.000001)*(0.6874-3.5864*$H$1)</f>
        <v>0.7477577008064844</v>
      </c>
      <c r="G4">
        <f t="shared" ref="G4:G67" ca="1" si="2">F4*(((A4/18.2+1.4)*10^((0.0125*$H$1)-(0.00091*(B4-460))))^(1/0.83))</f>
        <v>25.195266907013234</v>
      </c>
      <c r="H4">
        <f t="shared" ref="H4:H67" ca="1" si="3">0.25+0.02*$H$1+(G4*0.000001)*(0.6874-3.5864*$H$1)</f>
        <v>0.74775831159558903</v>
      </c>
      <c r="I4">
        <f t="shared" ref="I4:I67" ca="1" si="4">H4*(((A4/18.2+1.4)*10^((0.0125*$H$1)-(0.00091*(B4-460))))^(1/0.83))</f>
        <v>25.195287487201842</v>
      </c>
      <c r="J4">
        <f t="shared" ref="J4:J67" ca="1" si="5">0.25+0.02*$H$1+(I4*0.000001)*(0.6874-3.5864*$H$1)</f>
        <v>0.74775830976451618</v>
      </c>
      <c r="K4">
        <f t="shared" ref="K4:K67" ca="1" si="6">(I4-G4)/I4</f>
        <v>8.1682690137846779E-7</v>
      </c>
      <c r="L4">
        <f t="shared" ref="L4:L67" ca="1" si="7">(J4-H4)/J4</f>
        <v>-2.448749582572894E-9</v>
      </c>
    </row>
    <row r="5" spans="1:12" x14ac:dyDescent="0.25">
      <c r="A5" s="2">
        <f ca="1">+'VLP q=100'!I5:I70</f>
        <v>172.34165936606109</v>
      </c>
      <c r="B5" s="2">
        <f>+'VLP q=100'!L5:L70</f>
        <v>524.92307692307691</v>
      </c>
      <c r="C5">
        <f ca="1">$E$1*(((A5/18.2+1.4)*10^((0.0125*$H$1)-(0.00091*(B5-460))))^(1/0.83))</f>
        <v>24.337216395566504</v>
      </c>
      <c r="D5">
        <f t="shared" ca="1" si="0"/>
        <v>0.74783465458052378</v>
      </c>
      <c r="E5">
        <f t="shared" ref="E5:E67" ca="1" si="8">D5*(((A5/18.2+1.4)*10^((0.0125*$H$1)-(0.00091*(B5-460))))^(1/0.83))</f>
        <v>26.765020318573434</v>
      </c>
      <c r="F5">
        <f t="shared" ca="1" si="1"/>
        <v>0.74761864655320365</v>
      </c>
      <c r="G5">
        <f t="shared" ca="1" si="2"/>
        <v>26.757289386067448</v>
      </c>
      <c r="H5">
        <f t="shared" ca="1" si="3"/>
        <v>0.74761933439436923</v>
      </c>
      <c r="I5">
        <f t="shared" ca="1" si="4"/>
        <v>26.757314003919351</v>
      </c>
      <c r="J5">
        <f t="shared" ca="1" si="5"/>
        <v>0.74761933220405485</v>
      </c>
      <c r="K5">
        <f t="shared" ca="1" si="6"/>
        <v>9.2004197054940322E-7</v>
      </c>
      <c r="L5">
        <f t="shared" ca="1" si="7"/>
        <v>-2.9297187485242264E-9</v>
      </c>
    </row>
    <row r="6" spans="1:12" x14ac:dyDescent="0.25">
      <c r="A6" s="2">
        <f ca="1">+'VLP q=100'!I6:I71</f>
        <v>182.97593369949558</v>
      </c>
      <c r="B6" s="2">
        <f>+'VLP q=100'!L6:L71</f>
        <v>526.73076923076928</v>
      </c>
      <c r="C6">
        <f t="shared" ref="C6:C67" ca="1" si="9">$E$1*(((A6/18.2+1.4)*10^((0.0125*$H$1)-(0.00091*(B6-460))))^(1/0.83))</f>
        <v>25.804002421042274</v>
      </c>
      <c r="D6">
        <f t="shared" ca="1" si="0"/>
        <v>0.74770415081419361</v>
      </c>
      <c r="E6">
        <f t="shared" ca="1" si="8"/>
        <v>28.373176055636481</v>
      </c>
      <c r="F6">
        <f t="shared" ca="1" si="1"/>
        <v>0.74747556475607224</v>
      </c>
      <c r="G6">
        <f t="shared" ca="1" si="2"/>
        <v>28.364501886228865</v>
      </c>
      <c r="H6">
        <f t="shared" ca="1" si="3"/>
        <v>0.74747633651947731</v>
      </c>
      <c r="I6">
        <f t="shared" ca="1" si="4"/>
        <v>28.364531172382943</v>
      </c>
      <c r="J6">
        <f t="shared" ca="1" si="5"/>
        <v>0.74747633391381207</v>
      </c>
      <c r="K6">
        <f t="shared" ca="1" si="6"/>
        <v>1.032492090203758E-6</v>
      </c>
      <c r="L6">
        <f t="shared" ca="1" si="7"/>
        <v>-3.4859501510730956E-9</v>
      </c>
    </row>
    <row r="7" spans="1:12" x14ac:dyDescent="0.25">
      <c r="A7" s="2">
        <f ca="1">+'VLP q=100'!I7:I72</f>
        <v>193.87026413199391</v>
      </c>
      <c r="B7" s="2">
        <f>+'VLP q=100'!L7:L72</f>
        <v>528.53846153846155</v>
      </c>
      <c r="C7">
        <f t="shared" ca="1" si="9"/>
        <v>27.312436669717243</v>
      </c>
      <c r="D7">
        <f ca="1">0.25+0.02*$H$1+(C7*0.000001)*(0.6874-(3.5864*$H$1))</f>
        <v>0.74756994149715994</v>
      </c>
      <c r="E7">
        <f t="shared" ca="1" si="8"/>
        <v>30.02640688724324</v>
      </c>
      <c r="F7">
        <f t="shared" ca="1" si="1"/>
        <v>0.7473284725105841</v>
      </c>
      <c r="G7">
        <f t="shared" ca="1" si="2"/>
        <v>30.016708201355662</v>
      </c>
      <c r="H7">
        <f t="shared" ca="1" si="3"/>
        <v>0.74732933542788405</v>
      </c>
      <c r="I7">
        <f t="shared" ca="1" si="4"/>
        <v>30.016742860729348</v>
      </c>
      <c r="J7">
        <f t="shared" ca="1" si="5"/>
        <v>0.74732933234414944</v>
      </c>
      <c r="K7">
        <f t="shared" ca="1" si="6"/>
        <v>1.1546680413179014E-6</v>
      </c>
      <c r="L7">
        <f t="shared" ca="1" si="7"/>
        <v>-4.1263395768679586E-9</v>
      </c>
    </row>
    <row r="8" spans="1:12" x14ac:dyDescent="0.25">
      <c r="A8" s="2">
        <f ca="1">+'VLP q=100'!I8:I73</f>
        <v>205.0247140655043</v>
      </c>
      <c r="B8" s="2">
        <f>+'VLP q=100'!L8:L73</f>
        <v>530.34615384615381</v>
      </c>
      <c r="C8">
        <f t="shared" ca="1" si="9"/>
        <v>28.862391588335925</v>
      </c>
      <c r="D8">
        <f t="shared" ca="1" si="0"/>
        <v>0.7474320379781676</v>
      </c>
      <c r="E8">
        <f t="shared" ca="1" si="8"/>
        <v>31.724523773226235</v>
      </c>
      <c r="F8">
        <f t="shared" ca="1" si="1"/>
        <v>0.7471773866361342</v>
      </c>
      <c r="G8">
        <f t="shared" ca="1" si="2"/>
        <v>31.713715175061143</v>
      </c>
      <c r="H8">
        <f t="shared" ca="1" si="3"/>
        <v>0.74717834830521535</v>
      </c>
      <c r="I8">
        <f t="shared" ca="1" si="4"/>
        <v>31.713755992810551</v>
      </c>
      <c r="J8">
        <f t="shared" ca="1" si="5"/>
        <v>0.74717834467355404</v>
      </c>
      <c r="K8">
        <f t="shared" ca="1" si="6"/>
        <v>1.2870676503047992E-6</v>
      </c>
      <c r="L8">
        <f t="shared" ca="1" si="7"/>
        <v>-4.8605012858093199E-9</v>
      </c>
    </row>
    <row r="9" spans="1:12" x14ac:dyDescent="0.25">
      <c r="A9" s="2">
        <f ca="1">+'VLP q=100'!I9:I74</f>
        <v>216.43943110670881</v>
      </c>
      <c r="B9" s="2">
        <f>+'VLP q=100'!L9:L74</f>
        <v>532.15384615384619</v>
      </c>
      <c r="C9">
        <f t="shared" ca="1" si="9"/>
        <v>30.453742918795811</v>
      </c>
      <c r="D9">
        <f t="shared" ca="1" si="0"/>
        <v>0.74729045131278315</v>
      </c>
      <c r="E9">
        <f t="shared" ca="1" si="8"/>
        <v>33.467340132279993</v>
      </c>
      <c r="F9">
        <f t="shared" ca="1" si="1"/>
        <v>0.74702232373334676</v>
      </c>
      <c r="G9">
        <f t="shared" ca="1" si="2"/>
        <v>33.45533206114235</v>
      </c>
      <c r="H9">
        <f t="shared" ca="1" si="3"/>
        <v>0.74702339212265678</v>
      </c>
      <c r="I9">
        <f t="shared" ca="1" si="4"/>
        <v>33.455379908867918</v>
      </c>
      <c r="J9">
        <f t="shared" ca="1" si="5"/>
        <v>0.74702338786552025</v>
      </c>
      <c r="K9">
        <f t="shared" ca="1" si="6"/>
        <v>1.43019525405642E-6</v>
      </c>
      <c r="L9">
        <f t="shared" ca="1" si="7"/>
        <v>-5.6987995306893032E-9</v>
      </c>
    </row>
    <row r="10" spans="1:12" x14ac:dyDescent="0.25">
      <c r="A10" s="2">
        <f ca="1">+'VLP q=100'!I10:I75</f>
        <v>228.11463895707314</v>
      </c>
      <c r="B10" s="2">
        <f>+'VLP q=100'!L10:L75</f>
        <v>533.96153846153845</v>
      </c>
      <c r="C10">
        <f t="shared" ca="1" si="9"/>
        <v>32.08636914650679</v>
      </c>
      <c r="D10">
        <f t="shared" ca="1" si="0"/>
        <v>0.74714519231247556</v>
      </c>
      <c r="E10">
        <f t="shared" ca="1" si="8"/>
        <v>35.254671244964555</v>
      </c>
      <c r="F10">
        <f t="shared" ca="1" si="1"/>
        <v>0.74686330023719028</v>
      </c>
      <c r="G10">
        <f t="shared" ca="1" si="2"/>
        <v>35.241369931454145</v>
      </c>
      <c r="H10">
        <f t="shared" ca="1" si="3"/>
        <v>0.74686448368963665</v>
      </c>
      <c r="I10">
        <f t="shared" ca="1" si="4"/>
        <v>35.241425773648352</v>
      </c>
      <c r="J10">
        <f t="shared" ca="1" si="5"/>
        <v>0.74686447872121153</v>
      </c>
      <c r="K10">
        <f t="shared" ca="1" si="6"/>
        <v>1.5845611515853127E-6</v>
      </c>
      <c r="L10">
        <f t="shared" ca="1" si="7"/>
        <v>-6.6523783863398993E-9</v>
      </c>
    </row>
    <row r="11" spans="1:12" x14ac:dyDescent="0.25">
      <c r="A11" s="2">
        <f ca="1">+'VLP q=100'!I11:I76</f>
        <v>240.05063009362175</v>
      </c>
      <c r="B11" s="2">
        <f>+'VLP q=100'!L11:L76</f>
        <v>535.76923076923072</v>
      </c>
      <c r="C11">
        <f t="shared" ca="1" si="9"/>
        <v>33.76015098400174</v>
      </c>
      <c r="D11">
        <f t="shared" ca="1" si="0"/>
        <v>0.74699627159056081</v>
      </c>
      <c r="E11">
        <f t="shared" ca="1" si="8"/>
        <v>37.086333696152501</v>
      </c>
      <c r="F11">
        <f t="shared" ca="1" si="1"/>
        <v>0.74670033246658574</v>
      </c>
      <c r="G11">
        <f t="shared" ca="1" si="2"/>
        <v>37.071641123347398</v>
      </c>
      <c r="H11">
        <f t="shared" ca="1" si="3"/>
        <v>0.74670163970298886</v>
      </c>
      <c r="I11">
        <f t="shared" ca="1" si="4"/>
        <v>37.07170602408025</v>
      </c>
      <c r="J11">
        <f t="shared" ca="1" si="5"/>
        <v>0.74670163392860189</v>
      </c>
      <c r="K11">
        <f t="shared" ca="1" si="6"/>
        <v>1.7506810398681901E-6</v>
      </c>
      <c r="L11">
        <f t="shared" ca="1" si="7"/>
        <v>-7.7331918214797551E-9</v>
      </c>
    </row>
    <row r="12" spans="1:12" x14ac:dyDescent="0.25">
      <c r="A12" s="2">
        <f ca="1">+'VLP q=100'!I12:I77</f>
        <v>252.24775912217078</v>
      </c>
      <c r="B12" s="2">
        <f>+'VLP q=100'!L12:L77</f>
        <v>537.57692307692309</v>
      </c>
      <c r="C12">
        <f t="shared" ca="1" si="9"/>
        <v>35.474970884081365</v>
      </c>
      <c r="D12">
        <f t="shared" ca="1" si="0"/>
        <v>0.746843699605519</v>
      </c>
      <c r="E12">
        <f t="shared" ca="1" si="8"/>
        <v>38.962144850684403</v>
      </c>
      <c r="F12">
        <f t="shared" ca="1" si="1"/>
        <v>0.74653343667105798</v>
      </c>
      <c r="G12">
        <f t="shared" ca="1" si="2"/>
        <v>38.945958720439677</v>
      </c>
      <c r="H12">
        <f t="shared" ca="1" si="3"/>
        <v>0.74653487679314978</v>
      </c>
      <c r="I12">
        <f t="shared" ca="1" si="4"/>
        <v>38.946033850276848</v>
      </c>
      <c r="J12">
        <f t="shared" ca="1" si="5"/>
        <v>0.74653487010865283</v>
      </c>
      <c r="K12">
        <f t="shared" ca="1" si="6"/>
        <v>1.9290754344816999E-6</v>
      </c>
      <c r="L12">
        <f t="shared" ca="1" si="7"/>
        <v>-8.9540317855246723E-9</v>
      </c>
    </row>
    <row r="13" spans="1:12" x14ac:dyDescent="0.25">
      <c r="A13" s="2">
        <f ca="1">+'VLP q=100'!I13:I78</f>
        <v>264.70643670599702</v>
      </c>
      <c r="B13" s="2">
        <f>+'VLP q=100'!L13:L78</f>
        <v>539.38461538461536</v>
      </c>
      <c r="C13">
        <f t="shared" ca="1" si="9"/>
        <v>37.23071257795192</v>
      </c>
      <c r="D13">
        <f t="shared" ca="1" si="0"/>
        <v>0.74668748670208696</v>
      </c>
      <c r="E13">
        <f t="shared" ca="1" si="8"/>
        <v>40.881922357292197</v>
      </c>
      <c r="F13">
        <f t="shared" ca="1" si="1"/>
        <v>0.74636262907487361</v>
      </c>
      <c r="G13">
        <f t="shared" ca="1" si="2"/>
        <v>40.864136061781117</v>
      </c>
      <c r="H13">
        <f t="shared" ca="1" si="3"/>
        <v>0.74636421156782962</v>
      </c>
      <c r="I13">
        <f t="shared" ca="1" si="4"/>
        <v>40.864222704928771</v>
      </c>
      <c r="J13">
        <f t="shared" ca="1" si="5"/>
        <v>0.7463642038589634</v>
      </c>
      <c r="K13">
        <f t="shared" ca="1" si="6"/>
        <v>2.120269074477725E-6</v>
      </c>
      <c r="L13">
        <f t="shared" ca="1" si="7"/>
        <v>-1.0328558326061418E-8</v>
      </c>
    </row>
    <row r="14" spans="1:12" x14ac:dyDescent="0.25">
      <c r="A14" s="2">
        <f ca="1">+'VLP q=100'!I14:I79</f>
        <v>277.4271239899067</v>
      </c>
      <c r="B14" s="2">
        <f>+'VLP q=100'!L14:L79</f>
        <v>541.19230769230762</v>
      </c>
      <c r="C14">
        <f t="shared" ca="1" si="9"/>
        <v>39.027260634744586</v>
      </c>
      <c r="D14">
        <f t="shared" ca="1" si="0"/>
        <v>0.74652764315044917</v>
      </c>
      <c r="E14">
        <f t="shared" ca="1" si="8"/>
        <v>42.845483676873791</v>
      </c>
      <c r="F14">
        <f t="shared" ca="1" si="1"/>
        <v>0.74618792591901095</v>
      </c>
      <c r="G14">
        <f t="shared" ca="1" si="2"/>
        <v>42.825986275501066</v>
      </c>
      <c r="H14">
        <f t="shared" ca="1" si="3"/>
        <v>0.74618966065350434</v>
      </c>
      <c r="I14">
        <f t="shared" ca="1" si="4"/>
        <v>42.826085837170481</v>
      </c>
      <c r="J14">
        <f t="shared" ca="1" si="5"/>
        <v>0.74618965179524377</v>
      </c>
      <c r="K14">
        <f t="shared" ca="1" si="6"/>
        <v>2.3247903110743706E-6</v>
      </c>
      <c r="L14">
        <f t="shared" ca="1" si="7"/>
        <v>-1.1871325939992555E-8</v>
      </c>
    </row>
    <row r="15" spans="1:12" x14ac:dyDescent="0.25">
      <c r="A15" s="2">
        <f ca="1">+'VLP q=100'!I15:I80</f>
        <v>290.41032745335633</v>
      </c>
      <c r="B15" s="2">
        <f>+'VLP q=100'!L15:L80</f>
        <v>543</v>
      </c>
      <c r="C15">
        <f t="shared" ca="1" si="9"/>
        <v>40.864500039549732</v>
      </c>
      <c r="D15">
        <f t="shared" ca="1" si="0"/>
        <v>0.74636417918378117</v>
      </c>
      <c r="E15">
        <f t="shared" ca="1" si="8"/>
        <v>44.852645632020774</v>
      </c>
      <c r="F15">
        <f t="shared" ca="1" si="1"/>
        <v>0.74600934350124048</v>
      </c>
      <c r="G15">
        <f t="shared" ca="1" si="2"/>
        <v>44.831321833839574</v>
      </c>
      <c r="H15">
        <f t="shared" ca="1" si="3"/>
        <v>0.74601124073500658</v>
      </c>
      <c r="I15">
        <f t="shared" ca="1" si="4"/>
        <v>44.831435847823855</v>
      </c>
      <c r="J15">
        <f t="shared" ca="1" si="5"/>
        <v>0.74601123059088592</v>
      </c>
      <c r="K15">
        <f t="shared" ca="1" si="6"/>
        <v>2.5431704812524341E-6</v>
      </c>
      <c r="L15">
        <f t="shared" ca="1" si="7"/>
        <v>-1.3597812256194032E-8</v>
      </c>
    </row>
    <row r="16" spans="1:12" x14ac:dyDescent="0.25">
      <c r="A16" s="2">
        <f ca="1">+'VLP q=100'!I16:I81</f>
        <v>303.65659413739462</v>
      </c>
      <c r="B16" s="2">
        <f>+'VLP q=100'!L16:L81</f>
        <v>544.80769230769238</v>
      </c>
      <c r="C16">
        <f t="shared" ca="1" si="9"/>
        <v>42.742315787699276</v>
      </c>
      <c r="D16">
        <f t="shared" ca="1" si="0"/>
        <v>0.74619710503434733</v>
      </c>
      <c r="E16">
        <f t="shared" ca="1" si="8"/>
        <v>46.903223975360405</v>
      </c>
      <c r="F16">
        <f t="shared" ca="1" si="1"/>
        <v>0.74582689821452985</v>
      </c>
      <c r="G16">
        <f t="shared" ca="1" si="2"/>
        <v>46.879954127125991</v>
      </c>
      <c r="H16">
        <f t="shared" ca="1" si="3"/>
        <v>0.74582896859342884</v>
      </c>
      <c r="I16">
        <f t="shared" ca="1" si="4"/>
        <v>46.880084263579967</v>
      </c>
      <c r="J16">
        <f t="shared" ca="1" si="5"/>
        <v>0.74582895701485019</v>
      </c>
      <c r="K16">
        <f t="shared" ca="1" si="6"/>
        <v>2.7759432607662296E-6</v>
      </c>
      <c r="L16">
        <f t="shared" ca="1" si="7"/>
        <v>-1.5524442357078001E-8</v>
      </c>
    </row>
    <row r="17" spans="1:12" x14ac:dyDescent="0.25">
      <c r="A17" s="2">
        <f ca="1">+'VLP q=100'!I17:I82</f>
        <v>317.16650719928992</v>
      </c>
      <c r="B17" s="2">
        <f>+'VLP q=100'!L17:L82</f>
        <v>546.61538461538464</v>
      </c>
      <c r="C17">
        <f t="shared" ca="1" si="9"/>
        <v>44.660592493519331</v>
      </c>
      <c r="D17">
        <f t="shared" ca="1" si="0"/>
        <v>0.74602643096831112</v>
      </c>
      <c r="E17">
        <f t="shared" ca="1" si="8"/>
        <v>48.997032974809365</v>
      </c>
      <c r="F17">
        <f t="shared" ca="1" si="1"/>
        <v>0.74564060658394549</v>
      </c>
      <c r="G17">
        <f t="shared" ca="1" si="2"/>
        <v>48.971693054803168</v>
      </c>
      <c r="H17">
        <f t="shared" ca="1" si="3"/>
        <v>0.74564286114251221</v>
      </c>
      <c r="I17">
        <f t="shared" ca="1" si="4"/>
        <v>48.971841128216994</v>
      </c>
      <c r="J17">
        <f t="shared" ca="1" si="5"/>
        <v>0.74564284796803559</v>
      </c>
      <c r="K17">
        <f t="shared" ca="1" si="6"/>
        <v>3.0236440046805195E-6</v>
      </c>
      <c r="L17">
        <f t="shared" ca="1" si="7"/>
        <v>-1.7668615284984699E-8</v>
      </c>
    </row>
    <row r="18" spans="1:12" x14ac:dyDescent="0.25">
      <c r="A18" s="2">
        <f ca="1">+'VLP q=100'!I18:I83</f>
        <v>330.94068175620049</v>
      </c>
      <c r="B18" s="2">
        <f>+'VLP q=100'!L18:L83</f>
        <v>548.42307692307691</v>
      </c>
      <c r="C18">
        <f t="shared" ca="1" si="9"/>
        <v>46.619214012176492</v>
      </c>
      <c r="D18">
        <f t="shared" ca="1" si="0"/>
        <v>0.7458521673193802</v>
      </c>
      <c r="E18">
        <f t="shared" ca="1" si="8"/>
        <v>51.133885014276252</v>
      </c>
      <c r="F18">
        <f t="shared" ca="1" si="1"/>
        <v>0.74545048530217883</v>
      </c>
      <c r="G18">
        <f t="shared" ca="1" si="2"/>
        <v>51.106346632033969</v>
      </c>
      <c r="H18">
        <f t="shared" ca="1" si="3"/>
        <v>0.74545293546364666</v>
      </c>
      <c r="I18">
        <f t="shared" ca="1" si="4"/>
        <v>51.106514609389606</v>
      </c>
      <c r="J18">
        <f t="shared" ca="1" si="5"/>
        <v>0.74545292051826462</v>
      </c>
      <c r="K18">
        <f t="shared" ca="1" si="6"/>
        <v>3.2868090677171502E-6</v>
      </c>
      <c r="L18">
        <f t="shared" ca="1" si="7"/>
        <v>-2.0048726930550818E-8</v>
      </c>
    </row>
    <row r="19" spans="1:12" x14ac:dyDescent="0.25">
      <c r="A19" s="2">
        <f ca="1">+'VLP q=100'!I19:I84</f>
        <v>344.97976098546457</v>
      </c>
      <c r="B19" s="2">
        <f>+'VLP q=100'!L19:L84</f>
        <v>550.23076923076928</v>
      </c>
      <c r="C19">
        <f t="shared" ca="1" si="9"/>
        <v>48.618063073574909</v>
      </c>
      <c r="D19">
        <f t="shared" ca="1" si="0"/>
        <v>0.74567432452138005</v>
      </c>
      <c r="E19">
        <f t="shared" ca="1" si="8"/>
        <v>53.313590208714437</v>
      </c>
      <c r="F19">
        <f t="shared" ca="1" si="1"/>
        <v>0.74525655126379609</v>
      </c>
      <c r="G19">
        <f t="shared" ca="1" si="2"/>
        <v>53.283720610791399</v>
      </c>
      <c r="H19">
        <f t="shared" ca="1" si="3"/>
        <v>0.7452592088395843</v>
      </c>
      <c r="I19">
        <f t="shared" ca="1" si="4"/>
        <v>53.283910619890356</v>
      </c>
      <c r="J19">
        <f t="shared" ca="1" si="5"/>
        <v>0.74525919193398071</v>
      </c>
      <c r="K19">
        <f t="shared" ca="1" si="6"/>
        <v>3.5659751085727448E-6</v>
      </c>
      <c r="L19">
        <f t="shared" ca="1" si="7"/>
        <v>-2.2684193320479196E-8</v>
      </c>
    </row>
    <row r="20" spans="1:12" x14ac:dyDescent="0.25">
      <c r="A20" s="2">
        <f ca="1">+'VLP q=100'!I20:I85</f>
        <v>359.2844124542799</v>
      </c>
      <c r="B20" s="2">
        <f>+'VLP q=100'!L20:L85</f>
        <v>552.03846153846155</v>
      </c>
      <c r="C20">
        <f t="shared" ca="1" si="9"/>
        <v>50.657020927538717</v>
      </c>
      <c r="D20">
        <f t="shared" ca="1" si="0"/>
        <v>0.74549291313982247</v>
      </c>
      <c r="E20">
        <f t="shared" ca="1" si="8"/>
        <v>55.535956032729104</v>
      </c>
      <c r="F20">
        <f t="shared" ca="1" si="1"/>
        <v>0.74505882159828241</v>
      </c>
      <c r="G20">
        <f t="shared" ca="1" si="2"/>
        <v>55.503618114634598</v>
      </c>
      <c r="H20">
        <f t="shared" ca="1" si="3"/>
        <v>0.74506169878693385</v>
      </c>
      <c r="I20">
        <f t="shared" ca="1" si="4"/>
        <v>55.503832452584199</v>
      </c>
      <c r="J20">
        <f t="shared" ca="1" si="5"/>
        <v>0.74506167971672921</v>
      </c>
      <c r="K20">
        <f t="shared" ca="1" si="6"/>
        <v>3.8616783765979995E-6</v>
      </c>
      <c r="L20">
        <f t="shared" ca="1" si="7"/>
        <v>-2.5595471028520119E-8</v>
      </c>
    </row>
    <row r="21" spans="1:12" x14ac:dyDescent="0.25">
      <c r="A21" s="2">
        <f ca="1">+'VLP q=100'!I21:I86</f>
        <v>373.85532465591183</v>
      </c>
      <c r="B21" s="2">
        <f>+'VLP q=100'!L21:L86</f>
        <v>553.84615384615381</v>
      </c>
      <c r="C21">
        <f t="shared" ca="1" si="9"/>
        <v>52.735966999750687</v>
      </c>
      <c r="D21">
        <f t="shared" ca="1" si="0"/>
        <v>0.74530794390251798</v>
      </c>
      <c r="E21">
        <f t="shared" ca="1" si="8"/>
        <v>57.800786962198856</v>
      </c>
      <c r="F21">
        <f t="shared" ca="1" si="1"/>
        <v>0.74485731370192709</v>
      </c>
      <c r="G21">
        <f t="shared" ca="1" si="2"/>
        <v>57.765839286629074</v>
      </c>
      <c r="H21">
        <f t="shared" ca="1" si="3"/>
        <v>0.74486042308748646</v>
      </c>
      <c r="I21">
        <f t="shared" ca="1" si="4"/>
        <v>57.766080428473558</v>
      </c>
      <c r="J21">
        <f t="shared" ca="1" si="5"/>
        <v>0.74486040163246958</v>
      </c>
      <c r="K21">
        <f t="shared" ca="1" si="6"/>
        <v>4.1744539822506012E-6</v>
      </c>
      <c r="L21">
        <f t="shared" ca="1" si="7"/>
        <v>-2.8804077686511478E-8</v>
      </c>
    </row>
    <row r="22" spans="1:12" x14ac:dyDescent="0.25">
      <c r="A22" s="2">
        <f ca="1">+'VLP q=100'!I22:I87</f>
        <v>388.69320373326599</v>
      </c>
      <c r="B22" s="2">
        <f>+'VLP q=100'!L22:L87</f>
        <v>555.65384615384619</v>
      </c>
      <c r="C22">
        <f t="shared" ca="1" si="9"/>
        <v>54.854778558118319</v>
      </c>
      <c r="D22">
        <f t="shared" ca="1" si="0"/>
        <v>0.74511942772925999</v>
      </c>
      <c r="E22">
        <f t="shared" ca="1" si="8"/>
        <v>60.107884128588822</v>
      </c>
      <c r="F22">
        <f t="shared" ca="1" si="1"/>
        <v>0.74465204526858075</v>
      </c>
      <c r="G22">
        <f t="shared" ca="1" si="2"/>
        <v>60.070180950085138</v>
      </c>
      <c r="H22">
        <f t="shared" ca="1" si="3"/>
        <v>0.74465539981840045</v>
      </c>
      <c r="I22">
        <f t="shared" ca="1" si="4"/>
        <v>60.070451557566784</v>
      </c>
      <c r="J22">
        <f t="shared" ca="1" si="5"/>
        <v>0.74465537574174923</v>
      </c>
      <c r="K22">
        <f t="shared" ca="1" si="6"/>
        <v>4.5048351498829547E-6</v>
      </c>
      <c r="L22">
        <f t="shared" ca="1" si="7"/>
        <v>-3.2332609167421674E-8</v>
      </c>
    </row>
    <row r="23" spans="1:12" x14ac:dyDescent="0.25">
      <c r="A23" s="2">
        <f ca="1">+'VLP q=100'!I23:I88</f>
        <v>403.79877037381323</v>
      </c>
      <c r="B23" s="2">
        <f>+'VLP q=100'!L23:L88</f>
        <v>557.46153846153845</v>
      </c>
      <c r="C23">
        <f t="shared" ca="1" si="9"/>
        <v>57.013330389410719</v>
      </c>
      <c r="D23">
        <f t="shared" ca="1" si="0"/>
        <v>0.74492737576059509</v>
      </c>
      <c r="E23">
        <f t="shared" ca="1" si="8"/>
        <v>62.457044985816928</v>
      </c>
      <c r="F23">
        <f t="shared" ca="1" si="1"/>
        <v>0.74444303431929493</v>
      </c>
      <c r="G23">
        <f t="shared" ca="1" si="2"/>
        <v>62.416436281972622</v>
      </c>
      <c r="H23">
        <f t="shared" ca="1" si="3"/>
        <v>0.74444664738125854</v>
      </c>
      <c r="I23">
        <f t="shared" ca="1" si="4"/>
        <v>62.416739212407109</v>
      </c>
      <c r="J23">
        <f t="shared" ca="1" si="5"/>
        <v>0.74444662042875021</v>
      </c>
      <c r="K23">
        <f t="shared" ca="1" si="6"/>
        <v>4.8533524549477635E-6</v>
      </c>
      <c r="L23">
        <f t="shared" ca="1" si="7"/>
        <v>-3.6204756119066926E-8</v>
      </c>
    </row>
    <row r="24" spans="1:12" x14ac:dyDescent="0.25">
      <c r="A24" s="2">
        <f ca="1">+'VLP q=100'!I24:I89</f>
        <v>419.17275686255647</v>
      </c>
      <c r="B24" s="2">
        <f>+'VLP q=100'!L24:L89</f>
        <v>559.26923076923072</v>
      </c>
      <c r="C24">
        <f t="shared" ca="1" si="9"/>
        <v>59.211494486159744</v>
      </c>
      <c r="D24">
        <f t="shared" ca="1" si="0"/>
        <v>0.74473179938568068</v>
      </c>
      <c r="E24">
        <f t="shared" ca="1" si="8"/>
        <v>64.848062989695663</v>
      </c>
      <c r="F24">
        <f t="shared" ca="1" si="1"/>
        <v>0.74423029923084305</v>
      </c>
      <c r="G24">
        <f t="shared" ca="1" si="2"/>
        <v>64.804394499029527</v>
      </c>
      <c r="H24">
        <f t="shared" ca="1" si="3"/>
        <v>0.74423418452999568</v>
      </c>
      <c r="I24">
        <f t="shared" ca="1" si="4"/>
        <v>64.80473281427858</v>
      </c>
      <c r="J24">
        <f t="shared" ca="1" si="5"/>
        <v>0.74423415442920837</v>
      </c>
      <c r="K24">
        <f t="shared" ca="1" si="6"/>
        <v>5.2205330438191401E-6</v>
      </c>
      <c r="L24">
        <f t="shared" ca="1" si="7"/>
        <v>-4.0445318355789683E-8</v>
      </c>
    </row>
    <row r="25" spans="1:12" x14ac:dyDescent="0.25">
      <c r="A25" s="2">
        <f ca="1">+'VLP q=100'!I25:I90</f>
        <v>434.81590428206238</v>
      </c>
      <c r="B25" s="2">
        <f>+'VLP q=100'!L25:L90</f>
        <v>561.07692307692309</v>
      </c>
      <c r="C25">
        <f t="shared" ca="1" si="9"/>
        <v>61.449139743951363</v>
      </c>
      <c r="D25">
        <f t="shared" ca="1" si="0"/>
        <v>0.7445327102692173</v>
      </c>
      <c r="E25">
        <f t="shared" ca="1" si="8"/>
        <v>67.280727290111741</v>
      </c>
      <c r="F25">
        <f t="shared" ca="1" si="1"/>
        <v>0.74401385876310777</v>
      </c>
      <c r="G25">
        <f t="shared" ca="1" si="2"/>
        <v>67.233840556721617</v>
      </c>
      <c r="H25">
        <f t="shared" ca="1" si="3"/>
        <v>0.74401803039768299</v>
      </c>
      <c r="I25">
        <f t="shared" ca="1" si="4"/>
        <v>67.234217532245111</v>
      </c>
      <c r="J25">
        <f t="shared" ca="1" si="5"/>
        <v>0.74401799685719061</v>
      </c>
      <c r="K25">
        <f t="shared" ca="1" si="6"/>
        <v>5.6068998395548138E-6</v>
      </c>
      <c r="L25">
        <f t="shared" ca="1" si="7"/>
        <v>-4.5080216507052828E-8</v>
      </c>
    </row>
    <row r="26" spans="1:12" x14ac:dyDescent="0.25">
      <c r="A26" s="2">
        <f ca="1">+'VLP q=100'!I26:I91</f>
        <v>450.72895985060939</v>
      </c>
      <c r="B26" s="2">
        <f>+'VLP q=100'!L26:L91</f>
        <v>562.88461538461536</v>
      </c>
      <c r="C26">
        <f t="shared" ca="1" si="9"/>
        <v>63.726131669347318</v>
      </c>
      <c r="D26">
        <f t="shared" ca="1" si="0"/>
        <v>0.74433012037743584</v>
      </c>
      <c r="E26">
        <f t="shared" ca="1" si="8"/>
        <v>69.754822436225894</v>
      </c>
      <c r="F26">
        <f t="shared" ca="1" si="1"/>
        <v>0.74379373208531063</v>
      </c>
      <c r="G26">
        <f t="shared" ca="1" si="2"/>
        <v>69.704554861329029</v>
      </c>
      <c r="H26">
        <f t="shared" ca="1" si="3"/>
        <v>0.74379820452214496</v>
      </c>
      <c r="I26">
        <f t="shared" ca="1" si="4"/>
        <v>69.70497399529755</v>
      </c>
      <c r="J26">
        <f t="shared" ca="1" si="5"/>
        <v>0.74379816723070602</v>
      </c>
      <c r="K26">
        <f t="shared" ca="1" si="6"/>
        <v>6.0129707321739221E-6</v>
      </c>
      <c r="L26">
        <f t="shared" ca="1" si="7"/>
        <v>-5.0136502857581513E-8</v>
      </c>
    </row>
    <row r="27" spans="1:12" x14ac:dyDescent="0.25">
      <c r="A27" s="2">
        <f ca="1">+'VLP q=100'!I27:I92</f>
        <v>466.91267439127665</v>
      </c>
      <c r="B27" s="2">
        <f>+'VLP q=100'!L27:L92</f>
        <v>564.69230769230762</v>
      </c>
      <c r="C27">
        <f t="shared" ca="1" si="9"/>
        <v>66.042332098783803</v>
      </c>
      <c r="D27">
        <f t="shared" ca="1" si="0"/>
        <v>0.74412404200310778</v>
      </c>
      <c r="E27">
        <f t="shared" ca="1" si="8"/>
        <v>72.270128095086164</v>
      </c>
      <c r="F27">
        <f t="shared" ca="1" si="1"/>
        <v>0.74356993880104716</v>
      </c>
      <c r="G27">
        <f t="shared" ca="1" si="2"/>
        <v>72.216312995545735</v>
      </c>
      <c r="H27">
        <f t="shared" ca="1" si="3"/>
        <v>0.74357472687037252</v>
      </c>
      <c r="I27">
        <f t="shared" ca="1" si="4"/>
        <v>72.216778017993533</v>
      </c>
      <c r="J27">
        <f t="shared" ca="1" si="5"/>
        <v>0.74357468549611627</v>
      </c>
      <c r="K27">
        <f t="shared" ca="1" si="6"/>
        <v>6.4392577536840755E-6</v>
      </c>
      <c r="L27">
        <f t="shared" ca="1" si="7"/>
        <v>-5.5642367942746993E-8</v>
      </c>
    </row>
    <row r="28" spans="1:12" x14ac:dyDescent="0.25">
      <c r="A28" s="2">
        <f ca="1">+'VLP q=100'!I28:I93</f>
        <v>483.36779992636286</v>
      </c>
      <c r="B28" s="2">
        <f>+'VLP q=100'!L28:L93</f>
        <v>566.5</v>
      </c>
      <c r="C28">
        <f t="shared" ca="1" si="9"/>
        <v>68.397598928885486</v>
      </c>
      <c r="D28">
        <f t="shared" ca="1" si="0"/>
        <v>0.74391448778953984</v>
      </c>
      <c r="E28">
        <f t="shared" ca="1" si="8"/>
        <v>74.826418784141495</v>
      </c>
      <c r="F28">
        <f t="shared" ca="1" si="1"/>
        <v>0.74334249897208604</v>
      </c>
      <c r="G28">
        <f t="shared" ca="1" si="2"/>
        <v>74.768885458070883</v>
      </c>
      <c r="H28">
        <f t="shared" ca="1" si="3"/>
        <v>0.74334761786169323</v>
      </c>
      <c r="I28">
        <f t="shared" ca="1" si="4"/>
        <v>74.769400340068415</v>
      </c>
      <c r="J28">
        <f t="shared" ca="1" si="5"/>
        <v>0.7433475720513032</v>
      </c>
      <c r="K28">
        <f t="shared" ca="1" si="6"/>
        <v>6.8862662424735293E-6</v>
      </c>
      <c r="L28">
        <f t="shared" ca="1" si="7"/>
        <v>-6.1627146922012132E-8</v>
      </c>
    </row>
    <row r="29" spans="1:12" x14ac:dyDescent="0.25">
      <c r="A29" s="2">
        <f ca="1">+'VLP q=100'!I29:I94</f>
        <v>500.09508739290976</v>
      </c>
      <c r="B29" s="2">
        <f>+'VLP q=100'!L29:L94</f>
        <v>568.30769230769238</v>
      </c>
      <c r="C29">
        <f t="shared" ca="1" si="9"/>
        <v>70.791785858720445</v>
      </c>
      <c r="D29">
        <f t="shared" ca="1" si="0"/>
        <v>0.74370147075350646</v>
      </c>
      <c r="E29">
        <f t="shared" ca="1" si="8"/>
        <v>77.423463618231864</v>
      </c>
      <c r="F29">
        <f t="shared" ca="1" si="1"/>
        <v>0.74311143314088046</v>
      </c>
      <c r="G29">
        <f t="shared" ca="1" si="2"/>
        <v>77.362037417758913</v>
      </c>
      <c r="H29">
        <f t="shared" ca="1" si="3"/>
        <v>0.74311689838964468</v>
      </c>
      <c r="I29">
        <f t="shared" ca="1" si="4"/>
        <v>77.362606380582704</v>
      </c>
      <c r="J29">
        <f t="shared" ca="1" si="5"/>
        <v>0.74311684776754294</v>
      </c>
      <c r="K29">
        <f t="shared" ca="1" si="6"/>
        <v>7.3544939914862032E-6</v>
      </c>
      <c r="L29">
        <f t="shared" ca="1" si="7"/>
        <v>-6.8121321545536114E-8</v>
      </c>
    </row>
    <row r="30" spans="1:12" x14ac:dyDescent="0.25">
      <c r="A30" s="2">
        <f ca="1">+'VLP q=100'!I30:I95</f>
        <v>517.09528447634466</v>
      </c>
      <c r="B30" s="2">
        <f>+'VLP q=100'!L30:L95</f>
        <v>570.11538461538464</v>
      </c>
      <c r="C30">
        <f t="shared" ca="1" si="9"/>
        <v>73.224742144598778</v>
      </c>
      <c r="D30">
        <f t="shared" ca="1" si="0"/>
        <v>0.74348500430706543</v>
      </c>
      <c r="E30">
        <f t="shared" ca="1" si="8"/>
        <v>80.061026071707019</v>
      </c>
      <c r="F30">
        <f t="shared" ca="1" si="1"/>
        <v>0.74287676235173239</v>
      </c>
      <c r="G30">
        <f t="shared" ca="1" si="2"/>
        <v>79.995528482970556</v>
      </c>
      <c r="H30">
        <f t="shared" ca="1" si="3"/>
        <v>0.742882589842496</v>
      </c>
      <c r="I30">
        <f t="shared" ca="1" si="4"/>
        <v>79.996156007247791</v>
      </c>
      <c r="J30">
        <f t="shared" ca="1" si="5"/>
        <v>0.74288253401002957</v>
      </c>
      <c r="K30">
        <f t="shared" ca="1" si="6"/>
        <v>7.8444303896029119E-6</v>
      </c>
      <c r="L30">
        <f t="shared" ca="1" si="7"/>
        <v>-7.515652054241987E-8</v>
      </c>
    </row>
    <row r="31" spans="1:12" x14ac:dyDescent="0.25">
      <c r="A31" s="2">
        <f ca="1">+'VLP q=100'!I31:I96</f>
        <v>534.36913356037223</v>
      </c>
      <c r="B31" s="2">
        <f>+'VLP q=100'!L31:L96</f>
        <v>571.92307692307691</v>
      </c>
      <c r="C31">
        <f t="shared" ca="1" si="9"/>
        <v>75.69631236809056</v>
      </c>
      <c r="D31">
        <f t="shared" ca="1" si="0"/>
        <v>0.74326510227819886</v>
      </c>
      <c r="E31">
        <f t="shared" ca="1" si="8"/>
        <v>82.738863756398999</v>
      </c>
      <c r="F31">
        <f t="shared" ca="1" si="1"/>
        <v>0.74263850817054744</v>
      </c>
      <c r="G31">
        <f t="shared" ca="1" si="2"/>
        <v>82.669112486839012</v>
      </c>
      <c r="H31">
        <f t="shared" ca="1" si="3"/>
        <v>0.74264471412235344</v>
      </c>
      <c r="I31">
        <f t="shared" ca="1" si="4"/>
        <v>82.669803321642618</v>
      </c>
      <c r="J31">
        <f t="shared" ca="1" si="5"/>
        <v>0.74264465265698487</v>
      </c>
      <c r="K31">
        <f t="shared" ca="1" si="6"/>
        <v>8.3565555480820155E-6</v>
      </c>
      <c r="L31">
        <f t="shared" ca="1" si="7"/>
        <v>-8.2765516930268657E-8</v>
      </c>
    </row>
    <row r="32" spans="1:12" x14ac:dyDescent="0.25">
      <c r="A32" s="2">
        <f ca="1">+'VLP q=100'!I32:I97</f>
        <v>551.91736979225584</v>
      </c>
      <c r="B32" s="2">
        <f>+'VLP q=100'!L32:L97</f>
        <v>573.73076923076928</v>
      </c>
      <c r="C32">
        <f t="shared" ca="1" si="9"/>
        <v>78.206336218008701</v>
      </c>
      <c r="D32">
        <f t="shared" ca="1" si="0"/>
        <v>0.74304177893020962</v>
      </c>
      <c r="E32">
        <f t="shared" ca="1" si="8"/>
        <v>85.456728216240094</v>
      </c>
      <c r="F32">
        <f t="shared" ca="1" si="1"/>
        <v>0.74239669270310771</v>
      </c>
      <c r="G32">
        <f t="shared" ca="1" si="2"/>
        <v>85.382537289230768</v>
      </c>
      <c r="H32">
        <f t="shared" ca="1" si="3"/>
        <v>0.74240329366278024</v>
      </c>
      <c r="I32">
        <f t="shared" ca="1" si="4"/>
        <v>85.383296461100642</v>
      </c>
      <c r="J32">
        <f t="shared" ca="1" si="5"/>
        <v>0.74240322611728504</v>
      </c>
      <c r="K32">
        <f t="shared" ca="1" si="6"/>
        <v>8.8913394228022799E-6</v>
      </c>
      <c r="L32">
        <f t="shared" ca="1" si="7"/>
        <v>-9.0982222087463509E-8</v>
      </c>
    </row>
    <row r="33" spans="1:12" x14ac:dyDescent="0.25">
      <c r="A33" s="2">
        <f ca="1">+'VLP q=100'!I33:I98</f>
        <v>569.74071926355782</v>
      </c>
      <c r="B33" s="2">
        <f>+'VLP q=100'!L33:L98</f>
        <v>575.53846153846155</v>
      </c>
      <c r="C33">
        <f t="shared" ca="1" si="9"/>
        <v>80.754648287163548</v>
      </c>
      <c r="D33">
        <f t="shared" ca="1" si="0"/>
        <v>0.74281504897980555</v>
      </c>
      <c r="E33">
        <f t="shared" ca="1" si="8"/>
        <v>88.21436473937699</v>
      </c>
      <c r="F33">
        <f t="shared" ca="1" si="1"/>
        <v>0.74215133861178928</v>
      </c>
      <c r="G33">
        <f t="shared" ca="1" si="2"/>
        <v>88.1355445962392</v>
      </c>
      <c r="H33">
        <f t="shared" ca="1" si="3"/>
        <v>0.74215835144485665</v>
      </c>
      <c r="I33">
        <f t="shared" ca="1" si="4"/>
        <v>88.136377418103692</v>
      </c>
      <c r="J33">
        <f t="shared" ca="1" si="5"/>
        <v>0.74215827734653006</v>
      </c>
      <c r="K33">
        <f t="shared" ca="1" si="6"/>
        <v>9.4492409251312776E-6</v>
      </c>
      <c r="L33">
        <f t="shared" ca="1" si="7"/>
        <v>-9.9841676428640974E-8</v>
      </c>
    </row>
    <row r="34" spans="1:12" x14ac:dyDescent="0.25">
      <c r="A34" s="2">
        <f ca="1">+'VLP q=100'!I34:I99</f>
        <v>587.83989730725727</v>
      </c>
      <c r="B34" s="2">
        <f>+'VLP q=100'!L34:L99</f>
        <v>577.34615384615381</v>
      </c>
      <c r="C34">
        <f t="shared" ca="1" si="9"/>
        <v>83.341077884761319</v>
      </c>
      <c r="D34">
        <f t="shared" ca="1" si="0"/>
        <v>0.74258492761379025</v>
      </c>
      <c r="E34">
        <f t="shared" ca="1" si="8"/>
        <v>91.011512188692251</v>
      </c>
      <c r="F34">
        <f t="shared" ca="1" si="1"/>
        <v>0.7419024691306404</v>
      </c>
      <c r="G34">
        <f t="shared" ca="1" si="2"/>
        <v>90.927869798107977</v>
      </c>
      <c r="H34">
        <f t="shared" ca="1" si="3"/>
        <v>0.74190991101160086</v>
      </c>
      <c r="I34">
        <f t="shared" ca="1" si="4"/>
        <v>90.928781878079647</v>
      </c>
      <c r="J34">
        <f t="shared" ca="1" si="5"/>
        <v>0.74190982986147436</v>
      </c>
      <c r="K34">
        <f t="shared" ca="1" si="6"/>
        <v>1.0030707030615477E-5</v>
      </c>
      <c r="L34">
        <f t="shared" ca="1" si="7"/>
        <v>-1.093800395158498E-7</v>
      </c>
    </row>
    <row r="35" spans="1:12" x14ac:dyDescent="0.25">
      <c r="A35" s="2">
        <f ca="1">+'VLP q=100'!I35:I100</f>
        <v>606.21560691296202</v>
      </c>
      <c r="B35" s="2">
        <f>+'VLP q=100'!L35:L100</f>
        <v>579.15384615384619</v>
      </c>
      <c r="C35">
        <f t="shared" ca="1" si="9"/>
        <v>85.965448865373787</v>
      </c>
      <c r="D35">
        <f t="shared" ca="1" si="0"/>
        <v>0.74235143050428065</v>
      </c>
      <c r="E35">
        <f t="shared" ca="1" si="8"/>
        <v>93.847902851695309</v>
      </c>
      <c r="F35">
        <f t="shared" ca="1" si="1"/>
        <v>0.74165010807873721</v>
      </c>
      <c r="G35">
        <f t="shared" ca="1" si="2"/>
        <v>93.759241826531792</v>
      </c>
      <c r="H35">
        <f t="shared" ca="1" si="3"/>
        <v>0.74165799648066477</v>
      </c>
      <c r="I35">
        <f t="shared" ca="1" si="4"/>
        <v>93.760239076550221</v>
      </c>
      <c r="J35">
        <f t="shared" ca="1" si="5"/>
        <v>0.74165790775273777</v>
      </c>
      <c r="K35">
        <f t="shared" ca="1" si="6"/>
        <v>1.0636171881076203E-5</v>
      </c>
      <c r="L35">
        <f t="shared" ca="1" si="7"/>
        <v>-1.1963457286459714E-7</v>
      </c>
    </row>
    <row r="36" spans="1:12" x14ac:dyDescent="0.25">
      <c r="A36" s="2">
        <f ca="1">+'VLP q=100'!I36:I101</f>
        <v>624.86853726267543</v>
      </c>
      <c r="B36" s="2">
        <f>+'VLP q=100'!L36:L101</f>
        <v>580.96153846153845</v>
      </c>
      <c r="C36">
        <f t="shared" ca="1" si="9"/>
        <v>88.627579475467329</v>
      </c>
      <c r="D36">
        <f t="shared" ca="1" si="0"/>
        <v>0.74211457382236101</v>
      </c>
      <c r="E36">
        <f t="shared" ca="1" si="8"/>
        <v>96.723262310799811</v>
      </c>
      <c r="F36">
        <f t="shared" ca="1" si="1"/>
        <v>0.74139427987172613</v>
      </c>
      <c r="G36">
        <f t="shared" ca="1" si="2"/>
        <v>96.629383032335696</v>
      </c>
      <c r="H36">
        <f t="shared" ca="1" si="3"/>
        <v>0.74140263255521721</v>
      </c>
      <c r="I36">
        <f t="shared" ca="1" si="4"/>
        <v>96.630471676629725</v>
      </c>
      <c r="J36">
        <f t="shared" ca="1" si="5"/>
        <v>0.74140253569570391</v>
      </c>
      <c r="K36">
        <f t="shared" ca="1" si="6"/>
        <v>1.1266055884236009E-5</v>
      </c>
      <c r="L36">
        <f t="shared" ca="1" si="7"/>
        <v>-1.3064362291122094E-7</v>
      </c>
    </row>
    <row r="37" spans="1:12" x14ac:dyDescent="0.25">
      <c r="A37" s="2">
        <f ca="1">+'VLP q=100'!I37:I102</f>
        <v>643.79936239028814</v>
      </c>
      <c r="B37" s="2">
        <f>+'VLP q=100'!L37:L102</f>
        <v>582.76923076923072</v>
      </c>
      <c r="C37">
        <f t="shared" ca="1" si="9"/>
        <v>91.327282218535387</v>
      </c>
      <c r="D37">
        <f t="shared" ca="1" si="0"/>
        <v>0.74187437425008318</v>
      </c>
      <c r="E37">
        <f t="shared" ca="1" si="8"/>
        <v>99.637309335053942</v>
      </c>
      <c r="F37">
        <f t="shared" ca="1" si="1"/>
        <v>0.74113500953145595</v>
      </c>
      <c r="G37">
        <f t="shared" ca="1" si="2"/>
        <v>99.538009084582626</v>
      </c>
      <c r="H37">
        <f t="shared" ca="1" si="3"/>
        <v>0.74114384453292104</v>
      </c>
      <c r="I37">
        <f t="shared" ca="1" si="4"/>
        <v>99.539195667924105</v>
      </c>
      <c r="J37">
        <f t="shared" ca="1" si="5"/>
        <v>0.74114373895951602</v>
      </c>
      <c r="K37">
        <f t="shared" ca="1" si="6"/>
        <v>1.1920764815474371E-5</v>
      </c>
      <c r="L37">
        <f t="shared" ca="1" si="7"/>
        <v>-1.4244659904483441E-7</v>
      </c>
    </row>
    <row r="38" spans="1:12" x14ac:dyDescent="0.25">
      <c r="A38" s="2">
        <f ca="1">+'VLP q=100'!I38:I103</f>
        <v>663.00873996864379</v>
      </c>
      <c r="B38" s="2">
        <f>+'VLP q=100'!L38:L103</f>
        <v>584.57692307692309</v>
      </c>
      <c r="C38">
        <f t="shared" ca="1" si="9"/>
        <v>94.064363739933043</v>
      </c>
      <c r="D38">
        <f t="shared" ca="1" si="0"/>
        <v>0.74163084899071241</v>
      </c>
      <c r="E38">
        <f t="shared" ca="1" si="8"/>
        <v>102.58975579443783</v>
      </c>
      <c r="F38">
        <f t="shared" ca="1" si="1"/>
        <v>0.74087232269360381</v>
      </c>
      <c r="G38">
        <f t="shared" ca="1" si="2"/>
        <v>102.48482889220617</v>
      </c>
      <c r="H38">
        <f t="shared" ca="1" si="3"/>
        <v>0.74088165831290531</v>
      </c>
      <c r="I38">
        <f t="shared" ca="1" si="4"/>
        <v>102.48612028792634</v>
      </c>
      <c r="J38">
        <f t="shared" ca="1" si="5"/>
        <v>0.74088154341407042</v>
      </c>
      <c r="K38">
        <f t="shared" ca="1" si="6"/>
        <v>1.2600688918120396E-5</v>
      </c>
      <c r="L38">
        <f t="shared" ca="1" si="7"/>
        <v>-1.5508394818615816E-7</v>
      </c>
    </row>
    <row r="39" spans="1:12" x14ac:dyDescent="0.25">
      <c r="A39" s="2">
        <f ca="1">+'VLP q=100'!I39:I104</f>
        <v>682.49731022868764</v>
      </c>
      <c r="B39" s="2">
        <f>+'VLP q=100'!L39:L104</f>
        <v>586.38461538461536</v>
      </c>
      <c r="C39">
        <f t="shared" ca="1" si="9"/>
        <v>96.838624732573962</v>
      </c>
      <c r="D39">
        <f t="shared" ca="1" si="0"/>
        <v>0.74138401577711854</v>
      </c>
      <c r="E39">
        <f t="shared" ca="1" si="8"/>
        <v>105.58030659789569</v>
      </c>
      <c r="F39">
        <f t="shared" ca="1" si="1"/>
        <v>0.74060624561318811</v>
      </c>
      <c r="G39">
        <f t="shared" ca="1" si="2"/>
        <v>105.46954454931767</v>
      </c>
      <c r="H39">
        <f t="shared" ca="1" si="3"/>
        <v>0.74061610040063142</v>
      </c>
      <c r="I39">
        <f t="shared" ca="1" si="4"/>
        <v>105.47094796705744</v>
      </c>
      <c r="J39">
        <f t="shared" ca="1" si="5"/>
        <v>0.74061597553490621</v>
      </c>
      <c r="K39">
        <f t="shared" ca="1" si="6"/>
        <v>1.330620200933906E-5</v>
      </c>
      <c r="L39">
        <f t="shared" ca="1" si="7"/>
        <v>-1.6859712634985808E-7</v>
      </c>
    </row>
    <row r="40" spans="1:12" x14ac:dyDescent="0.25">
      <c r="A40" s="2">
        <f ca="1">+'VLP q=100'!I40:I105</f>
        <v>702.26569501585266</v>
      </c>
      <c r="B40" s="2">
        <f>+'VLP q=100'!L40:L105</f>
        <v>588.19230769230762</v>
      </c>
      <c r="C40">
        <f t="shared" ca="1" si="9"/>
        <v>99.64985986470198</v>
      </c>
      <c r="D40">
        <f t="shared" ca="1" si="0"/>
        <v>0.74113389287820186</v>
      </c>
      <c r="E40">
        <f t="shared" ca="1" si="8"/>
        <v>108.6086596563145</v>
      </c>
      <c r="F40">
        <f t="shared" ca="1" si="1"/>
        <v>0.7403368051678626</v>
      </c>
      <c r="G40">
        <f t="shared" ca="1" si="2"/>
        <v>108.49185130538041</v>
      </c>
      <c r="H40">
        <f t="shared" ca="1" si="3"/>
        <v>0.74034719791054693</v>
      </c>
      <c r="I40">
        <f t="shared" ca="1" si="4"/>
        <v>108.49337429854526</v>
      </c>
      <c r="J40">
        <f t="shared" ca="1" si="5"/>
        <v>0.74034706240588521</v>
      </c>
      <c r="K40">
        <f t="shared" ca="1" si="6"/>
        <v>1.403766059173298E-5</v>
      </c>
      <c r="L40">
        <f t="shared" ca="1" si="7"/>
        <v>-1.8302856672812356E-7</v>
      </c>
    </row>
    <row r="41" spans="1:12" x14ac:dyDescent="0.25">
      <c r="A41" s="2">
        <f ca="1">+'VLP q=100'!I41:I106</f>
        <v>722.3144969894845</v>
      </c>
      <c r="B41" s="2">
        <f>+'VLP q=100'!L41:L106</f>
        <v>590</v>
      </c>
      <c r="C41">
        <f t="shared" ca="1" si="9"/>
        <v>102.49785773101682</v>
      </c>
      <c r="D41">
        <f t="shared" ca="1" si="0"/>
        <v>0.74088049910324139</v>
      </c>
      <c r="E41">
        <f t="shared" ca="1" si="8"/>
        <v>111.67450587171878</v>
      </c>
      <c r="F41">
        <f t="shared" ca="1" si="1"/>
        <v>0.7400640288588779</v>
      </c>
      <c r="G41">
        <f t="shared" ca="1" si="2"/>
        <v>111.55143756150058</v>
      </c>
      <c r="H41">
        <f t="shared" ca="1" si="3"/>
        <v>0.74007497856641569</v>
      </c>
      <c r="I41">
        <f t="shared" ca="1" si="4"/>
        <v>111.55308803439087</v>
      </c>
      <c r="J41">
        <f t="shared" ca="1" si="5"/>
        <v>0.74007483171955135</v>
      </c>
      <c r="K41">
        <f t="shared" ca="1" si="6"/>
        <v>1.4795402972451665E-5</v>
      </c>
      <c r="L41">
        <f t="shared" ca="1" si="7"/>
        <v>-1.9842164338150179E-7</v>
      </c>
    </row>
    <row r="42" spans="1:12" x14ac:dyDescent="0.25">
      <c r="A42" s="2">
        <f ca="1">+'VLP q=100'!I42:I107</f>
        <v>742.64429897175148</v>
      </c>
      <c r="B42" s="2">
        <f>+'VLP q=100'!L42:L107</f>
        <v>591.80769230769238</v>
      </c>
      <c r="C42">
        <f t="shared" ca="1" si="9"/>
        <v>105.38240082849038</v>
      </c>
      <c r="D42">
        <f t="shared" ca="1" si="0"/>
        <v>0.74062385380404705</v>
      </c>
      <c r="E42">
        <f t="shared" ca="1" si="8"/>
        <v>114.77752915399903</v>
      </c>
      <c r="F42">
        <f t="shared" ca="1" si="1"/>
        <v>0.73978794480959287</v>
      </c>
      <c r="G42">
        <f t="shared" ca="1" si="2"/>
        <v>114.64798489413181</v>
      </c>
      <c r="H42">
        <f t="shared" ca="1" si="3"/>
        <v>0.73979947069920837</v>
      </c>
      <c r="I42">
        <f t="shared" ca="1" si="4"/>
        <v>114.64977110871911</v>
      </c>
      <c r="J42">
        <f t="shared" ca="1" si="5"/>
        <v>0.73979931177505243</v>
      </c>
      <c r="K42">
        <f t="shared" ca="1" si="6"/>
        <v>1.5579748393953635E-5</v>
      </c>
      <c r="L42">
        <f t="shared" ca="1" si="7"/>
        <v>-2.1482063232121462E-7</v>
      </c>
    </row>
    <row r="43" spans="1:12" x14ac:dyDescent="0.25">
      <c r="A43" s="2">
        <f ca="1">+'VLP q=100'!I43:I108</f>
        <v>763.25566345315065</v>
      </c>
      <c r="B43" s="2">
        <f>+'VLP q=100'!L43:L108</f>
        <v>593.61538461538464</v>
      </c>
      <c r="C43">
        <f t="shared" ca="1" si="9"/>
        <v>108.30326555828299</v>
      </c>
      <c r="D43">
        <f t="shared" ca="1" si="0"/>
        <v>0.74036397687478916</v>
      </c>
      <c r="E43">
        <f t="shared" ca="1" si="8"/>
        <v>117.91740646655407</v>
      </c>
      <c r="F43">
        <f t="shared" ca="1" si="1"/>
        <v>0.73950858176141387</v>
      </c>
      <c r="G43">
        <f t="shared" ca="1" si="2"/>
        <v>117.78116810755239</v>
      </c>
      <c r="H43">
        <f t="shared" ca="1" si="3"/>
        <v>0.73952070324243402</v>
      </c>
      <c r="I43">
        <f t="shared" ca="1" si="4"/>
        <v>117.78309868987282</v>
      </c>
      <c r="J43">
        <f t="shared" ca="1" si="5"/>
        <v>0.73952053147350538</v>
      </c>
      <c r="K43">
        <f t="shared" ca="1" si="6"/>
        <v>1.639099617772499E-5</v>
      </c>
      <c r="L43">
        <f t="shared" ca="1" si="7"/>
        <v>-2.3227066906984715E-7</v>
      </c>
    </row>
    <row r="44" spans="1:12" x14ac:dyDescent="0.25">
      <c r="A44" s="2">
        <f ca="1">+'VLP q=100'!I44:I109</f>
        <v>784.1491322624039</v>
      </c>
      <c r="B44" s="2">
        <f>+'VLP q=100'!L44:L109</f>
        <v>595.42307692307691</v>
      </c>
      <c r="C44">
        <f t="shared" ca="1" si="9"/>
        <v>111.26022225523499</v>
      </c>
      <c r="D44">
        <f t="shared" ca="1" si="0"/>
        <v>0.74010088874937385</v>
      </c>
      <c r="E44">
        <f t="shared" ca="1" si="8"/>
        <v>121.09380790228275</v>
      </c>
      <c r="F44">
        <f t="shared" ca="1" si="1"/>
        <v>0.73922596906703331</v>
      </c>
      <c r="G44">
        <f t="shared" ca="1" si="2"/>
        <v>120.9506553165288</v>
      </c>
      <c r="H44">
        <f t="shared" ca="1" si="3"/>
        <v>0.73923870572478456</v>
      </c>
      <c r="I44">
        <f t="shared" ca="1" si="4"/>
        <v>120.95273926266438</v>
      </c>
      <c r="J44">
        <f t="shared" ca="1" si="5"/>
        <v>0.73923852031067872</v>
      </c>
      <c r="K44">
        <f t="shared" ca="1" si="6"/>
        <v>1.7229424883542887E-5</v>
      </c>
      <c r="L44">
        <f t="shared" ca="1" si="7"/>
        <v>-2.5081770058286517E-7</v>
      </c>
    </row>
    <row r="45" spans="1:12" x14ac:dyDescent="0.25">
      <c r="A45" s="2">
        <f ca="1">+'VLP q=100'!I45:I110</f>
        <v>805.32522640925549</v>
      </c>
      <c r="B45" s="2">
        <f>+'VLP q=100'!L45:L110</f>
        <v>597.23076923076928</v>
      </c>
      <c r="C45">
        <f t="shared" ca="1" si="9"/>
        <v>114.25303524649611</v>
      </c>
      <c r="D45">
        <f t="shared" ca="1" si="0"/>
        <v>0.73983461039622755</v>
      </c>
      <c r="E45">
        <f t="shared" ca="1" si="8"/>
        <v>124.30639679143809</v>
      </c>
      <c r="F45">
        <f t="shared" ca="1" si="1"/>
        <v>0.73894013668083414</v>
      </c>
      <c r="G45">
        <f t="shared" ca="1" si="2"/>
        <v>124.15610806065587</v>
      </c>
      <c r="H45">
        <f t="shared" ca="1" si="3"/>
        <v>0.73895350825996253</v>
      </c>
      <c r="I45">
        <f t="shared" ca="1" si="4"/>
        <v>124.15835474227566</v>
      </c>
      <c r="J45">
        <f t="shared" ca="1" si="5"/>
        <v>0.73895330836685735</v>
      </c>
      <c r="K45">
        <f t="shared" ca="1" si="6"/>
        <v>1.8095291488505918E-5</v>
      </c>
      <c r="L45">
        <f t="shared" ca="1" si="7"/>
        <v>-2.7050843797046682E-7</v>
      </c>
    </row>
    <row r="46" spans="1:12" x14ac:dyDescent="0.25">
      <c r="A46" s="2">
        <f ca="1">+'VLP q=100'!I46:I111</f>
        <v>826.78444610944416</v>
      </c>
      <c r="B46" s="2">
        <f>+'VLP q=100'!L46:L111</f>
        <v>599.03846153846155</v>
      </c>
      <c r="C46">
        <f t="shared" ca="1" si="9"/>
        <v>117.28146294093308</v>
      </c>
      <c r="D46">
        <f t="shared" ca="1" si="0"/>
        <v>0.7395651633103415</v>
      </c>
      <c r="E46">
        <f t="shared" ca="1" si="8"/>
        <v>127.55482984292196</v>
      </c>
      <c r="F46">
        <f t="shared" ca="1" si="1"/>
        <v>0.73865111514631765</v>
      </c>
      <c r="G46">
        <f t="shared" ca="1" si="2"/>
        <v>127.39718145192903</v>
      </c>
      <c r="H46">
        <f t="shared" ca="1" si="3"/>
        <v>0.73866514153355012</v>
      </c>
      <c r="I46">
        <f t="shared" ca="1" si="4"/>
        <v>127.39960062136197</v>
      </c>
      <c r="J46">
        <f t="shared" ca="1" si="5"/>
        <v>0.7386649262937558</v>
      </c>
      <c r="K46">
        <f t="shared" ca="1" si="6"/>
        <v>1.8988830586134937E-5</v>
      </c>
      <c r="L46">
        <f t="shared" ca="1" si="7"/>
        <v>-2.9139029979547859E-7</v>
      </c>
    </row>
    <row r="47" spans="1:12" x14ac:dyDescent="0.25">
      <c r="A47" s="2">
        <f ca="1">+'VLP q=100'!I47:I112</f>
        <v>848.52727100194045</v>
      </c>
      <c r="B47" s="2">
        <f>+'VLP q=100'!L47:L112</f>
        <v>600.84615384615381</v>
      </c>
      <c r="C47">
        <f t="shared" ca="1" si="9"/>
        <v>120.34525795105827</v>
      </c>
      <c r="D47">
        <f t="shared" ca="1" si="0"/>
        <v>0.73929256950242372</v>
      </c>
      <c r="E47">
        <f t="shared" ca="1" si="8"/>
        <v>130.83875732069097</v>
      </c>
      <c r="F47">
        <f t="shared" ca="1" si="1"/>
        <v>0.7383589355804091</v>
      </c>
      <c r="G47">
        <f t="shared" ca="1" si="2"/>
        <v>130.67352435719582</v>
      </c>
      <c r="H47">
        <f t="shared" ca="1" si="3"/>
        <v>0.73837363678677692</v>
      </c>
      <c r="I47">
        <f t="shared" ca="1" si="4"/>
        <v>130.67612615200835</v>
      </c>
      <c r="J47">
        <f t="shared" ca="1" si="5"/>
        <v>0.73837340529832785</v>
      </c>
      <c r="K47">
        <f t="shared" ca="1" si="6"/>
        <v>1.9910253610577523E-5</v>
      </c>
      <c r="L47">
        <f t="shared" ca="1" si="7"/>
        <v>-3.1351135809480825E-7</v>
      </c>
    </row>
    <row r="48" spans="1:12" x14ac:dyDescent="0.25">
      <c r="A48" s="2">
        <f ca="1">+'VLP q=100'!I48:I113</f>
        <v>870.55416056942738</v>
      </c>
      <c r="B48" s="2">
        <f>+'VLP q=100'!L48:L113</f>
        <v>602.65384615384619</v>
      </c>
      <c r="C48">
        <f t="shared" ca="1" si="9"/>
        <v>123.44416724933039</v>
      </c>
      <c r="D48">
        <f t="shared" ca="1" si="0"/>
        <v>0.73901685148499219</v>
      </c>
      <c r="E48">
        <f t="shared" ca="1" si="8"/>
        <v>134.15782325703961</v>
      </c>
      <c r="F48">
        <f t="shared" ca="1" si="1"/>
        <v>0.73806362965448069</v>
      </c>
      <c r="G48">
        <f t="shared" ca="1" si="2"/>
        <v>133.98477961722875</v>
      </c>
      <c r="H48">
        <f t="shared" ca="1" si="3"/>
        <v>0.73807902579702811</v>
      </c>
      <c r="I48">
        <f t="shared" ca="1" si="4"/>
        <v>133.98757456428115</v>
      </c>
      <c r="J48">
        <f t="shared" ca="1" si="5"/>
        <v>0.73807877712332204</v>
      </c>
      <c r="K48">
        <f t="shared" ca="1" si="6"/>
        <v>2.0859748088451986E-5</v>
      </c>
      <c r="L48">
        <f t="shared" ca="1" si="7"/>
        <v>-3.3692027704767739E-7</v>
      </c>
    </row>
    <row r="49" spans="1:12" x14ac:dyDescent="0.25">
      <c r="A49" s="2">
        <f ca="1">+'VLP q=100'!I49:I114</f>
        <v>892.86555477397724</v>
      </c>
      <c r="B49" s="2">
        <f>+'VLP q=100'!L49:L114</f>
        <v>604.46153846153845</v>
      </c>
      <c r="C49">
        <f t="shared" ca="1" si="9"/>
        <v>126.57793236079729</v>
      </c>
      <c r="D49">
        <f t="shared" ca="1" si="0"/>
        <v>0.73873803225523571</v>
      </c>
      <c r="E49">
        <f t="shared" ca="1" si="8"/>
        <v>137.51166570463485</v>
      </c>
      <c r="F49">
        <f t="shared" ca="1" si="1"/>
        <v>0.73776522957192781</v>
      </c>
      <c r="G49">
        <f t="shared" ca="1" si="2"/>
        <v>137.33058430426993</v>
      </c>
      <c r="H49">
        <f t="shared" ca="1" si="3"/>
        <v>0.73778134085492986</v>
      </c>
      <c r="I49">
        <f t="shared" ca="1" si="4"/>
        <v>137.33358332322592</v>
      </c>
      <c r="J49">
        <f t="shared" ca="1" si="5"/>
        <v>0.73778107402441595</v>
      </c>
      <c r="K49">
        <f t="shared" ca="1" si="6"/>
        <v>2.1837476918746104E-5</v>
      </c>
      <c r="L49">
        <f t="shared" ca="1" si="7"/>
        <v>-3.6166624938061598E-7</v>
      </c>
    </row>
    <row r="50" spans="1:12" x14ac:dyDescent="0.25">
      <c r="A50" s="2">
        <f ca="1">+'VLP q=100'!I50:I115</f>
        <v>915.46187492095783</v>
      </c>
      <c r="B50" s="2">
        <f>+'VLP q=100'!L50:L115</f>
        <v>606.26923076923072</v>
      </c>
      <c r="C50">
        <f t="shared" ca="1" si="9"/>
        <v>129.74628959419502</v>
      </c>
      <c r="D50">
        <f t="shared" ca="1" si="0"/>
        <v>0.73845613527445153</v>
      </c>
      <c r="E50">
        <f t="shared" ca="1" si="8"/>
        <v>140.8999170293074</v>
      </c>
      <c r="F50">
        <f t="shared" ca="1" si="1"/>
        <v>0.73746376804211822</v>
      </c>
      <c r="G50">
        <f t="shared" ca="1" si="2"/>
        <v>140.71057002002783</v>
      </c>
      <c r="H50">
        <f t="shared" ca="1" si="3"/>
        <v>0.7374806147378361</v>
      </c>
      <c r="I50">
        <f t="shared" ca="1" si="4"/>
        <v>140.71378442629447</v>
      </c>
      <c r="J50">
        <f t="shared" ca="1" si="5"/>
        <v>0.73748032874375302</v>
      </c>
      <c r="K50">
        <f t="shared" ca="1" si="6"/>
        <v>2.2843577690285621E-5</v>
      </c>
      <c r="L50">
        <f t="shared" ca="1" si="7"/>
        <v>-3.877989309485138E-7</v>
      </c>
    </row>
    <row r="51" spans="1:12" x14ac:dyDescent="0.25">
      <c r="A51" s="2">
        <f ca="1">+'VLP q=100'!I51:I116</f>
        <v>938.34352476540687</v>
      </c>
      <c r="B51" s="2">
        <f>+'VLP q=100'!L51:L116</f>
        <v>608.07692307692309</v>
      </c>
      <c r="C51">
        <f t="shared" ca="1" si="9"/>
        <v>132.94897031377312</v>
      </c>
      <c r="D51">
        <f t="shared" ca="1" si="0"/>
        <v>0.73817118444386076</v>
      </c>
      <c r="E51">
        <f t="shared" ca="1" si="8"/>
        <v>144.32220424574939</v>
      </c>
      <c r="F51">
        <f t="shared" ca="1" si="1"/>
        <v>0.73715927825052463</v>
      </c>
      <c r="G51">
        <f t="shared" ca="1" si="2"/>
        <v>144.12436323625207</v>
      </c>
      <c r="H51">
        <f t="shared" ca="1" si="3"/>
        <v>0.73717688067952625</v>
      </c>
      <c r="I51">
        <f t="shared" ca="1" si="4"/>
        <v>144.12780474332675</v>
      </c>
      <c r="J51">
        <f t="shared" ca="1" si="5"/>
        <v>0.73717657447969387</v>
      </c>
      <c r="K51">
        <f t="shared" ca="1" si="6"/>
        <v>2.3878162029956984E-5</v>
      </c>
      <c r="L51">
        <f t="shared" ca="1" si="7"/>
        <v>-4.1536837031814071E-7</v>
      </c>
    </row>
    <row r="52" spans="1:12" x14ac:dyDescent="0.25">
      <c r="A52" s="2">
        <f ca="1">+'VLP q=100'!I52:I117</f>
        <v>961.51089187647415</v>
      </c>
      <c r="B52" s="2">
        <f>+'VLP q=100'!L52:L117</f>
        <v>609.88461538461536</v>
      </c>
      <c r="C52">
        <f t="shared" ca="1" si="9"/>
        <v>136.18570125430762</v>
      </c>
      <c r="D52">
        <f t="shared" ca="1" si="0"/>
        <v>0.73788320407658103</v>
      </c>
      <c r="E52">
        <f t="shared" ca="1" si="8"/>
        <v>147.77814939844788</v>
      </c>
      <c r="F52">
        <f t="shared" ca="1" si="1"/>
        <v>0.73685179382483168</v>
      </c>
      <c r="G52">
        <f t="shared" ca="1" si="2"/>
        <v>147.57158568019</v>
      </c>
      <c r="H52">
        <f t="shared" ca="1" si="3"/>
        <v>0.73687017233591068</v>
      </c>
      <c r="I52">
        <f t="shared" ca="1" si="4"/>
        <v>147.57526640139486</v>
      </c>
      <c r="J52">
        <f t="shared" ca="1" si="5"/>
        <v>0.73686984485257523</v>
      </c>
      <c r="K52">
        <f t="shared" ca="1" si="6"/>
        <v>2.4941314995477036E-5</v>
      </c>
      <c r="L52">
        <f t="shared" ca="1" si="7"/>
        <v>-4.4442493845697679E-7</v>
      </c>
    </row>
    <row r="53" spans="1:12" x14ac:dyDescent="0.25">
      <c r="A53" s="2">
        <f ca="1">+'VLP q=100'!I53:I118</f>
        <v>984.9643492770681</v>
      </c>
      <c r="B53" s="2">
        <f>+'VLP q=100'!L53:L118</f>
        <v>611.69230769230762</v>
      </c>
      <c r="C53">
        <f t="shared" ca="1" si="9"/>
        <v>139.45620488196801</v>
      </c>
      <c r="D53">
        <f t="shared" ca="1" si="0"/>
        <v>0.73759221886551862</v>
      </c>
      <c r="E53">
        <f t="shared" ca="1" si="8"/>
        <v>151.26736999037519</v>
      </c>
      <c r="F53">
        <f t="shared" ca="1" si="1"/>
        <v>0.73654134879679434</v>
      </c>
      <c r="G53">
        <f t="shared" ca="1" si="2"/>
        <v>151.05185476742176</v>
      </c>
      <c r="H53">
        <f t="shared" ca="1" si="3"/>
        <v>0.73656052374652015</v>
      </c>
      <c r="I53">
        <f t="shared" ca="1" si="4"/>
        <v>151.05578721700641</v>
      </c>
      <c r="J53">
        <f t="shared" ca="1" si="5"/>
        <v>0.73656017386625616</v>
      </c>
      <c r="K53">
        <f t="shared" ca="1" si="6"/>
        <v>2.6033094508345699E-5</v>
      </c>
      <c r="L53">
        <f t="shared" ca="1" si="7"/>
        <v>-4.750192535483818E-7</v>
      </c>
    </row>
    <row r="54" spans="1:12" x14ac:dyDescent="0.25">
      <c r="A54" s="2">
        <f ca="1">+'VLP q=100'!I54:I119</f>
        <v>1008.7042573776038</v>
      </c>
      <c r="B54" s="2">
        <f>+'VLP q=100'!L54:L119</f>
        <v>613.5</v>
      </c>
      <c r="C54">
        <f t="shared" ca="1" si="9"/>
        <v>142.76019980395762</v>
      </c>
      <c r="D54">
        <f t="shared" ca="1" si="0"/>
        <v>0.73729825384692238</v>
      </c>
      <c r="E54">
        <f t="shared" ca="1" si="8"/>
        <v>154.78947946219955</v>
      </c>
      <c r="F54">
        <f t="shared" ca="1" si="1"/>
        <v>0.73622797755960145</v>
      </c>
      <c r="G54">
        <f t="shared" ca="1" si="2"/>
        <v>154.56478408481223</v>
      </c>
      <c r="H54">
        <f t="shared" ca="1" si="3"/>
        <v>0.73624796929153569</v>
      </c>
      <c r="I54">
        <f t="shared" ca="1" si="4"/>
        <v>154.56898117840836</v>
      </c>
      <c r="J54">
        <f t="shared" ca="1" si="5"/>
        <v>0.73624759586520594</v>
      </c>
      <c r="K54">
        <f t="shared" ca="1" si="6"/>
        <v>2.7153530832222121E-5</v>
      </c>
      <c r="L54">
        <f t="shared" ca="1" si="7"/>
        <v>-5.0720210408076819E-7</v>
      </c>
    </row>
    <row r="55" spans="1:12" x14ac:dyDescent="0.25">
      <c r="A55" s="2">
        <f ca="1">+'VLP q=100'!I55:I120</f>
        <v>1032.7309662247628</v>
      </c>
      <c r="B55" s="2">
        <f>+'VLP q=100'!L55:L120</f>
        <v>615.30769230769238</v>
      </c>
      <c r="C55">
        <f t="shared" ca="1" si="9"/>
        <v>146.09740123013984</v>
      </c>
      <c r="D55">
        <f t="shared" ca="1" si="0"/>
        <v>0.73700133435931126</v>
      </c>
      <c r="E55">
        <f t="shared" ca="1" si="8"/>
        <v>158.34408772505989</v>
      </c>
      <c r="F55">
        <f t="shared" ca="1" si="1"/>
        <v>0.73591171482047335</v>
      </c>
      <c r="G55">
        <f t="shared" ca="1" si="2"/>
        <v>158.10998392659843</v>
      </c>
      <c r="H55">
        <f t="shared" ca="1" si="3"/>
        <v>0.73593254364409233</v>
      </c>
      <c r="I55">
        <f t="shared" ca="1" si="4"/>
        <v>158.11445898101226</v>
      </c>
      <c r="J55">
        <f t="shared" ca="1" si="5"/>
        <v>0.73593214548686603</v>
      </c>
      <c r="K55">
        <f t="shared" ca="1" si="6"/>
        <v>2.83026261018191E-5</v>
      </c>
      <c r="L55">
        <f t="shared" ca="1" si="7"/>
        <v>-5.4102437125734395E-7</v>
      </c>
    </row>
    <row r="56" spans="1:12" x14ac:dyDescent="0.25">
      <c r="A56" s="2">
        <f ca="1">+'VLP q=100'!I56:I121</f>
        <v>1057.0448180884989</v>
      </c>
      <c r="B56" s="2">
        <f>+'VLP q=100'!L56:L121</f>
        <v>617.11538461538464</v>
      </c>
      <c r="C56">
        <f t="shared" ca="1" si="9"/>
        <v>149.46752149018849</v>
      </c>
      <c r="D56">
        <f t="shared" ca="1" si="0"/>
        <v>0.7367014859974621</v>
      </c>
      <c r="E56">
        <f t="shared" ca="1" si="8"/>
        <v>161.9308017502639</v>
      </c>
      <c r="F56">
        <f t="shared" ca="1" si="1"/>
        <v>0.73559259554819445</v>
      </c>
      <c r="G56">
        <f t="shared" ca="1" si="2"/>
        <v>161.687061886946</v>
      </c>
      <c r="H56">
        <f t="shared" ca="1" si="3"/>
        <v>0.73561428171755749</v>
      </c>
      <c r="I56">
        <f t="shared" ca="1" si="4"/>
        <v>161.69182861927732</v>
      </c>
      <c r="J56">
        <f t="shared" ca="1" si="5"/>
        <v>0.73561385760898845</v>
      </c>
      <c r="K56">
        <f t="shared" ca="1" si="6"/>
        <v>2.9480353905471805E-5</v>
      </c>
      <c r="L56">
        <f t="shared" ca="1" si="7"/>
        <v>-5.7653694890961036E-7</v>
      </c>
    </row>
    <row r="57" spans="1:12" x14ac:dyDescent="0.25">
      <c r="A57" s="2">
        <f ca="1">+'VLP q=100'!I57:I122</f>
        <v>1081.6461504132121</v>
      </c>
      <c r="B57" s="2">
        <f>+'VLP q=100'!L57:L122</f>
        <v>618.92307692307691</v>
      </c>
      <c r="C57">
        <f t="shared" ca="1" si="9"/>
        <v>152.87027061021058</v>
      </c>
      <c r="D57">
        <f t="shared" ca="1" si="0"/>
        <v>0.73639873456110594</v>
      </c>
      <c r="E57">
        <f t="shared" ca="1" si="8"/>
        <v>165.54922621966602</v>
      </c>
      <c r="F57">
        <f t="shared" ca="1" si="1"/>
        <v>0.73527065491524812</v>
      </c>
      <c r="G57">
        <f t="shared" ca="1" si="2"/>
        <v>165.29562351270695</v>
      </c>
      <c r="H57">
        <f t="shared" ca="1" si="3"/>
        <v>0.73529321860745334</v>
      </c>
      <c r="I57">
        <f t="shared" ca="1" si="4"/>
        <v>165.30069603878545</v>
      </c>
      <c r="J57">
        <f t="shared" ca="1" si="5"/>
        <v>0.73529276729161952</v>
      </c>
      <c r="K57">
        <f t="shared" ca="1" si="6"/>
        <v>3.0686658919468553E-5</v>
      </c>
      <c r="L57">
        <f t="shared" ca="1" si="7"/>
        <v>-6.1379066120607587E-7</v>
      </c>
    </row>
    <row r="58" spans="1:12" x14ac:dyDescent="0.25">
      <c r="A58" s="2">
        <f ca="1">+'VLP q=100'!I58:I123</f>
        <v>1106.5352991621428</v>
      </c>
      <c r="B58" s="2">
        <f>+'VLP q=100'!L58:L123</f>
        <v>620.73076923076928</v>
      </c>
      <c r="C58">
        <f t="shared" ca="1" si="9"/>
        <v>156.30535695324409</v>
      </c>
      <c r="D58">
        <f t="shared" ca="1" si="0"/>
        <v>0.73609310599794175</v>
      </c>
      <c r="E58">
        <f t="shared" ca="1" si="8"/>
        <v>169.19896424092707</v>
      </c>
      <c r="F58">
        <f t="shared" ca="1" si="1"/>
        <v>0.7349459282341777</v>
      </c>
      <c r="G58">
        <f t="shared" ca="1" si="2"/>
        <v>168.93527302055361</v>
      </c>
      <c r="H58">
        <f t="shared" ca="1" si="3"/>
        <v>0.73496938952765145</v>
      </c>
      <c r="I58">
        <f t="shared" ca="1" si="4"/>
        <v>168.94066585268743</v>
      </c>
      <c r="J58">
        <f t="shared" ca="1" si="5"/>
        <v>0.73496890971335516</v>
      </c>
      <c r="K58">
        <f t="shared" ca="1" si="6"/>
        <v>3.1921456604914436E-5</v>
      </c>
      <c r="L58">
        <f t="shared" ca="1" si="7"/>
        <v>-6.5283618116835169E-7</v>
      </c>
    </row>
    <row r="59" spans="1:12" x14ac:dyDescent="0.25">
      <c r="A59" s="2">
        <f ca="1">+'VLP q=100'!I59:I124</f>
        <v>1131.7126025876864</v>
      </c>
      <c r="B59" s="2">
        <f>+'VLP q=100'!L59:L124</f>
        <v>622.53846153846155</v>
      </c>
      <c r="C59">
        <f t="shared" ca="1" si="9"/>
        <v>159.77248792858944</v>
      </c>
      <c r="D59">
        <f t="shared" ca="1" si="0"/>
        <v>0.73578462634052477</v>
      </c>
      <c r="E59">
        <f t="shared" ca="1" si="8"/>
        <v>172.87961813240173</v>
      </c>
      <c r="F59">
        <f t="shared" ca="1" si="1"/>
        <v>0.73461845088775313</v>
      </c>
      <c r="G59">
        <f t="shared" ca="1" si="2"/>
        <v>172.6056140832097</v>
      </c>
      <c r="H59">
        <f t="shared" ca="1" si="3"/>
        <v>0.73464282974042017</v>
      </c>
      <c r="I59">
        <f t="shared" ca="1" si="4"/>
        <v>172.6113421272442</v>
      </c>
      <c r="J59">
        <f t="shared" ca="1" si="5"/>
        <v>0.73464232010144959</v>
      </c>
      <c r="K59">
        <f t="shared" ca="1" si="6"/>
        <v>3.3184632967372871E-5</v>
      </c>
      <c r="L59">
        <f t="shared" ca="1" si="7"/>
        <v>-6.9372394788005312E-7</v>
      </c>
    </row>
    <row r="60" spans="1:12" x14ac:dyDescent="0.25">
      <c r="A60" s="2">
        <f ca="1">+'VLP q=100'!I60:I125</f>
        <v>1157.1784054646128</v>
      </c>
      <c r="B60" s="2">
        <f>+'VLP q=100'!L60:L125</f>
        <v>624.34615384615381</v>
      </c>
      <c r="C60">
        <f t="shared" ca="1" si="9"/>
        <v>163.27137077557413</v>
      </c>
      <c r="D60">
        <f t="shared" ca="1" si="0"/>
        <v>0.73547332163653312</v>
      </c>
      <c r="E60">
        <f t="shared" ca="1" si="8"/>
        <v>176.59079028303157</v>
      </c>
      <c r="F60">
        <f t="shared" ca="1" si="1"/>
        <v>0.73428825825246391</v>
      </c>
      <c r="G60">
        <f t="shared" ca="1" si="2"/>
        <v>176.30625069013021</v>
      </c>
      <c r="H60">
        <f t="shared" ca="1" si="3"/>
        <v>0.73431357447984735</v>
      </c>
      <c r="I60">
        <f t="shared" ca="1" si="4"/>
        <v>176.31232924181811</v>
      </c>
      <c r="J60">
        <f t="shared" ca="1" si="5"/>
        <v>0.73431303365529943</v>
      </c>
      <c r="K60">
        <f t="shared" ca="1" si="6"/>
        <v>3.4476044381192169E-5</v>
      </c>
      <c r="L60">
        <f t="shared" ca="1" si="7"/>
        <v>-7.3650408359377015E-7</v>
      </c>
    </row>
    <row r="61" spans="1:12" x14ac:dyDescent="0.25">
      <c r="A61" s="2">
        <f ca="1">+'VLP q=100'!I61:I126</f>
        <v>1182.9330638282038</v>
      </c>
      <c r="B61" s="2">
        <f>+'VLP q=100'!L61:L126</f>
        <v>626.15384615384619</v>
      </c>
      <c r="C61">
        <f t="shared" ca="1" si="9"/>
        <v>166.80171342812636</v>
      </c>
      <c r="D61">
        <f t="shared" ca="1" si="0"/>
        <v>0.73515921787184468</v>
      </c>
      <c r="E61">
        <f t="shared" ca="1" si="8"/>
        <v>180.33208409338962</v>
      </c>
      <c r="F61">
        <f t="shared" ca="1" si="1"/>
        <v>0.73395538561479245</v>
      </c>
      <c r="G61">
        <f t="shared" ca="1" si="2"/>
        <v>180.03678808874793</v>
      </c>
      <c r="H61">
        <f t="shared" ca="1" si="3"/>
        <v>0.73398165886809508</v>
      </c>
      <c r="I61">
        <f t="shared" ca="1" si="4"/>
        <v>180.04323282943648</v>
      </c>
      <c r="J61">
        <f t="shared" ca="1" si="5"/>
        <v>0.73398108546275964</v>
      </c>
      <c r="K61">
        <f t="shared" ca="1" si="6"/>
        <v>3.5795517483603615E-5</v>
      </c>
      <c r="L61">
        <f t="shared" ca="1" si="7"/>
        <v>-7.8122631058547645E-7</v>
      </c>
    </row>
    <row r="62" spans="1:12" x14ac:dyDescent="0.25">
      <c r="A62" s="2">
        <f ca="1">+'VLP q=100'!I62:I127</f>
        <v>1208.9769502652769</v>
      </c>
      <c r="B62" s="2">
        <f>+'VLP q=100'!L62:L127</f>
        <v>627.96153846153845</v>
      </c>
      <c r="C62">
        <f t="shared" ca="1" si="9"/>
        <v>170.36322546743503</v>
      </c>
      <c r="D62">
        <f t="shared" ca="1" si="0"/>
        <v>0.73484234088577605</v>
      </c>
      <c r="E62">
        <f t="shared" ca="1" si="8"/>
        <v>184.10310500491354</v>
      </c>
      <c r="F62">
        <f t="shared" ca="1" si="1"/>
        <v>0.73361986807963986</v>
      </c>
      <c r="G62">
        <f t="shared" ca="1" si="2"/>
        <v>183.7968338132965</v>
      </c>
      <c r="H62">
        <f t="shared" ca="1" si="3"/>
        <v>0.73364711782386305</v>
      </c>
      <c r="I62">
        <f t="shared" ca="1" si="4"/>
        <v>183.80366080494213</v>
      </c>
      <c r="J62">
        <f t="shared" ca="1" si="5"/>
        <v>0.73364651040866624</v>
      </c>
      <c r="K62">
        <f t="shared" ca="1" si="6"/>
        <v>3.7142849145259998E-5</v>
      </c>
      <c r="L62">
        <f t="shared" ca="1" si="7"/>
        <v>-8.2793987048180827E-7</v>
      </c>
    </row>
    <row r="63" spans="1:12" x14ac:dyDescent="0.25">
      <c r="A63" s="2">
        <f ca="1">+'VLP q=100'!I63:I128</f>
        <v>1235.3104598131124</v>
      </c>
      <c r="B63" s="2">
        <f>+'VLP q=100'!L63:L128</f>
        <v>629.76923076923072</v>
      </c>
      <c r="C63">
        <f t="shared" ca="1" si="9"/>
        <v>173.95561917107145</v>
      </c>
      <c r="D63">
        <f t="shared" ca="1" si="0"/>
        <v>0.73452271627773991</v>
      </c>
      <c r="E63">
        <f t="shared" ca="1" si="8"/>
        <v>187.90346162545805</v>
      </c>
      <c r="F63">
        <f t="shared" ca="1" si="1"/>
        <v>0.7332817404701828</v>
      </c>
      <c r="G63">
        <f t="shared" ca="1" si="2"/>
        <v>187.58599880931112</v>
      </c>
      <c r="H63">
        <f t="shared" ca="1" si="3"/>
        <v>0.73330998596233865</v>
      </c>
      <c r="I63">
        <f t="shared" ca="1" si="4"/>
        <v>187.59322448883577</v>
      </c>
      <c r="J63">
        <f t="shared" ca="1" si="5"/>
        <v>0.73330934307484463</v>
      </c>
      <c r="K63">
        <f t="shared" ca="1" si="6"/>
        <v>3.8517806516416678E-5</v>
      </c>
      <c r="L63">
        <f t="shared" ca="1" si="7"/>
        <v>-8.7669344470938675E-7</v>
      </c>
    </row>
    <row r="64" spans="1:12" x14ac:dyDescent="0.25">
      <c r="A64" s="2">
        <f ca="1">+'VLP q=100'!I64:I129</f>
        <v>1261.9340165297028</v>
      </c>
      <c r="B64" s="2">
        <f>+'VLP q=100'!L64:L129</f>
        <v>631.57692307692309</v>
      </c>
      <c r="C64">
        <f t="shared" ca="1" si="9"/>
        <v>177.57861066823929</v>
      </c>
      <c r="D64">
        <f t="shared" ca="1" si="0"/>
        <v>0.73420036930445898</v>
      </c>
      <c r="E64">
        <f t="shared" ca="1" si="8"/>
        <v>191.73276696057945</v>
      </c>
      <c r="F64">
        <f t="shared" ca="1" si="1"/>
        <v>0.73294103721832315</v>
      </c>
      <c r="G64">
        <f t="shared" ca="1" si="2"/>
        <v>191.40389866318836</v>
      </c>
      <c r="H64">
        <f t="shared" ca="1" si="3"/>
        <v>0.73297029748579956</v>
      </c>
      <c r="I64">
        <f t="shared" ca="1" si="4"/>
        <v>191.41153983619756</v>
      </c>
      <c r="J64">
        <f t="shared" ca="1" si="5"/>
        <v>0.73296961763076995</v>
      </c>
      <c r="K64">
        <f t="shared" ca="1" si="6"/>
        <v>3.9920127155049081E-5</v>
      </c>
      <c r="L64">
        <f t="shared" ca="1" si="7"/>
        <v>-9.2753507546963041E-7</v>
      </c>
    </row>
    <row r="65" spans="1:12" x14ac:dyDescent="0.25">
      <c r="A65" s="2">
        <f ca="1">+'VLP q=100'!I65:I130</f>
        <v>1288.8480808087891</v>
      </c>
      <c r="B65" s="2">
        <f>+'VLP q=100'!L65:L130</f>
        <v>633.38461538461536</v>
      </c>
      <c r="C65">
        <f t="shared" ca="1" si="9"/>
        <v>181.23192121238927</v>
      </c>
      <c r="D65">
        <f t="shared" ca="1" si="0"/>
        <v>0.73387532476673856</v>
      </c>
      <c r="E65">
        <f t="shared" ca="1" si="8"/>
        <v>195.59063976153257</v>
      </c>
      <c r="F65">
        <f t="shared" ca="1" si="1"/>
        <v>0.73259779224475308</v>
      </c>
      <c r="G65">
        <f t="shared" ca="1" si="2"/>
        <v>195.25015494775207</v>
      </c>
      <c r="H65">
        <f t="shared" ca="1" si="3"/>
        <v>0.73262808606389562</v>
      </c>
      <c r="I65">
        <f t="shared" ca="1" si="4"/>
        <v>195.25822878164041</v>
      </c>
      <c r="J65">
        <f t="shared" ca="1" si="5"/>
        <v>0.73262736771390258</v>
      </c>
      <c r="K65">
        <f t="shared" ca="1" si="6"/>
        <v>4.134951924292745E-5</v>
      </c>
      <c r="L65">
        <f t="shared" ca="1" si="7"/>
        <v>-9.80512092097726E-7</v>
      </c>
    </row>
    <row r="66" spans="1:12" x14ac:dyDescent="0.25">
      <c r="A66" s="2">
        <f ca="1">+'VLP q=100'!I66:I131</f>
        <v>1316.0531575252148</v>
      </c>
      <c r="B66" s="2">
        <f>+'VLP q=100'!L66:L131</f>
        <v>635.19230769230762</v>
      </c>
      <c r="C66">
        <f t="shared" ca="1" si="9"/>
        <v>184.91527858430757</v>
      </c>
      <c r="D66">
        <f t="shared" ca="1" si="0"/>
        <v>0.73354760688462983</v>
      </c>
      <c r="E66">
        <f t="shared" ca="1" si="8"/>
        <v>199.47670600282862</v>
      </c>
      <c r="F66">
        <f t="shared" ca="1" si="1"/>
        <v>0.73225203882749268</v>
      </c>
      <c r="G66">
        <f t="shared" ca="1" si="2"/>
        <v>199.12439669663678</v>
      </c>
      <c r="H66">
        <f t="shared" ca="1" si="3"/>
        <v>0.73228338470246879</v>
      </c>
      <c r="I66">
        <f t="shared" ca="1" si="4"/>
        <v>199.13292071311278</v>
      </c>
      <c r="J66">
        <f t="shared" ca="1" si="5"/>
        <v>0.73228262629856045</v>
      </c>
      <c r="K66">
        <f t="shared" ca="1" si="6"/>
        <v>4.2805661893960337E-5</v>
      </c>
      <c r="L66">
        <f t="shared" ca="1" si="7"/>
        <v>-1.0356710388914781E-6</v>
      </c>
    </row>
    <row r="67" spans="1:12" x14ac:dyDescent="0.25">
      <c r="A67" s="2">
        <f ca="1">+'VLP q=100'!I67:I132</f>
        <v>1343.5498051107058</v>
      </c>
      <c r="B67" s="2">
        <f>+'VLP q=100'!L67:L132</f>
        <v>637</v>
      </c>
      <c r="C67">
        <f t="shared" ca="1" si="9"/>
        <v>188.62841864107702</v>
      </c>
      <c r="D67">
        <f t="shared" ca="1" si="0"/>
        <v>0.7332172391596149</v>
      </c>
      <c r="E67">
        <f t="shared" ca="1" si="8"/>
        <v>203.39060050449194</v>
      </c>
      <c r="F67">
        <f t="shared" ca="1" si="1"/>
        <v>0.73190380945755407</v>
      </c>
      <c r="G67">
        <f t="shared" ca="1" si="2"/>
        <v>203.02626202258614</v>
      </c>
      <c r="H67">
        <f t="shared" ca="1" si="3"/>
        <v>0.73193622559956928</v>
      </c>
      <c r="I67">
        <f t="shared" ca="1" si="4"/>
        <v>203.03525408965493</v>
      </c>
      <c r="J67">
        <f t="shared" ca="1" si="5"/>
        <v>0.73193542555198277</v>
      </c>
      <c r="K67">
        <f t="shared" ca="1" si="6"/>
        <v>4.4288205558716418E-5</v>
      </c>
      <c r="L67">
        <f t="shared" ca="1" si="7"/>
        <v>-1.0930576094331809E-6</v>
      </c>
    </row>
  </sheetData>
  <mergeCells count="2">
    <mergeCell ref="C1:D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7"/>
  <sheetViews>
    <sheetView workbookViewId="0">
      <selection activeCell="I6" sqref="I6:I12"/>
    </sheetView>
  </sheetViews>
  <sheetFormatPr baseColWidth="10" defaultRowHeight="15" x14ac:dyDescent="0.25"/>
  <sheetData>
    <row r="1" spans="1:7" x14ac:dyDescent="0.25">
      <c r="A1" s="65" t="s">
        <v>0</v>
      </c>
      <c r="B1" s="65"/>
      <c r="C1" s="6">
        <v>25</v>
      </c>
    </row>
    <row r="2" spans="1:7" x14ac:dyDescent="0.25">
      <c r="A2" s="2" t="str">
        <f>+'VLP q=100'!L2:L67</f>
        <v>Tprom[°R]</v>
      </c>
      <c r="B2" s="2" t="str">
        <f>+'VLP q=100'!P2:P67</f>
        <v>γgl</v>
      </c>
      <c r="C2" s="2" t="str">
        <f>+'VLP q=100'!W2:W67</f>
        <v>ρg @ cf</v>
      </c>
      <c r="D2" s="2" t="s">
        <v>47</v>
      </c>
      <c r="E2" s="2" t="s">
        <v>62</v>
      </c>
      <c r="F2" s="2" t="s">
        <v>63</v>
      </c>
      <c r="G2" s="2" t="s">
        <v>40</v>
      </c>
    </row>
    <row r="3" spans="1:7" x14ac:dyDescent="0.25">
      <c r="A3" s="4">
        <f>+'VLP q=100'!L3:L68</f>
        <v>521.30769230769238</v>
      </c>
      <c r="B3" s="4">
        <f ca="1">+'VLP q=100'!P3:P68</f>
        <v>0.67504511050513527</v>
      </c>
      <c r="C3" s="4">
        <f ca="1">+'VLP q=100'!W3:W68</f>
        <v>0.55090741087117456</v>
      </c>
      <c r="D3" s="4">
        <f ca="1">3.5+(986/A3)+0.2896*B3</f>
        <v>5.5868904374713733</v>
      </c>
      <c r="E3" s="4">
        <f ca="1">2.4-0.2*D3</f>
        <v>1.2826219125057252</v>
      </c>
      <c r="F3" s="4">
        <f ca="1">((9.4+0.5792*B3)*(A3^1.5))/((209+550.24*B3)+A3)</f>
        <v>105.77590228437259</v>
      </c>
      <c r="G3" s="4">
        <f ca="1">(F3*0.0001)*EXP((D3*((C3/62.428)^E3)))</f>
        <v>1.071546373272186E-2</v>
      </c>
    </row>
    <row r="4" spans="1:7" x14ac:dyDescent="0.25">
      <c r="A4" s="4">
        <f>+'VLP q=100'!L4:L69</f>
        <v>523.11538461538464</v>
      </c>
      <c r="B4" s="4">
        <f ca="1">+'VLP q=100'!P4:P69</f>
        <v>0.67471351320246753</v>
      </c>
      <c r="C4" s="4">
        <f ca="1">+'VLP q=100'!W4:W69</f>
        <v>0.58640245602455965</v>
      </c>
      <c r="D4" s="4">
        <f t="shared" ref="D4:D67" ca="1" si="0">3.5+(986/A4)+0.2896*B4</f>
        <v>5.5802584406729014</v>
      </c>
      <c r="E4" s="4">
        <f t="shared" ref="E4:E67" ca="1" si="1">2.4-0.2*D4</f>
        <v>1.2839483118654196</v>
      </c>
      <c r="F4" s="4">
        <f t="shared" ref="F4:F67" ca="1" si="2">((9.4+0.5792*B4)*(A4^1.5))/((209+550.24*B4)+A4)</f>
        <v>106.16786466062955</v>
      </c>
      <c r="G4" s="4">
        <f t="shared" ref="G4:G67" ca="1" si="3">(F4*0.0001)*EXP((D4*((C4/62.428)^E4)))</f>
        <v>1.0765680084836466E-2</v>
      </c>
    </row>
    <row r="5" spans="1:7" x14ac:dyDescent="0.25">
      <c r="A5" s="4">
        <f>+'VLP q=100'!L5:L70</f>
        <v>524.92307692307691</v>
      </c>
      <c r="B5" s="4">
        <f ca="1">+'VLP q=100'!P5:P70</f>
        <v>0.67437005139714556</v>
      </c>
      <c r="C5" s="4">
        <f ca="1">+'VLP q=100'!W5:W70</f>
        <v>0.62268839279627675</v>
      </c>
      <c r="D5" s="4">
        <f t="shared" ca="1" si="0"/>
        <v>5.5736680240944603</v>
      </c>
      <c r="E5" s="4">
        <f t="shared" ca="1" si="1"/>
        <v>1.2852663951811079</v>
      </c>
      <c r="F5" s="4">
        <f t="shared" ca="1" si="2"/>
        <v>106.56015668614414</v>
      </c>
      <c r="G5" s="4">
        <f t="shared" ca="1" si="3"/>
        <v>1.0816349515440991E-2</v>
      </c>
    </row>
    <row r="6" spans="1:7" x14ac:dyDescent="0.25">
      <c r="A6" s="4">
        <f>+'VLP q=100'!L6:L71</f>
        <v>526.73076923076928</v>
      </c>
      <c r="B6" s="4">
        <f ca="1">+'VLP q=100'!P6:P71</f>
        <v>0.67401456766512768</v>
      </c>
      <c r="C6" s="4">
        <f ca="1">+'VLP q=100'!W6:W71</f>
        <v>0.65975751671956573</v>
      </c>
      <c r="D6" s="4">
        <f t="shared" ca="1" si="0"/>
        <v>5.5671186786716875</v>
      </c>
      <c r="E6" s="4">
        <f t="shared" ca="1" si="1"/>
        <v>1.2865762642656624</v>
      </c>
      <c r="F6" s="4">
        <f t="shared" ca="1" si="2"/>
        <v>106.95278838510359</v>
      </c>
      <c r="G6" s="4">
        <f t="shared" ca="1" si="3"/>
        <v>1.0867476458354036E-2</v>
      </c>
    </row>
    <row r="7" spans="1:7" x14ac:dyDescent="0.25">
      <c r="A7" s="4">
        <f>+'VLP q=100'!L7:L72</f>
        <v>528.53846153846155</v>
      </c>
      <c r="B7" s="4">
        <f ca="1">+'VLP q=100'!P7:P72</f>
        <v>0.67364689395804056</v>
      </c>
      <c r="C7" s="4">
        <f ca="1">+'VLP q=100'!W7:W72</f>
        <v>0.69760217635143784</v>
      </c>
      <c r="D7" s="4">
        <f t="shared" ca="1" si="0"/>
        <v>5.5606098986040609</v>
      </c>
      <c r="E7" s="4">
        <f t="shared" ca="1" si="1"/>
        <v>1.2878780202791877</v>
      </c>
      <c r="F7" s="4">
        <f t="shared" ca="1" si="2"/>
        <v>107.34577034097114</v>
      </c>
      <c r="G7" s="4">
        <f t="shared" ca="1" si="3"/>
        <v>1.0919065469934444E-2</v>
      </c>
    </row>
    <row r="8" spans="1:7" x14ac:dyDescent="0.25">
      <c r="A8" s="4">
        <f>+'VLP q=100'!L8:L73</f>
        <v>530.34615384615381</v>
      </c>
      <c r="B8" s="4">
        <f ca="1">+'VLP q=100'!P8:P73</f>
        <v>0.67326685127161301</v>
      </c>
      <c r="C8" s="4">
        <f ca="1">+'VLP q=100'!W8:W73</f>
        <v>0.73621471717524634</v>
      </c>
      <c r="D8" s="4">
        <f t="shared" ca="1" si="0"/>
        <v>5.5541411811508139</v>
      </c>
      <c r="E8" s="4">
        <f t="shared" ca="1" si="1"/>
        <v>1.289171763769837</v>
      </c>
      <c r="F8" s="4">
        <f t="shared" ca="1" si="2"/>
        <v>107.73911371740842</v>
      </c>
      <c r="G8" s="4">
        <f t="shared" ca="1" si="3"/>
        <v>1.0971121206380895E-2</v>
      </c>
    </row>
    <row r="9" spans="1:7" x14ac:dyDescent="0.25">
      <c r="A9" s="4">
        <f>+'VLP q=100'!L9:L74</f>
        <v>532.15384615384619</v>
      </c>
      <c r="B9" s="4">
        <f ca="1">+'VLP q=100'!P9:P74</f>
        <v>0.6728742492700206</v>
      </c>
      <c r="C9" s="4">
        <f ca="1">+'VLP q=100'!W9:W74</f>
        <v>0.77558742978557549</v>
      </c>
      <c r="D9" s="4">
        <f t="shared" ca="1" si="0"/>
        <v>5.5477120264162938</v>
      </c>
      <c r="E9" s="4">
        <f t="shared" ca="1" si="1"/>
        <v>1.2904575947167412</v>
      </c>
      <c r="F9" s="4">
        <f t="shared" ca="1" si="2"/>
        <v>108.13283028150531</v>
      </c>
      <c r="G9" s="4">
        <f t="shared" ca="1" si="3"/>
        <v>1.1023648402230428E-2</v>
      </c>
    </row>
    <row r="10" spans="1:7" x14ac:dyDescent="0.25">
      <c r="A10" s="4">
        <f>+'VLP q=100'!L10:L75</f>
        <v>533.96153846153845</v>
      </c>
      <c r="B10" s="4">
        <f ca="1">+'VLP q=100'!P10:P75</f>
        <v>0.67246888586592313</v>
      </c>
      <c r="C10" s="4">
        <f ca="1">+'VLP q=100'!W10:W75</f>
        <v>0.81571250162793874</v>
      </c>
      <c r="D10" s="4">
        <f t="shared" ca="1" si="0"/>
        <v>5.5413219371246294</v>
      </c>
      <c r="E10" s="4">
        <f t="shared" ca="1" si="1"/>
        <v>1.2917356125750741</v>
      </c>
      <c r="F10" s="4">
        <f t="shared" ca="1" si="2"/>
        <v>108.52693242937004</v>
      </c>
      <c r="G10" s="4">
        <f t="shared" ca="1" si="3"/>
        <v>1.1076651849768122E-2</v>
      </c>
    </row>
    <row r="11" spans="1:7" x14ac:dyDescent="0.25">
      <c r="A11" s="4">
        <f>+'VLP q=100'!L11:L76</f>
        <v>535.76923076923072</v>
      </c>
      <c r="B11" s="4">
        <f ca="1">+'VLP q=100'!P11:P76</f>
        <v>0.67205054675533471</v>
      </c>
      <c r="C11" s="4">
        <f ca="1">+'VLP q=100'!W11:W76</f>
        <v>0.85658197170009187</v>
      </c>
      <c r="D11" s="4">
        <f t="shared" ca="1" si="0"/>
        <v>5.5349704183834181</v>
      </c>
      <c r="E11" s="4">
        <f t="shared" ca="1" si="1"/>
        <v>1.2930059163233163</v>
      </c>
      <c r="F11" s="4">
        <f t="shared" ca="1" si="2"/>
        <v>108.92143321414606</v>
      </c>
      <c r="G11" s="4">
        <f t="shared" ca="1" si="3"/>
        <v>1.113013637911414E-2</v>
      </c>
    </row>
    <row r="12" spans="1:7" x14ac:dyDescent="0.25">
      <c r="A12" s="4">
        <f>+'VLP q=100'!L12:L77</f>
        <v>537.57692307692309</v>
      </c>
      <c r="B12" s="4">
        <f ca="1">+'VLP q=100'!P12:P77</f>
        <v>0.67161900490589965</v>
      </c>
      <c r="C12" s="4">
        <f ca="1">+'VLP q=100'!W12:W77</f>
        <v>0.89818768772710622</v>
      </c>
      <c r="D12" s="4">
        <f t="shared" ca="1" si="0"/>
        <v>5.5286569774359737</v>
      </c>
      <c r="E12" s="4">
        <f t="shared" ca="1" si="1"/>
        <v>1.2942686045128051</v>
      </c>
      <c r="F12" s="4">
        <f t="shared" ca="1" si="2"/>
        <v>109.31634637656859</v>
      </c>
      <c r="G12" s="4">
        <f t="shared" ca="1" si="3"/>
        <v>1.1184106838799421E-2</v>
      </c>
    </row>
    <row r="13" spans="1:7" x14ac:dyDescent="0.25">
      <c r="A13" s="4">
        <f>+'VLP q=100'!L13:L78</f>
        <v>539.38461538461536</v>
      </c>
      <c r="B13" s="4">
        <f ca="1">+'VLP q=100'!P13:P78</f>
        <v>0.6711740199966244</v>
      </c>
      <c r="C13" s="4">
        <f ca="1">+'VLP q=100'!W13:W78</f>
        <v>0.94052126540545211</v>
      </c>
      <c r="D13" s="4">
        <f t="shared" ca="1" si="0"/>
        <v>5.5223811234015185</v>
      </c>
      <c r="E13" s="4">
        <f t="shared" ca="1" si="1"/>
        <v>1.2955237753196962</v>
      </c>
      <c r="F13" s="4">
        <f t="shared" ca="1" si="2"/>
        <v>109.71168637818576</v>
      </c>
      <c r="G13" s="4">
        <f t="shared" ca="1" si="3"/>
        <v>1.1238568076673861E-2</v>
      </c>
    </row>
    <row r="14" spans="1:7" x14ac:dyDescent="0.25">
      <c r="A14" s="4">
        <f>+'VLP q=100'!L14:L79</f>
        <v>541.19230769230762</v>
      </c>
      <c r="B14" s="4">
        <f ca="1">+'VLP q=100'!P14:P79</f>
        <v>0.67071533780662995</v>
      </c>
      <c r="C14" s="4">
        <f ca="1">+'VLP q=100'!W14:W79</f>
        <v>0.9835740493773355</v>
      </c>
      <c r="D14" s="4">
        <f t="shared" ca="1" si="0"/>
        <v>5.5161423670025611</v>
      </c>
      <c r="E14" s="4">
        <f t="shared" ca="1" si="1"/>
        <v>1.2967715265994877</v>
      </c>
      <c r="F14" s="4">
        <f t="shared" ca="1" si="2"/>
        <v>110.10746843740461</v>
      </c>
      <c r="G14" s="4">
        <f t="shared" ca="1" si="3"/>
        <v>1.1293524921018826E-2</v>
      </c>
    </row>
    <row r="15" spans="1:7" x14ac:dyDescent="0.25">
      <c r="A15" s="4">
        <f>+'VLP q=100'!L15:L80</f>
        <v>543</v>
      </c>
      <c r="B15" s="4">
        <f ca="1">+'VLP q=100'!P15:P80</f>
        <v>0.67024268955000277</v>
      </c>
      <c r="C15" s="4">
        <f ca="1">+'VLP q=100'!W15:W80</f>
        <v>1.0273370756490792</v>
      </c>
      <c r="D15" s="4">
        <f t="shared" ca="1" si="0"/>
        <v>5.5099402202785797</v>
      </c>
      <c r="E15" s="4">
        <f t="shared" ca="1" si="1"/>
        <v>1.298011955944284</v>
      </c>
      <c r="F15" s="4">
        <f t="shared" ca="1" si="2"/>
        <v>110.50370856854268</v>
      </c>
      <c r="G15" s="4">
        <f t="shared" ca="1" si="3"/>
        <v>1.1348982161757185E-2</v>
      </c>
    </row>
    <row r="16" spans="1:7" x14ac:dyDescent="0.25">
      <c r="A16" s="4">
        <f>+'VLP q=100'!L16:L81</f>
        <v>544.80769230769238</v>
      </c>
      <c r="B16" s="4">
        <f ca="1">+'VLP q=100'!P16:P81</f>
        <v>0.6697557911533496</v>
      </c>
      <c r="C16" s="4">
        <f ca="1">+'VLP q=100'!W16:W81</f>
        <v>1.0718010352092935</v>
      </c>
      <c r="D16" s="4">
        <f t="shared" ca="1" si="0"/>
        <v>5.5037741962849704</v>
      </c>
      <c r="E16" s="4">
        <f t="shared" ca="1" si="1"/>
        <v>1.2992451607430058</v>
      </c>
      <c r="F16" s="4">
        <f t="shared" ca="1" si="2"/>
        <v>110.90042362409493</v>
      </c>
      <c r="G16" s="4">
        <f t="shared" ca="1" si="3"/>
        <v>1.1404944531671736E-2</v>
      </c>
    </row>
    <row r="17" spans="1:7" x14ac:dyDescent="0.25">
      <c r="A17" s="4">
        <f>+'VLP q=100'!L17:L82</f>
        <v>546.61538461538464</v>
      </c>
      <c r="B17" s="4">
        <f ca="1">+'VLP q=100'!P17:P82</f>
        <v>0.66925434247216331</v>
      </c>
      <c r="C17" s="4">
        <f ca="1">+'VLP q=100'!W17:W82</f>
        <v>1.1169562386360052</v>
      </c>
      <c r="D17" s="4">
        <f t="shared" ca="1" si="0"/>
        <v>5.4976438087761101</v>
      </c>
      <c r="E17" s="4">
        <f t="shared" ca="1" si="1"/>
        <v>1.3004712382447778</v>
      </c>
      <c r="F17" s="4">
        <f t="shared" ca="1" si="2"/>
        <v>111.29763134045206</v>
      </c>
      <c r="G17" s="4">
        <f t="shared" ca="1" si="3"/>
        <v>1.1461416687557499E-2</v>
      </c>
    </row>
    <row r="18" spans="1:7" x14ac:dyDescent="0.25">
      <c r="A18" s="4">
        <f>+'VLP q=100'!L18:L83</f>
        <v>548.42307692307691</v>
      </c>
      <c r="B18" s="4">
        <f ca="1">+'VLP q=100'!P18:P83</f>
        <v>0.66873802644159652</v>
      </c>
      <c r="C18" s="4">
        <f ca="1">+'VLP q=100'!W18:W83</f>
        <v>1.1627925815084454</v>
      </c>
      <c r="D18" s="4">
        <f t="shared" ca="1" si="0"/>
        <v>5.4915485718711903</v>
      </c>
      <c r="E18" s="4">
        <f t="shared" ca="1" si="1"/>
        <v>1.3016902856257617</v>
      </c>
      <c r="F18" s="4">
        <f t="shared" ca="1" si="2"/>
        <v>111.69535038733559</v>
      </c>
      <c r="G18" s="4">
        <f t="shared" ca="1" si="3"/>
        <v>1.1518403191245134E-2</v>
      </c>
    </row>
    <row r="19" spans="1:7" x14ac:dyDescent="0.25">
      <c r="A19" s="4">
        <f>+'VLP q=100'!L19:L84</f>
        <v>550.23076923076928</v>
      </c>
      <c r="B19" s="4">
        <f ca="1">+'VLP q=100'!P19:P84</f>
        <v>0.66820650815668903</v>
      </c>
      <c r="C19" s="4">
        <f ca="1">+'VLP q=100'!W19:W84</f>
        <v>1.2092995104600388</v>
      </c>
      <c r="D19" s="4">
        <f t="shared" ca="1" si="0"/>
        <v>5.4854879997013635</v>
      </c>
      <c r="E19" s="4">
        <f t="shared" ca="1" si="1"/>
        <v>1.3029024000597271</v>
      </c>
      <c r="F19" s="4">
        <f t="shared" ca="1" si="2"/>
        <v>112.09360042124629</v>
      </c>
      <c r="G19" s="4">
        <f t="shared" ca="1" si="3"/>
        <v>1.1575908490442851E-2</v>
      </c>
    </row>
    <row r="20" spans="1:7" x14ac:dyDescent="0.25">
      <c r="A20" s="4">
        <f>+'VLP q=100'!L20:L85</f>
        <v>552.03846153846155</v>
      </c>
      <c r="B20" s="4">
        <f ca="1">+'VLP q=100'!P20:P85</f>
        <v>0.66765943387651472</v>
      </c>
      <c r="C20" s="4">
        <f ca="1">+'VLP q=100'!W20:W85</f>
        <v>1.2564659897251751</v>
      </c>
      <c r="D20" s="4">
        <f t="shared" ca="1" si="0"/>
        <v>5.4794616060365646</v>
      </c>
      <c r="E20" s="4">
        <f t="shared" ca="1" si="1"/>
        <v>1.3041076787926869</v>
      </c>
      <c r="F20" s="4">
        <f t="shared" ca="1" si="2"/>
        <v>112.49240214325874</v>
      </c>
      <c r="G20" s="4">
        <f t="shared" ca="1" si="3"/>
        <v>1.1633936899352756E-2</v>
      </c>
    </row>
    <row r="21" spans="1:7" x14ac:dyDescent="0.25">
      <c r="A21" s="4">
        <f>+'VLP q=100'!L21:L86</f>
        <v>553.84615384615381</v>
      </c>
      <c r="B21" s="4">
        <f ca="1">+'VLP q=100'!P21:P86</f>
        <v>0.66709642994607199</v>
      </c>
      <c r="C21" s="4">
        <f ca="1">+'VLP q=100'!W21:W86</f>
        <v>1.3042804680443489</v>
      </c>
      <c r="D21" s="4">
        <f t="shared" ca="1" si="0"/>
        <v>5.4734689038901605</v>
      </c>
      <c r="E21" s="4">
        <f t="shared" ca="1" si="1"/>
        <v>1.3053062192219678</v>
      </c>
      <c r="F21" s="4">
        <f t="shared" ca="1" si="2"/>
        <v>112.89177736152787</v>
      </c>
      <c r="G21" s="4">
        <f t="shared" ca="1" si="3"/>
        <v>1.1692492579024358E-2</v>
      </c>
    </row>
    <row r="22" spans="1:7" x14ac:dyDescent="0.25">
      <c r="A22" s="4">
        <f>+'VLP q=100'!L22:L87</f>
        <v>555.65384615384619</v>
      </c>
      <c r="B22" s="4">
        <f ca="1">+'VLP q=100'!P22:P87</f>
        <v>0.6665171016290502</v>
      </c>
      <c r="C22" s="4">
        <f ca="1">+'VLP q=100'!W22:W87</f>
        <v>1.3527308458006733</v>
      </c>
      <c r="D22" s="4">
        <f t="shared" ca="1" si="0"/>
        <v>5.4675094050994133</v>
      </c>
      <c r="E22" s="4">
        <f t="shared" ca="1" si="1"/>
        <v>1.3064981189801173</v>
      </c>
      <c r="F22" s="4">
        <f t="shared" ca="1" si="2"/>
        <v>113.29174905891666</v>
      </c>
      <c r="G22" s="4">
        <f t="shared" ca="1" si="3"/>
        <v>1.1751579517414243E-2</v>
      </c>
    </row>
    <row r="23" spans="1:7" x14ac:dyDescent="0.25">
      <c r="A23" s="4">
        <f>+'VLP q=100'!L23:L88</f>
        <v>557.46153846153845</v>
      </c>
      <c r="B23" s="4">
        <f ca="1">+'VLP q=100'!P23:P88</f>
        <v>0.66592103184383611</v>
      </c>
      <c r="C23" s="4">
        <f ca="1">+'VLP q=100'!W23:W88</f>
        <v>1.4018044422660185</v>
      </c>
      <c r="D23" s="4">
        <f t="shared" ca="1" si="0"/>
        <v>5.4615826198795165</v>
      </c>
      <c r="E23" s="4">
        <f t="shared" ca="1" si="1"/>
        <v>1.3076834760240965</v>
      </c>
      <c r="F23" s="4">
        <f t="shared" ca="1" si="2"/>
        <v>113.6923414662015</v>
      </c>
      <c r="G23" s="4">
        <f t="shared" ca="1" si="3"/>
        <v>1.1811201509126479E-2</v>
      </c>
    </row>
    <row r="24" spans="1:7" x14ac:dyDescent="0.25">
      <c r="A24" s="4">
        <f>+'VLP q=100'!L24:L89</f>
        <v>559.26923076923072</v>
      </c>
      <c r="B24" s="4">
        <f ca="1">+'VLP q=100'!P24:P89</f>
        <v>0.66530777979428402</v>
      </c>
      <c r="C24" s="4">
        <f ca="1">+'VLP q=100'!W24:W89</f>
        <v>1.4514879628374151</v>
      </c>
      <c r="D24" s="4">
        <f t="shared" ca="1" si="0"/>
        <v>5.4556880563486914</v>
      </c>
      <c r="E24" s="4">
        <f t="shared" ca="1" si="1"/>
        <v>1.3088623887302615</v>
      </c>
      <c r="F24" s="4">
        <f t="shared" ca="1" si="2"/>
        <v>114.09358014135572</v>
      </c>
      <c r="G24" s="4">
        <f t="shared" ca="1" si="3"/>
        <v>1.1871362134812026E-2</v>
      </c>
    </row>
    <row r="25" spans="1:7" x14ac:dyDescent="0.25">
      <c r="A25" s="4">
        <f>+'VLP q=100'!L25:L90</f>
        <v>561.07692307692309</v>
      </c>
      <c r="B25" s="4">
        <f ca="1">+'VLP q=100'!P25:P90</f>
        <v>0.66467687948583198</v>
      </c>
      <c r="C25" s="4">
        <f ca="1">+'VLP q=100'!W25:W90</f>
        <v>1.5017674661439735</v>
      </c>
      <c r="D25" s="4">
        <f t="shared" ca="1" si="0"/>
        <v>5.4498252200216086</v>
      </c>
      <c r="E25" s="4">
        <f t="shared" ca="1" si="1"/>
        <v>1.3100349559956781</v>
      </c>
      <c r="F25" s="4">
        <f t="shared" ca="1" si="2"/>
        <v>114.49549205547706</v>
      </c>
      <c r="G25" s="4">
        <f t="shared" ca="1" si="3"/>
        <v>1.1932064740210432E-2</v>
      </c>
    </row>
    <row r="26" spans="1:7" x14ac:dyDescent="0.25">
      <c r="A26" s="4">
        <f>+'VLP q=100'!L26:L91</f>
        <v>562.88461538461536</v>
      </c>
      <c r="B26" s="4">
        <f ca="1">+'VLP q=100'!P26:P91</f>
        <v>0.66402783811650301</v>
      </c>
      <c r="C26" s="4">
        <f ca="1">+'VLP q=100'!W26:W91</f>
        <v>1.5526283309016147</v>
      </c>
      <c r="D26" s="4">
        <f t="shared" ca="1" si="0"/>
        <v>5.4439936132680442</v>
      </c>
      <c r="E26" s="4">
        <f t="shared" ca="1" si="1"/>
        <v>1.311201277346391</v>
      </c>
      <c r="F26" s="4">
        <f t="shared" ca="1" si="2"/>
        <v>114.89810568597665</v>
      </c>
      <c r="G26" s="4">
        <f t="shared" ca="1" si="3"/>
        <v>1.1993312414819138E-2</v>
      </c>
    </row>
    <row r="27" spans="1:7" x14ac:dyDescent="0.25">
      <c r="A27" s="4">
        <f>+'VLP q=100'!L27:L92</f>
        <v>564.69230769230762</v>
      </c>
      <c r="B27" s="4">
        <f ca="1">+'VLP q=100'!P27:P92</f>
        <v>0.66336013433116237</v>
      </c>
      <c r="C27" s="4">
        <f ca="1">+'VLP q=100'!W27:W92</f>
        <v>1.6040552223873308</v>
      </c>
      <c r="D27" s="4">
        <f t="shared" ca="1" si="0"/>
        <v>5.4381927347333914</v>
      </c>
      <c r="E27" s="4">
        <f t="shared" ca="1" si="1"/>
        <v>1.3123614530533216</v>
      </c>
      <c r="F27" s="4">
        <f t="shared" ca="1" si="2"/>
        <v>115.30145111772548</v>
      </c>
      <c r="G27" s="4">
        <f t="shared" ca="1" si="3"/>
        <v>1.2055107970179484E-2</v>
      </c>
    </row>
    <row r="28" spans="1:7" x14ac:dyDescent="0.25">
      <c r="A28" s="4">
        <f>+'VLP q=100'!L28:L93</f>
        <v>566.5</v>
      </c>
      <c r="B28" s="4">
        <f ca="1">+'VLP q=100'!P28:P93</f>
        <v>0.66267321632609999</v>
      </c>
      <c r="C28" s="4">
        <f ca="1">+'VLP q=100'!W28:W93</f>
        <v>1.6560320583965449</v>
      </c>
      <c r="D28" s="4">
        <f t="shared" ca="1" si="0"/>
        <v>5.4324220787172353</v>
      </c>
      <c r="E28" s="4">
        <f t="shared" ca="1" si="1"/>
        <v>1.3135155842565529</v>
      </c>
      <c r="F28" s="4">
        <f t="shared" ca="1" si="2"/>
        <v>115.7055601529309</v>
      </c>
      <c r="G28" s="4">
        <f t="shared" ca="1" si="3"/>
        <v>1.2117453917770494E-2</v>
      </c>
    </row>
    <row r="29" spans="1:7" x14ac:dyDescent="0.25">
      <c r="A29" s="4">
        <f>+'VLP q=100'!L29:L94</f>
        <v>568.30769230769238</v>
      </c>
      <c r="B29" s="4">
        <f ca="1">+'VLP q=100'!P29:P94</f>
        <v>0.66196649978953215</v>
      </c>
      <c r="C29" s="4">
        <f ca="1">+'VLP q=100'!W29:W94</f>
        <v>1.7085419745362602</v>
      </c>
      <c r="D29" s="4">
        <f t="shared" ca="1" si="0"/>
        <v>5.4266811345058059</v>
      </c>
      <c r="E29" s="4">
        <f t="shared" ca="1" si="1"/>
        <v>1.3146637730988386</v>
      </c>
      <c r="F29" s="4">
        <f t="shared" ca="1" si="2"/>
        <v>116.11046643060112</v>
      </c>
      <c r="G29" s="4">
        <f t="shared" ca="1" si="3"/>
        <v>1.2180352446503223E-2</v>
      </c>
    </row>
    <row r="30" spans="1:7" x14ac:dyDescent="0.25">
      <c r="A30" s="4">
        <f>+'VLP q=100'!L30:L95</f>
        <v>570.11538461538464</v>
      </c>
      <c r="B30" s="4">
        <f ca="1">+'VLP q=100'!P30:P95</f>
        <v>0.66123936566197394</v>
      </c>
      <c r="C30" s="4">
        <f ca="1">+'VLP q=100'!W30:W95</f>
        <v>1.7615672886929898</v>
      </c>
      <c r="D30" s="4">
        <f t="shared" ca="1" si="0"/>
        <v>5.4209693856535974</v>
      </c>
      <c r="E30" s="4">
        <f t="shared" ca="1" si="1"/>
        <v>1.3158061228692803</v>
      </c>
      <c r="F30" s="4">
        <f t="shared" ca="1" si="2"/>
        <v>116.51620555655964</v>
      </c>
      <c r="G30" s="4">
        <f t="shared" ca="1" si="3"/>
        <v>1.2243805399810069E-2</v>
      </c>
    </row>
    <row r="31" spans="1:7" x14ac:dyDescent="0.25">
      <c r="A31" s="4">
        <f>+'VLP q=100'!L31:L96</f>
        <v>571.92307692307691</v>
      </c>
      <c r="B31" s="4">
        <f ca="1">+'VLP q=100'!P31:P96</f>
        <v>0.66049115769856681</v>
      </c>
      <c r="C31" s="4">
        <f ca="1">+'VLP q=100'!W31:W96</f>
        <v>1.8150894644977484</v>
      </c>
      <c r="D31" s="4">
        <f t="shared" ca="1" si="0"/>
        <v>5.4152863092089811</v>
      </c>
      <c r="E31" s="4">
        <f t="shared" ca="1" si="1"/>
        <v>1.3169427381582037</v>
      </c>
      <c r="F31" s="4">
        <f t="shared" ca="1" si="2"/>
        <v>116.92281524508441</v>
      </c>
      <c r="G31" s="4">
        <f t="shared" ca="1" si="3"/>
        <v>1.2307814252324542E-2</v>
      </c>
    </row>
    <row r="32" spans="1:7" x14ac:dyDescent="0.25">
      <c r="A32" s="4">
        <f>+'VLP q=100'!L32:L97</f>
        <v>573.73076923076928</v>
      </c>
      <c r="B32" s="4">
        <f ca="1">+'VLP q=100'!P32:P97</f>
        <v>0.65972117981334688</v>
      </c>
      <c r="C32" s="4">
        <f ca="1">+'VLP q=100'!W32:W97</f>
        <v>1.8690890735903549</v>
      </c>
      <c r="D32" s="4">
        <f t="shared" ca="1" si="0"/>
        <v>5.4096313748779403</v>
      </c>
      <c r="E32" s="4">
        <f t="shared" ca="1" si="1"/>
        <v>1.3180737250244119</v>
      </c>
      <c r="F32" s="4">
        <f t="shared" ca="1" si="2"/>
        <v>117.33033547336933</v>
      </c>
      <c r="G32" s="4">
        <f t="shared" ca="1" si="3"/>
        <v>1.2372380086146925E-2</v>
      </c>
    </row>
    <row r="33" spans="1:7" x14ac:dyDescent="0.25">
      <c r="A33" s="4">
        <f>+'VLP q=100'!L33:L98</f>
        <v>575.53846153846155</v>
      </c>
      <c r="B33" s="4">
        <f ca="1">+'VLP q=100'!P33:P98</f>
        <v>0.65892869318305203</v>
      </c>
      <c r="C33" s="4">
        <f ca="1">+'VLP q=100'!W33:W98</f>
        <v>1.9235457564617009</v>
      </c>
      <c r="D33" s="4">
        <f t="shared" ca="1" si="0"/>
        <v>5.4040040441194552</v>
      </c>
      <c r="E33" s="4">
        <f t="shared" ca="1" si="1"/>
        <v>1.3191991911761087</v>
      </c>
      <c r="F33" s="4">
        <f t="shared" ca="1" si="2"/>
        <v>117.73880865015937</v>
      </c>
      <c r="G33" s="4">
        <f t="shared" ca="1" si="3"/>
        <v>1.2437503566691977E-2</v>
      </c>
    </row>
    <row r="34" spans="1:7" x14ac:dyDescent="0.25">
      <c r="A34" s="4">
        <f>+'VLP q=100'!L34:L99</f>
        <v>577.34615384615381</v>
      </c>
      <c r="B34" s="4">
        <f ca="1">+'VLP q=100'!P34:P99</f>
        <v>0.65811291308537068</v>
      </c>
      <c r="C34" s="4">
        <f ca="1">+'VLP q=100'!W34:W99</f>
        <v>1.9784381816250005</v>
      </c>
      <c r="D34" s="4">
        <f t="shared" ca="1" si="0"/>
        <v>5.3984037691651974</v>
      </c>
      <c r="E34" s="4">
        <f t="shared" ca="1" si="1"/>
        <v>1.3203192461669604</v>
      </c>
      <c r="F34" s="4">
        <f t="shared" ca="1" si="2"/>
        <v>118.14827980006947</v>
      </c>
      <c r="G34" s="4">
        <f t="shared" ca="1" si="3"/>
        <v>1.2503184918113893E-2</v>
      </c>
    </row>
    <row r="35" spans="1:7" x14ac:dyDescent="0.25">
      <c r="A35" s="4">
        <f>+'VLP q=100'!L35:L100</f>
        <v>579.15384615384619</v>
      </c>
      <c r="B35" s="4">
        <f ca="1">+'VLP q=100'!P35:P100</f>
        <v>0.65727300544345635</v>
      </c>
      <c r="C35" s="4">
        <f ca="1">+'VLP q=100'!W35:W100</f>
        <v>2.0337440028350233</v>
      </c>
      <c r="D35" s="4">
        <f t="shared" ca="1" si="0"/>
        <v>5.392829991955387</v>
      </c>
      <c r="E35" s="4">
        <f t="shared" ca="1" si="1"/>
        <v>1.3214340016089225</v>
      </c>
      <c r="F35" s="4">
        <f t="shared" ca="1" si="2"/>
        <v>118.55879676528613</v>
      </c>
      <c r="G35" s="4">
        <f t="shared" ca="1" si="3"/>
        <v>1.2569423898302462E-2</v>
      </c>
    </row>
    <row r="36" spans="1:7" x14ac:dyDescent="0.25">
      <c r="A36" s="4">
        <f>+'VLP q=100'!L36:L101</f>
        <v>580.96153846153845</v>
      </c>
      <c r="B36" s="4">
        <f ca="1">+'VLP q=100'!P36:P101</f>
        <v>0.6564080830450385</v>
      </c>
      <c r="C36" s="4">
        <f ca="1">+'VLP q=100'!W36:W101</f>
        <v>2.0894398140371813</v>
      </c>
      <c r="D36" s="4">
        <f t="shared" ca="1" si="0"/>
        <v>5.3872821429815874</v>
      </c>
      <c r="E36" s="4">
        <f t="shared" ca="1" si="1"/>
        <v>1.3225435714036824</v>
      </c>
      <c r="F36" s="4">
        <f t="shared" ca="1" si="2"/>
        <v>118.97041042657227</v>
      </c>
      <c r="G36" s="4">
        <f t="shared" ca="1" si="3"/>
        <v>1.2636219773443582E-2</v>
      </c>
    </row>
    <row r="37" spans="1:7" x14ac:dyDescent="0.25">
      <c r="A37" s="4">
        <f>+'VLP q=100'!L37:L102</f>
        <v>582.76923076923072</v>
      </c>
      <c r="B37" s="4">
        <f ca="1">+'VLP q=100'!P37:P102</f>
        <v>0.65551720140046066</v>
      </c>
      <c r="C37" s="4">
        <f ca="1">+'VLP q=100'!W37:W102</f>
        <v>2.1455011016856331</v>
      </c>
      <c r="D37" s="4">
        <f t="shared" ca="1" si="0"/>
        <v>5.3817596400261021</v>
      </c>
      <c r="E37" s="4">
        <f t="shared" ca="1" si="1"/>
        <v>1.3236480719947794</v>
      </c>
      <c r="F37" s="4">
        <f t="shared" ca="1" si="2"/>
        <v>119.38317494573083</v>
      </c>
      <c r="G37" s="4">
        <f t="shared" ca="1" si="3"/>
        <v>1.2703571292133724E-2</v>
      </c>
    </row>
    <row r="38" spans="1:7" x14ac:dyDescent="0.25">
      <c r="A38" s="4">
        <f>+'VLP q=100'!L38:L103</f>
        <v>584.57692307692309</v>
      </c>
      <c r="B38" s="4">
        <f ca="1">+'VLP q=100'!P38:P103</f>
        <v>0.6545993541994104</v>
      </c>
      <c r="C38" s="4">
        <f ca="1">+'VLP q=100'!W38:W103</f>
        <v>2.2019021940203269</v>
      </c>
      <c r="D38" s="4">
        <f t="shared" ca="1" si="0"/>
        <v>5.3762618867862679</v>
      </c>
      <c r="E38" s="4">
        <f t="shared" ca="1" si="1"/>
        <v>1.3247476226427464</v>
      </c>
      <c r="F38" s="4">
        <f t="shared" ca="1" si="2"/>
        <v>119.79714803197855</v>
      </c>
      <c r="G38" s="4">
        <f t="shared" ca="1" si="3"/>
        <v>1.2771476659036423E-2</v>
      </c>
    </row>
    <row r="39" spans="1:7" x14ac:dyDescent="0.25">
      <c r="A39" s="4">
        <f>+'VLP q=100'!L39:L104</f>
        <v>586.38461538461536</v>
      </c>
      <c r="B39" s="4">
        <f ca="1">+'VLP q=100'!P39:P104</f>
        <v>0.65365346832086613</v>
      </c>
      <c r="C39" s="4">
        <f ca="1">+'VLP q=100'!W39:W104</f>
        <v>2.2586162068363254</v>
      </c>
      <c r="D39" s="4">
        <f t="shared" ca="1" si="0"/>
        <v>5.3707882713704951</v>
      </c>
      <c r="E39" s="4">
        <f t="shared" ca="1" si="1"/>
        <v>1.3258423457259008</v>
      </c>
      <c r="F39" s="4">
        <f t="shared" ca="1" si="2"/>
        <v>120.21239123499035</v>
      </c>
      <c r="G39" s="4">
        <f t="shared" ca="1" si="3"/>
        <v>1.2839933508063651E-2</v>
      </c>
    </row>
    <row r="40" spans="1:7" x14ac:dyDescent="0.25">
      <c r="A40" s="4">
        <f>+'VLP q=100'!L40:L105</f>
        <v>588.19230769230762</v>
      </c>
      <c r="B40" s="4">
        <f ca="1">+'VLP q=100'!P40:P105</f>
        <v>0.65267839834476682</v>
      </c>
      <c r="C40" s="4">
        <f ca="1">+'VLP q=100'!W40:W105</f>
        <v>2.3156149852136503</v>
      </c>
      <c r="D40" s="4">
        <f t="shared" ca="1" si="0"/>
        <v>5.3653381646510647</v>
      </c>
      <c r="E40" s="4">
        <f t="shared" ca="1" si="1"/>
        <v>1.326932367069787</v>
      </c>
      <c r="F40" s="4">
        <f t="shared" ca="1" si="2"/>
        <v>120.62897026776727</v>
      </c>
      <c r="G40" s="4">
        <f t="shared" ca="1" si="3"/>
        <v>1.2908938875062365E-2</v>
      </c>
    </row>
    <row r="41" spans="1:7" x14ac:dyDescent="0.25">
      <c r="A41" s="4">
        <f>+'VLP q=100'!L41:L106</f>
        <v>590</v>
      </c>
      <c r="B41" s="4">
        <f ca="1">+'VLP q=100'!P41:P106</f>
        <v>0.65167292050698289</v>
      </c>
      <c r="C41" s="4">
        <f ca="1">+'VLP q=100'!W41:W106</f>
        <v>2.3728690406010426</v>
      </c>
      <c r="D41" s="4">
        <f t="shared" ca="1" si="0"/>
        <v>5.3599109184567881</v>
      </c>
      <c r="E41" s="4">
        <f t="shared" ca="1" si="1"/>
        <v>1.3280178163086422</v>
      </c>
      <c r="F41" s="4">
        <f t="shared" ca="1" si="2"/>
        <v>121.04695536289042</v>
      </c>
      <c r="G41" s="4">
        <f t="shared" ca="1" si="3"/>
        <v>1.2978489169979011E-2</v>
      </c>
    </row>
    <row r="42" spans="1:7" x14ac:dyDescent="0.25">
      <c r="A42" s="4">
        <f>+'VLP q=100'!L42:L107</f>
        <v>591.80769230769238</v>
      </c>
      <c r="B42" s="4">
        <f ca="1">+'VLP q=100'!P42:P107</f>
        <v>0.65063572603117015</v>
      </c>
      <c r="C42" s="4">
        <f ca="1">+'VLP q=100'!W42:W107</f>
        <v>2.4303474825608005</v>
      </c>
      <c r="D42" s="4">
        <f t="shared" ca="1" si="0"/>
        <v>5.3545058635862413</v>
      </c>
      <c r="E42" s="4">
        <f t="shared" ca="1" si="1"/>
        <v>1.3290988272827515</v>
      </c>
      <c r="F42" s="4">
        <f t="shared" ca="1" si="2"/>
        <v>121.46642166624703</v>
      </c>
      <c r="G42" s="4">
        <f t="shared" ca="1" si="3"/>
        <v>1.3048580148471343E-2</v>
      </c>
    </row>
    <row r="43" spans="1:7" x14ac:dyDescent="0.25">
      <c r="A43" s="4">
        <f>+'VLP q=100'!L43:L108</f>
        <v>593.61538461538464</v>
      </c>
      <c r="B43" s="4">
        <f ca="1">+'VLP q=100'!P43:P108</f>
        <v>0.6495654137618333</v>
      </c>
      <c r="C43" s="4">
        <f ca="1">+'VLP q=100'!W43:W108</f>
        <v>2.488017944382463</v>
      </c>
      <c r="D43" s="4">
        <f t="shared" ca="1" si="0"/>
        <v>5.3491223076196475</v>
      </c>
      <c r="E43" s="4">
        <f t="shared" ca="1" si="1"/>
        <v>1.3301755384760703</v>
      </c>
      <c r="F43" s="4">
        <f t="shared" ca="1" si="2"/>
        <v>121.88744967286999</v>
      </c>
      <c r="G43" s="4">
        <f t="shared" ca="1" si="3"/>
        <v>1.3119206882927208E-2</v>
      </c>
    </row>
    <row r="44" spans="1:7" x14ac:dyDescent="0.25">
      <c r="A44" s="4">
        <f>+'VLP q=100'!L44:L109</f>
        <v>595.42307692307691</v>
      </c>
      <c r="B44" s="4">
        <f ca="1">+'VLP q=100'!P44:P109</f>
        <v>0.64846048201220352</v>
      </c>
      <c r="C44" s="4">
        <f ca="1">+'VLP q=100'!W44:W109</f>
        <v>2.5458465016583594</v>
      </c>
      <c r="D44" s="4">
        <f t="shared" ca="1" si="0"/>
        <v>5.3437595325043707</v>
      </c>
      <c r="E44" s="4">
        <f t="shared" ca="1" si="1"/>
        <v>1.3312480934991258</v>
      </c>
      <c r="F44" s="4">
        <f t="shared" ca="1" si="2"/>
        <v>122.31012571022941</v>
      </c>
      <c r="G44" s="4">
        <f t="shared" ca="1" si="3"/>
        <v>1.3190363732844967E-2</v>
      </c>
    </row>
    <row r="45" spans="1:7" x14ac:dyDescent="0.25">
      <c r="A45" s="4">
        <f>+'VLP q=100'!L45:L110</f>
        <v>597.23076923076928</v>
      </c>
      <c r="B45" s="4">
        <f ca="1">+'VLP q=100'!P45:P110</f>
        <v>0.6473193195280571</v>
      </c>
      <c r="C45" s="4">
        <f ca="1">+'VLP q=100'!W45:W110</f>
        <v>2.6037975827812221</v>
      </c>
      <c r="D45" s="4">
        <f t="shared" ca="1" si="0"/>
        <v>5.3384167918853516</v>
      </c>
      <c r="E45" s="4">
        <f t="shared" ca="1" si="1"/>
        <v>1.3323166416229295</v>
      </c>
      <c r="F45" s="4">
        <f t="shared" ca="1" si="2"/>
        <v>122.7345424750808</v>
      </c>
      <c r="G45" s="4">
        <f t="shared" ca="1" si="3"/>
        <v>1.3262044314519142E-2</v>
      </c>
    </row>
    <row r="46" spans="1:7" x14ac:dyDescent="0.25">
      <c r="A46" s="4">
        <f>+'VLP q=100'!L46:L111</f>
        <v>599.03846153846155</v>
      </c>
      <c r="B46" s="4">
        <f ca="1">+'VLP q=100'!P46:P111</f>
        <v>0.64614019545406842</v>
      </c>
      <c r="C46" s="4">
        <f ca="1">+'VLP q=100'!W46:W111</f>
        <v>2.6618338701701392</v>
      </c>
      <c r="D46" s="4">
        <f t="shared" ca="1" si="0"/>
        <v>5.3330933081476388</v>
      </c>
      <c r="E46" s="4">
        <f t="shared" ca="1" si="1"/>
        <v>1.333381338370472</v>
      </c>
      <c r="F46" s="4">
        <f t="shared" ca="1" si="2"/>
        <v>123.16079963090893</v>
      </c>
      <c r="G46" s="4">
        <f t="shared" ca="1" si="3"/>
        <v>1.3334241469967457E-2</v>
      </c>
    </row>
    <row r="47" spans="1:7" x14ac:dyDescent="0.25">
      <c r="A47" s="4">
        <f>+'VLP q=100'!L47:L112</f>
        <v>600.84615384615381</v>
      </c>
      <c r="B47" s="4">
        <f ca="1">+'VLP q=100'!P47:P112</f>
        <v>0.64492124817229579</v>
      </c>
      <c r="C47" s="4">
        <f ca="1">+'VLP q=100'!W47:W112</f>
        <v>2.7199161908521137</v>
      </c>
      <c r="D47" s="4">
        <f t="shared" ca="1" si="0"/>
        <v>5.3277882691332241</v>
      </c>
      <c r="E47" s="4">
        <f t="shared" ca="1" si="1"/>
        <v>1.334442346173355</v>
      </c>
      <c r="F47" s="4">
        <f t="shared" ca="1" si="2"/>
        <v>123.58900447407683</v>
      </c>
      <c r="G47" s="4">
        <f t="shared" ca="1" si="3"/>
        <v>1.3406947235024348E-2</v>
      </c>
    </row>
    <row r="48" spans="1:7" x14ac:dyDescent="0.25">
      <c r="A48" s="4">
        <f>+'VLP q=100'!L48:L113</f>
        <v>602.65384615384619</v>
      </c>
      <c r="B48" s="4">
        <f ca="1">+'VLP q=100'!P48:P113</f>
        <v>0.64366047286249073</v>
      </c>
      <c r="C48" s="4">
        <f ca="1">+'VLP q=100'!W48:W113</f>
        <v>2.778003394818068</v>
      </c>
      <c r="D48" s="4">
        <f t="shared" ca="1" si="0"/>
        <v>5.3225008244886194</v>
      </c>
      <c r="E48" s="4">
        <f t="shared" ca="1" si="1"/>
        <v>1.335499835102276</v>
      </c>
      <c r="F48" s="4">
        <f t="shared" ca="1" si="2"/>
        <v>124.01927267805478</v>
      </c>
      <c r="G48" s="4">
        <f t="shared" ca="1" si="3"/>
        <v>1.3480152806515324E-2</v>
      </c>
    </row>
    <row r="49" spans="1:7" x14ac:dyDescent="0.25">
      <c r="A49" s="4">
        <f>+'VLP q=100'!L49:L114</f>
        <v>604.46153846153845</v>
      </c>
      <c r="B49" s="4">
        <f ca="1">+'VLP q=100'!P49:P114</f>
        <v>0.64235570761050831</v>
      </c>
      <c r="C49" s="4">
        <f ca="1">+'VLP q=100'!W49:W114</f>
        <v>2.8360522193284212</v>
      </c>
      <c r="D49" s="4">
        <f t="shared" ca="1" si="0"/>
        <v>5.3172300815928759</v>
      </c>
      <c r="E49" s="4">
        <f t="shared" ca="1" si="1"/>
        <v>1.3365539836814246</v>
      </c>
      <c r="F49" s="4">
        <f t="shared" ca="1" si="2"/>
        <v>124.45172912661178</v>
      </c>
      <c r="G49" s="4">
        <f t="shared" ca="1" si="3"/>
        <v>1.3553848508417274E-2</v>
      </c>
    </row>
    <row r="50" spans="1:7" x14ac:dyDescent="0.25">
      <c r="A50" s="4">
        <f>+'VLP q=100'!L50:L115</f>
        <v>606.26923076923072</v>
      </c>
      <c r="B50" s="4">
        <f ca="1">+'VLP q=100'!P50:P115</f>
        <v>0.64100461786351115</v>
      </c>
      <c r="C50" s="4">
        <f ca="1">+'VLP q=100'!W50:W115</f>
        <v>2.8940171370578573</v>
      </c>
      <c r="D50" s="4">
        <f t="shared" ca="1" si="0"/>
        <v>5.3119751010077003</v>
      </c>
      <c r="E50" s="4">
        <f t="shared" ca="1" si="1"/>
        <v>1.3376049797984597</v>
      </c>
      <c r="F50" s="4">
        <f t="shared" ca="1" si="2"/>
        <v>124.88650884860466</v>
      </c>
      <c r="G50" s="4">
        <f t="shared" ca="1" si="3"/>
        <v>1.362802375689706E-2</v>
      </c>
    </row>
    <row r="51" spans="1:7" x14ac:dyDescent="0.25">
      <c r="A51" s="4">
        <f>+'VLP q=100'!L51:L116</f>
        <v>608.07692307692309</v>
      </c>
      <c r="B51" s="4">
        <f ca="1">+'VLP q=100'!P51:P116</f>
        <v>0.63960467899802176</v>
      </c>
      <c r="C51" s="4">
        <f ca="1">+'VLP q=100'!W51:W116</f>
        <v>2.9518501856332491</v>
      </c>
      <c r="D51" s="4">
        <f t="shared" ca="1" si="0"/>
        <v>5.3067348913819128</v>
      </c>
      <c r="E51" s="4">
        <f t="shared" ca="1" si="1"/>
        <v>1.3386530217236172</v>
      </c>
      <c r="F51" s="4">
        <f t="shared" ca="1" si="2"/>
        <v>125.32375806911611</v>
      </c>
      <c r="G51" s="4">
        <f t="shared" ca="1" si="3"/>
        <v>1.3702667024112972E-2</v>
      </c>
    </row>
    <row r="52" spans="1:7" x14ac:dyDescent="0.25">
      <c r="A52" s="4">
        <f>+'VLP q=100'!L52:L117</f>
        <v>609.88461538461536</v>
      </c>
      <c r="B52" s="4">
        <f ca="1">+'VLP q=100'!P52:P117</f>
        <v>0.63815315672816841</v>
      </c>
      <c r="C52" s="4">
        <f ca="1">+'VLP q=100'!W52:W117</f>
        <v>3.009500775722779</v>
      </c>
      <c r="D52" s="4">
        <f t="shared" ca="1" si="0"/>
        <v>5.3015084037312663</v>
      </c>
      <c r="E52" s="4">
        <f t="shared" ca="1" si="1"/>
        <v>1.3396983192537466</v>
      </c>
      <c r="F52" s="4">
        <f t="shared" ca="1" si="2"/>
        <v>125.76363539418233</v>
      </c>
      <c r="G52" s="4">
        <f t="shared" ca="1" si="3"/>
        <v>1.3777765800653622E-2</v>
      </c>
    </row>
    <row r="53" spans="1:7" x14ac:dyDescent="0.25">
      <c r="A53" s="4">
        <f>+'VLP q=100'!L53:L118</f>
        <v>611.69230769230762</v>
      </c>
      <c r="B53" s="4">
        <f ca="1">+'VLP q=100'!P53:P118</f>
        <v>0.63664708503539269</v>
      </c>
      <c r="C53" s="4">
        <f ca="1">+'VLP q=100'!W53:W118</f>
        <v>3.066915474365838</v>
      </c>
      <c r="D53" s="4">
        <f t="shared" ca="1" si="0"/>
        <v>5.2962945250012998</v>
      </c>
      <c r="E53" s="4">
        <f t="shared" ca="1" si="1"/>
        <v>1.3407410949997398</v>
      </c>
      <c r="F53" s="4">
        <f t="shared" ca="1" si="2"/>
        <v>126.20631314935372</v>
      </c>
      <c r="G53" s="4">
        <f t="shared" ca="1" si="3"/>
        <v>1.38533065564847E-2</v>
      </c>
    </row>
    <row r="54" spans="1:7" x14ac:dyDescent="0.25">
      <c r="A54" s="4">
        <f>+'VLP q=100'!L54:L119</f>
        <v>613.5</v>
      </c>
      <c r="B54" s="4">
        <f ca="1">+'VLP q=100'!P54:P119</f>
        <v>0.63508324124583559</v>
      </c>
      <c r="C54" s="4">
        <f ca="1">+'VLP q=100'!W54:W119</f>
        <v>3.1240377596768063</v>
      </c>
      <c r="D54" s="4">
        <f t="shared" ca="1" si="0"/>
        <v>5.2910920708049733</v>
      </c>
      <c r="E54" s="4">
        <f t="shared" ca="1" si="1"/>
        <v>1.3417815858390052</v>
      </c>
      <c r="F54" s="4">
        <f t="shared" ca="1" si="2"/>
        <v>126.65197889590763</v>
      </c>
      <c r="G54" s="4">
        <f t="shared" ca="1" si="3"/>
        <v>1.3929274700271091E-2</v>
      </c>
    </row>
    <row r="55" spans="1:7" x14ac:dyDescent="0.25">
      <c r="A55" s="4">
        <f>+'VLP q=100'!L55:L120</f>
        <v>615.30769230769238</v>
      </c>
      <c r="B55" s="4">
        <f ca="1">+'VLP q=100'!P55:P120</f>
        <v>0.63345811781564054</v>
      </c>
      <c r="C55" s="4">
        <f ca="1">+'VLP q=100'!W55:W120</f>
        <v>3.1808077423926351</v>
      </c>
      <c r="D55" s="4">
        <f t="shared" ca="1" si="0"/>
        <v>5.2858997772076952</v>
      </c>
      <c r="E55" s="4">
        <f t="shared" ca="1" si="1"/>
        <v>1.3428200445584608</v>
      </c>
      <c r="F55" s="4">
        <f t="shared" ca="1" si="2"/>
        <v>127.10083715286139</v>
      </c>
      <c r="G55" s="4">
        <f t="shared" ca="1" si="3"/>
        <v>1.4005654536947921E-2</v>
      </c>
    </row>
    <row r="56" spans="1:7" x14ac:dyDescent="0.25">
      <c r="A56" s="4">
        <f>+'VLP q=100'!L56:L121</f>
        <v>617.11538461538464</v>
      </c>
      <c r="B56" s="4">
        <f ca="1">+'VLP q=100'!P56:P121</f>
        <v>0.63176789030500424</v>
      </c>
      <c r="C56" s="4">
        <f ca="1">+'VLP q=100'!W56:W121</f>
        <v>3.2371618489404175</v>
      </c>
      <c r="D56" s="4">
        <f t="shared" ca="1" si="0"/>
        <v>5.2807162914093944</v>
      </c>
      <c r="E56" s="4">
        <f t="shared" ca="1" si="1"/>
        <v>1.3438567417181211</v>
      </c>
      <c r="F56" s="4">
        <f t="shared" ca="1" si="2"/>
        <v>127.5531113581529</v>
      </c>
      <c r="G56" s="4">
        <f t="shared" ca="1" si="3"/>
        <v>1.4082429223427589E-2</v>
      </c>
    </row>
    <row r="57" spans="1:7" x14ac:dyDescent="0.25">
      <c r="A57" s="4">
        <f>+'VLP q=100'!L57:L122</f>
        <v>618.92307692307691</v>
      </c>
      <c r="B57" s="4">
        <f ca="1">+'VLP q=100'!P57:P122</f>
        <v>0.63000838092588141</v>
      </c>
      <c r="C57" s="4">
        <f ca="1">+'VLP q=100'!W57:W122</f>
        <v>3.2930324597477019</v>
      </c>
      <c r="D57" s="4">
        <f t="shared" ca="1" si="0"/>
        <v>5.2755401611454671</v>
      </c>
      <c r="E57" s="4">
        <f t="shared" ca="1" si="1"/>
        <v>1.3448919677709064</v>
      </c>
      <c r="F57" s="4">
        <f t="shared" ca="1" si="2"/>
        <v>128.00904610869696</v>
      </c>
      <c r="G57" s="4">
        <f t="shared" ca="1" si="3"/>
        <v>1.4159580722357658E-2</v>
      </c>
    </row>
    <row r="58" spans="1:7" x14ac:dyDescent="0.25">
      <c r="A58" s="4">
        <f>+'VLP q=100'!L58:L123</f>
        <v>620.73076923076928</v>
      </c>
      <c r="B58" s="4">
        <f ca="1">+'VLP q=100'!P58:P123</f>
        <v>0.6281750169318896</v>
      </c>
      <c r="C58" s="4">
        <f ca="1">+'VLP q=100'!W58:W123</f>
        <v>3.348347495368055</v>
      </c>
      <c r="D58" s="4">
        <f t="shared" ca="1" si="0"/>
        <v>5.2703698225947821</v>
      </c>
      <c r="E58" s="4">
        <f t="shared" ca="1" si="1"/>
        <v>1.3459260354810434</v>
      </c>
      <c r="F58" s="4">
        <f t="shared" ca="1" si="2"/>
        <v>128.46890972675521</v>
      </c>
      <c r="G58" s="4">
        <f t="shared" ca="1" si="3"/>
        <v>1.4237089753890635E-2</v>
      </c>
    </row>
    <row r="59" spans="1:7" x14ac:dyDescent="0.25">
      <c r="A59" s="4">
        <f>+'VLP q=100'!L59:L124</f>
        <v>622.53846153846155</v>
      </c>
      <c r="B59" s="4">
        <f ca="1">+'VLP q=100'!P59:P124</f>
        <v>0.62626278297720672</v>
      </c>
      <c r="C59" s="4">
        <f ca="1">+'VLP q=100'!W59:W124</f>
        <v>3.4030299416007437</v>
      </c>
      <c r="D59" s="4">
        <f t="shared" ca="1" si="0"/>
        <v>5.265203586541821</v>
      </c>
      <c r="E59" s="4">
        <f t="shared" ca="1" si="1"/>
        <v>1.3469592826916357</v>
      </c>
      <c r="F59" s="4">
        <f t="shared" ca="1" si="2"/>
        <v>128.93299720952589</v>
      </c>
      <c r="G59" s="4">
        <f t="shared" ca="1" si="3"/>
        <v>1.4314935745499817E-2</v>
      </c>
    </row>
    <row r="60" spans="1:7" x14ac:dyDescent="0.25">
      <c r="A60" s="4">
        <f>+'VLP q=100'!L60:L125</f>
        <v>624.34615384615381</v>
      </c>
      <c r="B60" s="4">
        <f ca="1">+'VLP q=100'!P60:P125</f>
        <v>0.6242661663977942</v>
      </c>
      <c r="C60" s="4">
        <f ca="1">+'VLP q=100'!W60:W125</f>
        <v>3.4569973030874621</v>
      </c>
      <c r="D60" s="4">
        <f t="shared" ca="1" si="0"/>
        <v>5.2600396224898427</v>
      </c>
      <c r="E60" s="4">
        <f t="shared" ca="1" si="1"/>
        <v>1.3479920755020314</v>
      </c>
      <c r="F60" s="4">
        <f t="shared" ca="1" si="2"/>
        <v>129.40163363050527</v>
      </c>
      <c r="G60" s="4">
        <f t="shared" ca="1" si="3"/>
        <v>1.4393096779984857E-2</v>
      </c>
    </row>
    <row r="61" spans="1:7" x14ac:dyDescent="0.25">
      <c r="A61" s="4">
        <f>+'VLP q=100'!L61:L126</f>
        <v>626.15384615384619</v>
      </c>
      <c r="B61" s="4">
        <f ca="1">+'VLP q=100'!P61:P126</f>
        <v>0.6221790941550136</v>
      </c>
      <c r="C61" s="4">
        <f ca="1">+'VLP q=100'!W61:W126</f>
        <v>3.5101609727952559</v>
      </c>
      <c r="D61" s="4">
        <f t="shared" ca="1" si="0"/>
        <v>5.2548759403601659</v>
      </c>
      <c r="E61" s="4">
        <f t="shared" ca="1" si="1"/>
        <v>1.3490248119279666</v>
      </c>
      <c r="F61" s="4">
        <f t="shared" ca="1" si="2"/>
        <v>129.87517807558336</v>
      </c>
      <c r="G61" s="4">
        <f t="shared" ca="1" si="3"/>
        <v>1.4471549541972797E-2</v>
      </c>
    </row>
    <row r="62" spans="1:7" x14ac:dyDescent="0.25">
      <c r="A62" s="4">
        <f>+'VLP q=100'!L62:L127</f>
        <v>627.96153846153845</v>
      </c>
      <c r="B62" s="4">
        <f ca="1">+'VLP q=100'!P62:P127</f>
        <v>0.61999485991823378</v>
      </c>
      <c r="C62" s="4">
        <f ca="1">+'VLP q=100'!W62:W127</f>
        <v>3.5624255022469398</v>
      </c>
      <c r="D62" s="4">
        <f t="shared" ca="1" si="0"/>
        <v>5.2497103693364053</v>
      </c>
      <c r="E62" s="4">
        <f t="shared" ca="1" si="1"/>
        <v>1.3500579261327188</v>
      </c>
      <c r="F62" s="4">
        <f t="shared" ca="1" si="2"/>
        <v>130.35402821473107</v>
      </c>
      <c r="G62" s="4">
        <f t="shared" ca="1" si="3"/>
        <v>1.4550269263452062E-2</v>
      </c>
    </row>
    <row r="63" spans="1:7" x14ac:dyDescent="0.25">
      <c r="A63" s="4">
        <f>+'VLP q=100'!L63:L128</f>
        <v>629.76923076923072</v>
      </c>
      <c r="B63" s="4">
        <f ca="1">+'VLP q=100'!P63:P128</f>
        <v>0.6177060394358288</v>
      </c>
      <c r="C63" s="4">
        <f ca="1">+'VLP q=100'!W63:W128</f>
        <v>3.6136877542138026</v>
      </c>
      <c r="D63" s="4">
        <f t="shared" ca="1" si="0"/>
        <v>5.2445405333176724</v>
      </c>
      <c r="E63" s="4">
        <f t="shared" ca="1" si="1"/>
        <v>1.3510918933364653</v>
      </c>
      <c r="F63" s="4">
        <f t="shared" ca="1" si="2"/>
        <v>130.83862563252546</v>
      </c>
      <c r="G63" s="4">
        <f t="shared" ca="1" si="3"/>
        <v>1.4629229669210488E-2</v>
      </c>
    </row>
    <row r="64" spans="1:7" x14ac:dyDescent="0.25">
      <c r="A64" s="4">
        <f>+'VLP q=100'!L64:L129</f>
        <v>631.57692307692309</v>
      </c>
      <c r="B64" s="4">
        <f ca="1">+'VLP q=100'!P64:P129</f>
        <v>0.61530439193543018</v>
      </c>
      <c r="C64" s="4">
        <f ca="1">+'VLP q=100'!W64:W129</f>
        <v>3.6638359156788805</v>
      </c>
      <c r="D64" s="4">
        <f t="shared" ca="1" si="0"/>
        <v>5.2393638223265206</v>
      </c>
      <c r="E64" s="4">
        <f t="shared" ca="1" si="1"/>
        <v>1.3521272355346958</v>
      </c>
      <c r="F64" s="4">
        <f t="shared" ca="1" si="2"/>
        <v>131.32946206887115</v>
      </c>
      <c r="G64" s="4">
        <f t="shared" ca="1" si="3"/>
        <v>1.470840292351717E-2</v>
      </c>
    </row>
    <row r="65" spans="1:7" x14ac:dyDescent="0.25">
      <c r="A65" s="4">
        <f>+'VLP q=100'!L65:L130</f>
        <v>633.38461538461536</v>
      </c>
      <c r="B65" s="4">
        <f ca="1">+'VLP q=100'!P65:P130</f>
        <v>0.61278074478133238</v>
      </c>
      <c r="C65" s="4">
        <f ca="1">+'VLP q=100'!W65:W130</f>
        <v>3.7127483440018305</v>
      </c>
      <c r="D65" s="4">
        <f t="shared" ca="1" si="0"/>
        <v>5.2341773590688057</v>
      </c>
      <c r="E65" s="4">
        <f t="shared" ca="1" si="1"/>
        <v>1.3531645281862388</v>
      </c>
      <c r="F65" s="4">
        <f t="shared" ca="1" si="2"/>
        <v>131.82708675685646</v>
      </c>
      <c r="G65" s="4">
        <f t="shared" ca="1" si="3"/>
        <v>1.4787759580052099E-2</v>
      </c>
    </row>
    <row r="66" spans="1:7" x14ac:dyDescent="0.25">
      <c r="A66" s="4">
        <f>+'VLP q=100'!L66:L131</f>
        <v>635.19230769230762</v>
      </c>
      <c r="B66" s="4">
        <f ca="1">+'VLP q=100'!P66:P131</f>
        <v>0.61012485796893901</v>
      </c>
      <c r="C66" s="4">
        <f ca="1">+'VLP q=100'!W66:W131</f>
        <v>3.7602922130912617</v>
      </c>
      <c r="D66" s="4">
        <f t="shared" ca="1" si="0"/>
        <v>5.2289779596549675</v>
      </c>
      <c r="E66" s="4">
        <f t="shared" ca="1" si="1"/>
        <v>1.3542044080690063</v>
      </c>
      <c r="F66" s="4">
        <f t="shared" ca="1" si="2"/>
        <v>132.33211508992864</v>
      </c>
      <c r="G66" s="4">
        <f t="shared" ca="1" si="3"/>
        <v>1.4867268538017548E-2</v>
      </c>
    </row>
    <row r="67" spans="1:7" x14ac:dyDescent="0.25">
      <c r="A67" s="4">
        <f>+'VLP q=100'!L67:L132</f>
        <v>637</v>
      </c>
      <c r="B67" s="4">
        <f ca="1">+'VLP q=100'!P67:P132</f>
        <v>0.60732526421241473</v>
      </c>
      <c r="C67" s="4">
        <f ca="1">+'VLP q=100'!W67:W132</f>
        <v>3.8063219186503132</v>
      </c>
      <c r="D67" s="4">
        <f t="shared" ca="1" si="0"/>
        <v>5.2237620872537489</v>
      </c>
      <c r="E67" s="4">
        <f t="shared" ca="1" si="1"/>
        <v>1.35524758254925</v>
      </c>
      <c r="F67" s="4">
        <f t="shared" ca="1" si="2"/>
        <v>132.84523890857102</v>
      </c>
      <c r="G67" s="4">
        <f t="shared" ca="1" si="3"/>
        <v>1.4946897008675658E-2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67"/>
  <sheetViews>
    <sheetView workbookViewId="0">
      <selection activeCell="F2" sqref="F2:M3"/>
    </sheetView>
  </sheetViews>
  <sheetFormatPr baseColWidth="10" defaultRowHeight="15" x14ac:dyDescent="0.25"/>
  <cols>
    <col min="13" max="13" width="12" bestFit="1" customWidth="1"/>
  </cols>
  <sheetData>
    <row r="2" spans="1:13" x14ac:dyDescent="0.25">
      <c r="E2" s="13" t="str">
        <f>+'VLP q=100'!AX2:AX67</f>
        <v>NRe</v>
      </c>
      <c r="F2" s="13" t="s">
        <v>77</v>
      </c>
      <c r="G2" s="13" t="s">
        <v>78</v>
      </c>
      <c r="H2" s="13" t="s">
        <v>79</v>
      </c>
      <c r="I2" s="13" t="s">
        <v>80</v>
      </c>
      <c r="J2" s="13" t="s">
        <v>81</v>
      </c>
      <c r="K2" s="13" t="s">
        <v>83</v>
      </c>
      <c r="L2" s="13" t="s">
        <v>84</v>
      </c>
      <c r="M2" s="13" t="s">
        <v>82</v>
      </c>
    </row>
    <row r="3" spans="1:13" x14ac:dyDescent="0.25">
      <c r="A3" s="65" t="s">
        <v>24</v>
      </c>
      <c r="B3" s="65"/>
      <c r="C3" s="11">
        <v>5.5</v>
      </c>
      <c r="E3" s="13">
        <f ca="1">+'VLP q=100'!AX3:AX68</f>
        <v>14265.070053292724</v>
      </c>
      <c r="F3">
        <f ca="1">(-2*(LOG((0.0006/(3.71*$C$3))+(2.514/((0.1^(1/2))*E3)))))^(-2)</f>
        <v>2.393925514456462E-2</v>
      </c>
      <c r="G3">
        <f ca="1">(-2*(LOG((0.0006/(3.71*$C$3))+(2.514/((F3^(1/2))*E3)))))^(-2)</f>
        <v>2.9073354504392499E-2</v>
      </c>
      <c r="H3">
        <f ca="1">(-2*(LOG((0.0006/(3.71*$C$3))+(2.514/((G3^(1/2))*E3)))))^(-2)</f>
        <v>2.8275605289491818E-2</v>
      </c>
      <c r="I3">
        <f ca="1">(-2*(LOG((0.0006/(3.71*$C$3))+(2.514/((H3^(1/2))*E3)))))^(-2)</f>
        <v>2.8387683216116882E-2</v>
      </c>
      <c r="J3">
        <f ca="1">(-2*(LOG((0.0006/(3.71*$C$3))+(2.514/((I3^(1/2))*E3)))))^(-2)</f>
        <v>2.8371704343987888E-2</v>
      </c>
      <c r="K3">
        <f ca="1">(-2*(LOG((0.0006/(3.71*$C$3))+(2.514/((J3^(1/2))*E3)))))^(-2)</f>
        <v>2.8373977704487102E-2</v>
      </c>
      <c r="L3">
        <f ca="1">(-2*(LOG((0.0006/(3.71*$C$3))+(2.514/((K3^(1/2))*E3)))))^(-2)</f>
        <v>2.8373654171040274E-2</v>
      </c>
      <c r="M3">
        <f ca="1">(K3-L3)/L3</f>
        <v>1.1402600626555285E-5</v>
      </c>
    </row>
    <row r="4" spans="1:13" x14ac:dyDescent="0.25">
      <c r="A4" s="65" t="s">
        <v>76</v>
      </c>
      <c r="B4" s="65"/>
      <c r="C4" s="11">
        <v>5.9999999999999995E-4</v>
      </c>
      <c r="E4" s="13">
        <f ca="1">+'VLP q=100'!AX4:AX69</f>
        <v>13062.757518720786</v>
      </c>
      <c r="F4">
        <f t="shared" ref="F4:F67" ca="1" si="0">(-2*(LOG((0.0006/(3.71*$C$3))+(2.514/((0.1^(1/2))*E4)))))^(-2)</f>
        <v>2.4487811811418084E-2</v>
      </c>
      <c r="G4">
        <f t="shared" ref="G4:G67" ca="1" si="1">(-2*(LOG((0.0006/(3.71*$C$3))+(2.514/((F4^(1/2))*E4)))))^(-2)</f>
        <v>2.9728909245405933E-2</v>
      </c>
      <c r="H4">
        <f t="shared" ref="H4:H67" ca="1" si="2">(-2*(LOG((0.0006/(3.71*$C$3))+(2.514/((G4^(1/2))*E4)))))^(-2)</f>
        <v>2.890412999387441E-2</v>
      </c>
      <c r="I4">
        <f t="shared" ref="I4:I67" ca="1" si="3">(-2*(LOG((0.0006/(3.71*$C$3))+(2.514/((H4^(1/2))*E4)))))^(-2)</f>
        <v>2.9021515315514251E-2</v>
      </c>
      <c r="J4">
        <f t="shared" ref="J4:J67" ca="1" si="4">(-2*(LOG((0.0006/(3.71*$C$3))+(2.514/((I4^(1/2))*E4)))))^(-2)</f>
        <v>2.900455908022315E-2</v>
      </c>
      <c r="K4">
        <f t="shared" ref="K4:K67" ca="1" si="5">(-2*(LOG((0.0006/(3.71*$C$3))+(2.514/((J4^(1/2))*E4)))))^(-2)</f>
        <v>2.9007003184411073E-2</v>
      </c>
      <c r="L4">
        <f t="shared" ref="L4:L67" ca="1" si="6">(-2*(LOG((0.0006/(3.71*$C$3))+(2.514/((K4^(1/2))*E4)))))^(-2)</f>
        <v>2.9006650778260742E-2</v>
      </c>
      <c r="M4">
        <f t="shared" ref="M4:M67" ca="1" si="7">(K4-L4)/L4</f>
        <v>1.2149149966490898E-5</v>
      </c>
    </row>
    <row r="5" spans="1:13" x14ac:dyDescent="0.25">
      <c r="E5" s="13">
        <f ca="1">+'VLP q=100'!AX5:AX70</f>
        <v>12012.803432102168</v>
      </c>
      <c r="F5">
        <f t="shared" ca="1" si="0"/>
        <v>2.502973043622287E-2</v>
      </c>
      <c r="G5">
        <f t="shared" ca="1" si="1"/>
        <v>3.037325538426023E-2</v>
      </c>
      <c r="H5">
        <f t="shared" ca="1" si="2"/>
        <v>2.9522191359907149E-2</v>
      </c>
      <c r="I5">
        <f t="shared" ca="1" si="3"/>
        <v>2.9644817226355598E-2</v>
      </c>
      <c r="J5">
        <f t="shared" ca="1" si="4"/>
        <v>2.9626882168526755E-2</v>
      </c>
      <c r="K5">
        <f t="shared" ca="1" si="5"/>
        <v>2.962949961420485E-2</v>
      </c>
      <c r="L5">
        <f t="shared" ca="1" si="6"/>
        <v>2.9629117502176248E-2</v>
      </c>
      <c r="M5">
        <f t="shared" ca="1" si="7"/>
        <v>1.289650387237376E-5</v>
      </c>
    </row>
    <row r="6" spans="1:13" x14ac:dyDescent="0.25">
      <c r="E6" s="13">
        <f ca="1">+'VLP q=100'!AX6:AX71</f>
        <v>11090.728881694751</v>
      </c>
      <c r="F6">
        <f t="shared" ca="1" si="0"/>
        <v>2.5565052735633538E-2</v>
      </c>
      <c r="G6">
        <f t="shared" ca="1" si="1"/>
        <v>3.1006695614392513E-2</v>
      </c>
      <c r="H6">
        <f t="shared" ca="1" si="2"/>
        <v>3.0130063503252529E-2</v>
      </c>
      <c r="I6">
        <f t="shared" ca="1" si="3"/>
        <v>3.025786283778711E-2</v>
      </c>
      <c r="J6">
        <f t="shared" ca="1" si="4"/>
        <v>3.0238948267033366E-2</v>
      </c>
      <c r="K6">
        <f t="shared" ca="1" si="5"/>
        <v>3.0241741448525039E-2</v>
      </c>
      <c r="L6">
        <f t="shared" ca="1" si="6"/>
        <v>3.0241328834037066E-2</v>
      </c>
      <c r="M6">
        <f t="shared" ca="1" si="7"/>
        <v>1.3644059433930574E-5</v>
      </c>
    </row>
    <row r="7" spans="1:13" x14ac:dyDescent="0.25">
      <c r="E7" s="13">
        <f ca="1">+'VLP q=100'!AX7:AX72</f>
        <v>10276.765293170876</v>
      </c>
      <c r="F7">
        <f t="shared" ca="1" si="0"/>
        <v>2.6093810595049467E-2</v>
      </c>
      <c r="G7">
        <f t="shared" ca="1" si="1"/>
        <v>3.1629490589928665E-2</v>
      </c>
      <c r="H7">
        <f t="shared" ca="1" si="2"/>
        <v>3.072798269023418E-2</v>
      </c>
      <c r="I7">
        <f t="shared" ca="1" si="3"/>
        <v>3.0860887871736974E-2</v>
      </c>
      <c r="J7">
        <f t="shared" ca="1" si="4"/>
        <v>3.0840993882553239E-2</v>
      </c>
      <c r="K7">
        <f t="shared" ca="1" si="5"/>
        <v>3.0843964988312773E-2</v>
      </c>
      <c r="L7">
        <f t="shared" ca="1" si="6"/>
        <v>3.0843521112601937E-2</v>
      </c>
      <c r="M7">
        <f t="shared" ca="1" si="7"/>
        <v>1.4391213934880422E-5</v>
      </c>
    </row>
    <row r="8" spans="1:13" x14ac:dyDescent="0.25">
      <c r="E8" s="13">
        <f ca="1">+'VLP q=100'!AX8:AX73</f>
        <v>9554.8096961886749</v>
      </c>
      <c r="F8">
        <f t="shared" ca="1" si="0"/>
        <v>2.6616025886678812E-2</v>
      </c>
      <c r="G8">
        <f t="shared" ca="1" si="1"/>
        <v>3.2241864556705392E-2</v>
      </c>
      <c r="H8">
        <f t="shared" ca="1" si="2"/>
        <v>3.1316152174194395E-2</v>
      </c>
      <c r="I8">
        <f t="shared" ca="1" si="3"/>
        <v>3.1454094788268432E-2</v>
      </c>
      <c r="J8">
        <f t="shared" ca="1" si="4"/>
        <v>3.1433222271791912E-2</v>
      </c>
      <c r="K8">
        <f t="shared" ca="1" si="5"/>
        <v>3.1436373282084741E-2</v>
      </c>
      <c r="L8">
        <f t="shared" ca="1" si="6"/>
        <v>3.1435897425455009E-2</v>
      </c>
      <c r="M8">
        <f t="shared" ca="1" si="7"/>
        <v>1.513736424610184E-5</v>
      </c>
    </row>
    <row r="9" spans="1:13" x14ac:dyDescent="0.25">
      <c r="E9" s="13">
        <f ca="1">+'VLP q=100'!AX9:AX74</f>
        <v>8911.6402499681681</v>
      </c>
      <c r="F9">
        <f t="shared" ca="1" si="0"/>
        <v>2.7131710694613124E-2</v>
      </c>
      <c r="G9">
        <f t="shared" ca="1" si="1"/>
        <v>3.2844010215998289E-2</v>
      </c>
      <c r="H9">
        <f t="shared" ca="1" si="2"/>
        <v>3.1894746413481313E-2</v>
      </c>
      <c r="I9">
        <f t="shared" ca="1" si="3"/>
        <v>3.2037657062380431E-2</v>
      </c>
      <c r="J9">
        <f t="shared" ca="1" si="4"/>
        <v>3.2015807713926529E-2</v>
      </c>
      <c r="K9">
        <f t="shared" ca="1" si="5"/>
        <v>3.2019140398766063E-2</v>
      </c>
      <c r="L9">
        <f t="shared" ca="1" si="6"/>
        <v>3.2018631881820858E-2</v>
      </c>
      <c r="M9">
        <f t="shared" ca="1" si="7"/>
        <v>1.5881907355756515E-5</v>
      </c>
    </row>
    <row r="10" spans="1:13" x14ac:dyDescent="0.25">
      <c r="E10" s="13">
        <f ca="1">+'VLP q=100'!AX10:AX75</f>
        <v>8336.320561446817</v>
      </c>
      <c r="F10">
        <f t="shared" ca="1" si="0"/>
        <v>2.7640867802882756E-2</v>
      </c>
      <c r="G10">
        <f t="shared" ca="1" si="1"/>
        <v>3.3436092940895938E-2</v>
      </c>
      <c r="H10">
        <f t="shared" ca="1" si="2"/>
        <v>3.2463914760807226E-2</v>
      </c>
      <c r="I10">
        <f t="shared" ca="1" si="3"/>
        <v>3.2611722923457369E-2</v>
      </c>
      <c r="J10">
        <f t="shared" ca="1" si="4"/>
        <v>3.2588899245902372E-2</v>
      </c>
      <c r="K10">
        <f t="shared" ca="1" si="5"/>
        <v>3.2592415163369894E-2</v>
      </c>
      <c r="L10">
        <f t="shared" ca="1" si="6"/>
        <v>3.2591873348193079E-2</v>
      </c>
      <c r="M10">
        <f t="shared" ca="1" si="7"/>
        <v>1.6624241602384409E-5</v>
      </c>
    </row>
    <row r="11" spans="1:13" x14ac:dyDescent="0.25">
      <c r="E11" s="13">
        <f ca="1">+'VLP q=100'!AX11:AX76</f>
        <v>7819.7426565985033</v>
      </c>
      <c r="F11">
        <f t="shared" ca="1" si="0"/>
        <v>2.8143491348494976E-2</v>
      </c>
      <c r="G11">
        <f t="shared" ca="1" si="1"/>
        <v>3.4018254445826963E-2</v>
      </c>
      <c r="H11">
        <f t="shared" ca="1" si="2"/>
        <v>3.3023784700899013E-2</v>
      </c>
      <c r="I11">
        <f t="shared" ca="1" si="3"/>
        <v>3.3176418635590045E-2</v>
      </c>
      <c r="J11">
        <f t="shared" ca="1" si="4"/>
        <v>3.3152623938762033E-2</v>
      </c>
      <c r="K11">
        <f t="shared" ca="1" si="5"/>
        <v>3.3156324433795931E-2</v>
      </c>
      <c r="L11">
        <f t="shared" ca="1" si="6"/>
        <v>3.3155748725056153E-2</v>
      </c>
      <c r="M11">
        <f t="shared" ca="1" si="7"/>
        <v>1.736376833326611E-5</v>
      </c>
    </row>
    <row r="12" spans="1:13" x14ac:dyDescent="0.25">
      <c r="E12" s="13">
        <f ca="1">+'VLP q=100'!AX12:AX77</f>
        <v>7354.2729521227911</v>
      </c>
      <c r="F12">
        <f t="shared" ca="1" si="0"/>
        <v>2.863956757269339E-2</v>
      </c>
      <c r="G12">
        <f t="shared" ca="1" si="1"/>
        <v>3.4590615993036346E-2</v>
      </c>
      <c r="H12">
        <f t="shared" ca="1" si="2"/>
        <v>3.357446470176971E-2</v>
      </c>
      <c r="I12">
        <f t="shared" ca="1" si="3"/>
        <v>3.3731851385216963E-2</v>
      </c>
      <c r="J12">
        <f t="shared" ca="1" si="4"/>
        <v>3.3707089781505203E-2</v>
      </c>
      <c r="K12">
        <f t="shared" ca="1" si="5"/>
        <v>3.3710975985216281E-2</v>
      </c>
      <c r="L12">
        <f t="shared" ca="1" si="6"/>
        <v>3.3710365831175419E-2</v>
      </c>
      <c r="M12">
        <f t="shared" ca="1" si="7"/>
        <v>1.8099893780957977E-5</v>
      </c>
    </row>
    <row r="13" spans="1:13" x14ac:dyDescent="0.25">
      <c r="E13" s="13">
        <f ca="1">+'VLP q=100'!AX13:AX78</f>
        <v>6933.4755582278594</v>
      </c>
      <c r="F13">
        <f t="shared" ca="1" si="0"/>
        <v>2.9129075624981952E-2</v>
      </c>
      <c r="G13">
        <f t="shared" ca="1" si="1"/>
        <v>3.5153281205701485E-2</v>
      </c>
      <c r="H13">
        <f t="shared" ca="1" si="2"/>
        <v>3.4116046734790406E-2</v>
      </c>
      <c r="I13">
        <f t="shared" ca="1" si="3"/>
        <v>3.4278111832212882E-2</v>
      </c>
      <c r="J13">
        <f t="shared" ca="1" si="4"/>
        <v>3.4252388228628791E-2</v>
      </c>
      <c r="K13">
        <f t="shared" ca="1" si="5"/>
        <v>3.4256461058178492E-2</v>
      </c>
      <c r="L13">
        <f t="shared" ca="1" si="6"/>
        <v>3.4255815951588817E-2</v>
      </c>
      <c r="M13">
        <f t="shared" ca="1" si="7"/>
        <v>1.8832031050925013E-5</v>
      </c>
    </row>
    <row r="14" spans="1:13" x14ac:dyDescent="0.25">
      <c r="E14" s="13">
        <f ca="1">+'VLP q=100'!AX14:AX79</f>
        <v>6551.8942162479198</v>
      </c>
      <c r="F14">
        <f t="shared" ca="1" si="0"/>
        <v>2.9611988389044618E-2</v>
      </c>
      <c r="G14">
        <f t="shared" ca="1" si="1"/>
        <v>3.5706338545605919E-2</v>
      </c>
      <c r="H14">
        <f t="shared" ca="1" si="2"/>
        <v>3.4648608510027143E-2</v>
      </c>
      <c r="I14">
        <f t="shared" ca="1" si="3"/>
        <v>3.481527637168029E-2</v>
      </c>
      <c r="J14">
        <f t="shared" ca="1" si="4"/>
        <v>3.4788596458612729E-2</v>
      </c>
      <c r="K14">
        <f t="shared" ca="1" si="5"/>
        <v>3.4792856617675193E-2</v>
      </c>
      <c r="L14">
        <f t="shared" ca="1" si="6"/>
        <v>3.4792176096553717E-2</v>
      </c>
      <c r="M14">
        <f t="shared" ca="1" si="7"/>
        <v>1.9559602123957739E-5</v>
      </c>
    </row>
    <row r="15" spans="1:13" x14ac:dyDescent="0.25">
      <c r="E15" s="13">
        <f ca="1">+'VLP q=100'!AX15:AX80</f>
        <v>6204.8791062270375</v>
      </c>
      <c r="F15">
        <f t="shared" ca="1" si="0"/>
        <v>3.008827330970746E-2</v>
      </c>
      <c r="G15">
        <f t="shared" ca="1" si="1"/>
        <v>3.6249863503521454E-2</v>
      </c>
      <c r="H15">
        <f t="shared" ca="1" si="2"/>
        <v>3.5172215465911268E-2</v>
      </c>
      <c r="I15">
        <f t="shared" ca="1" si="3"/>
        <v>3.5343409146169888E-2</v>
      </c>
      <c r="J15">
        <f t="shared" ca="1" si="4"/>
        <v>3.5315779383078498E-2</v>
      </c>
      <c r="K15">
        <f t="shared" ca="1" si="5"/>
        <v>3.5320227362896119E-2</v>
      </c>
      <c r="L15">
        <f t="shared" ca="1" si="6"/>
        <v>3.5319511011167364E-2</v>
      </c>
      <c r="M15">
        <f t="shared" ca="1" si="7"/>
        <v>2.0282039820102927E-5</v>
      </c>
    </row>
    <row r="16" spans="1:13" x14ac:dyDescent="0.25">
      <c r="E16" s="13">
        <f ca="1">+'VLP q=100'!AX16:AX81</f>
        <v>5888.4482878770568</v>
      </c>
      <c r="F16">
        <f t="shared" ca="1" si="0"/>
        <v>3.0557893206973826E-2</v>
      </c>
      <c r="G16">
        <f t="shared" ca="1" si="1"/>
        <v>3.678392054237567E-2</v>
      </c>
      <c r="H16">
        <f t="shared" ca="1" si="2"/>
        <v>3.5686922546078172E-2</v>
      </c>
      <c r="I16">
        <f t="shared" ca="1" si="3"/>
        <v>3.5862563841709001E-2</v>
      </c>
      <c r="J16">
        <f t="shared" ca="1" si="4"/>
        <v>3.5833991439996334E-2</v>
      </c>
      <c r="K16">
        <f t="shared" ca="1" si="5"/>
        <v>3.583862752102944E-2</v>
      </c>
      <c r="L16">
        <f t="shared" ca="1" si="6"/>
        <v>3.5837874969030077E-2</v>
      </c>
      <c r="M16">
        <f t="shared" ca="1" si="7"/>
        <v>2.0998789688644033E-5</v>
      </c>
    </row>
    <row r="17" spans="5:13" x14ac:dyDescent="0.25">
      <c r="E17" s="13">
        <f ca="1">+'VLP q=100'!AX17:AX82</f>
        <v>5599.1760902483093</v>
      </c>
      <c r="F17">
        <f t="shared" ca="1" si="0"/>
        <v>3.1020807067892606E-2</v>
      </c>
      <c r="G17">
        <f t="shared" ca="1" si="1"/>
        <v>3.730856482661548E-2</v>
      </c>
      <c r="H17">
        <f t="shared" ca="1" si="2"/>
        <v>3.6192775790979341E-2</v>
      </c>
      <c r="I17">
        <f t="shared" ca="1" si="3"/>
        <v>3.6372785295693259E-2</v>
      </c>
      <c r="J17">
        <f t="shared" ca="1" si="4"/>
        <v>3.6343278198991816E-2</v>
      </c>
      <c r="K17">
        <f t="shared" ca="1" si="5"/>
        <v>3.6348102453155902E-2</v>
      </c>
      <c r="L17">
        <f t="shared" ca="1" si="6"/>
        <v>3.6347313377996827E-2</v>
      </c>
      <c r="M17">
        <f t="shared" ca="1" si="7"/>
        <v>2.1709311796126368E-5</v>
      </c>
    </row>
    <row r="18" spans="5:13" x14ac:dyDescent="0.25">
      <c r="E18" s="13">
        <f ca="1">+'VLP q=100'!AX18:AX83</f>
        <v>5334.1026300701778</v>
      </c>
      <c r="F18">
        <f t="shared" ca="1" si="0"/>
        <v>3.1476970810260949E-2</v>
      </c>
      <c r="G18">
        <f t="shared" ca="1" si="1"/>
        <v>3.7823843765676032E-2</v>
      </c>
      <c r="H18">
        <f t="shared" ca="1" si="2"/>
        <v>3.6689813767493785E-2</v>
      </c>
      <c r="I18">
        <f t="shared" ca="1" si="3"/>
        <v>3.6874110940241449E-2</v>
      </c>
      <c r="J18">
        <f t="shared" ca="1" si="4"/>
        <v>3.6843677802345452E-2</v>
      </c>
      <c r="K18">
        <f t="shared" ca="1" si="5"/>
        <v>3.6848690095823762E-2</v>
      </c>
      <c r="L18">
        <f t="shared" ca="1" si="6"/>
        <v>3.6847864221606928E-2</v>
      </c>
      <c r="M18">
        <f t="shared" ca="1" si="7"/>
        <v>2.2413082393782258E-5</v>
      </c>
    </row>
    <row r="19" spans="5:13" x14ac:dyDescent="0.25">
      <c r="E19" s="13">
        <f ca="1">+'VLP q=100'!AX19:AX84</f>
        <v>5090.6600141979534</v>
      </c>
      <c r="F19">
        <f t="shared" ca="1" si="0"/>
        <v>3.19263380143745E-2</v>
      </c>
      <c r="G19">
        <f t="shared" ca="1" si="1"/>
        <v>3.832979839492124E-2</v>
      </c>
      <c r="H19">
        <f t="shared" ca="1" si="2"/>
        <v>3.7178068856104793E-2</v>
      </c>
      <c r="I19">
        <f t="shared" ca="1" si="3"/>
        <v>3.7366572100889402E-2</v>
      </c>
      <c r="J19">
        <f t="shared" ca="1" si="4"/>
        <v>3.7335222261556507E-2</v>
      </c>
      <c r="K19">
        <f t="shared" ca="1" si="5"/>
        <v>3.734042225817058E-2</v>
      </c>
      <c r="L19">
        <f t="shared" ca="1" si="6"/>
        <v>3.7339559356059156E-2</v>
      </c>
      <c r="M19">
        <f t="shared" ca="1" si="7"/>
        <v>2.310959546137521E-5</v>
      </c>
    </row>
    <row r="20" spans="5:13" x14ac:dyDescent="0.25">
      <c r="E20" s="13">
        <f ca="1">+'VLP q=100'!AX20:AX85</f>
        <v>4866.6118054021572</v>
      </c>
      <c r="F20">
        <f t="shared" ca="1" si="0"/>
        <v>3.2368860620535664E-2</v>
      </c>
      <c r="G20">
        <f t="shared" ca="1" si="1"/>
        <v>3.8826464613666005E-2</v>
      </c>
      <c r="H20">
        <f t="shared" ca="1" si="2"/>
        <v>3.7657568412147208E-2</v>
      </c>
      <c r="I20">
        <f t="shared" ca="1" si="3"/>
        <v>3.7850195167389321E-2</v>
      </c>
      <c r="J20">
        <f t="shared" ca="1" si="4"/>
        <v>3.7817938626230389E-2</v>
      </c>
      <c r="K20">
        <f t="shared" ca="1" si="5"/>
        <v>3.7823325791347534E-2</v>
      </c>
      <c r="L20">
        <f t="shared" ca="1" si="6"/>
        <v>3.782242567948968E-2</v>
      </c>
      <c r="M20">
        <f t="shared" ca="1" si="7"/>
        <v>2.3798364110278296E-5</v>
      </c>
    </row>
    <row r="21" spans="5:13" x14ac:dyDescent="0.25">
      <c r="E21" s="13">
        <f ca="1">+'VLP q=100'!AX21:AX86</f>
        <v>4660.0030992417169</v>
      </c>
      <c r="F21">
        <f t="shared" ca="1" si="0"/>
        <v>3.2804489591033735E-2</v>
      </c>
      <c r="G21">
        <f t="shared" ca="1" si="1"/>
        <v>3.9313874296782327E-2</v>
      </c>
      <c r="H21">
        <f t="shared" ca="1" si="2"/>
        <v>3.8128335815074132E-2</v>
      </c>
      <c r="I21">
        <f t="shared" ca="1" si="3"/>
        <v>3.83250026507811E-2</v>
      </c>
      <c r="J21">
        <f t="shared" ca="1" si="4"/>
        <v>3.8291850039452124E-2</v>
      </c>
      <c r="K21">
        <f t="shared" ca="1" si="5"/>
        <v>3.8297423644404825E-2</v>
      </c>
      <c r="L21">
        <f t="shared" ca="1" si="6"/>
        <v>3.8296486187712322E-2</v>
      </c>
      <c r="M21">
        <f t="shared" ca="1" si="7"/>
        <v>2.4478921849585096E-5</v>
      </c>
    </row>
    <row r="22" spans="5:13" x14ac:dyDescent="0.25">
      <c r="E22" s="13">
        <f ca="1">+'VLP q=100'!AX22:AX87</f>
        <v>4469.1191412550352</v>
      </c>
      <c r="F22">
        <f t="shared" ca="1" si="0"/>
        <v>3.3233175535973554E-2</v>
      </c>
      <c r="G22">
        <f t="shared" ca="1" si="1"/>
        <v>3.9792056293814861E-2</v>
      </c>
      <c r="H22">
        <f t="shared" ca="1" si="2"/>
        <v>3.8590391417553216E-2</v>
      </c>
      <c r="I22">
        <f t="shared" ca="1" si="3"/>
        <v>3.8791014138732517E-2</v>
      </c>
      <c r="J22">
        <f t="shared" ca="1" si="4"/>
        <v>3.8756976691636844E-2</v>
      </c>
      <c r="K22">
        <f t="shared" ca="1" si="5"/>
        <v>3.8762735818626416E-2</v>
      </c>
      <c r="L22">
        <f t="shared" ca="1" si="6"/>
        <v>3.8761760928410702E-2</v>
      </c>
      <c r="M22">
        <f t="shared" ca="1" si="7"/>
        <v>2.5150823707802702E-5</v>
      </c>
    </row>
    <row r="23" spans="5:13" x14ac:dyDescent="0.25">
      <c r="E23" s="13">
        <f ca="1">+'VLP q=100'!AX23:AX88</f>
        <v>4292.4508570231665</v>
      </c>
      <c r="F23">
        <f t="shared" ca="1" si="0"/>
        <v>3.3654869302757809E-2</v>
      </c>
      <c r="G23">
        <f t="shared" ca="1" si="1"/>
        <v>4.0261037327393299E-2</v>
      </c>
      <c r="H23">
        <f t="shared" ca="1" si="2"/>
        <v>3.9043753404415356E-2</v>
      </c>
      <c r="I23">
        <f t="shared" ca="1" si="3"/>
        <v>3.9248247159329952E-2</v>
      </c>
      <c r="J23">
        <f t="shared" ca="1" si="4"/>
        <v>3.9213336683034179E-2</v>
      </c>
      <c r="K23">
        <f t="shared" ca="1" si="5"/>
        <v>3.9219280230488228E-2</v>
      </c>
      <c r="L23">
        <f t="shared" ca="1" si="6"/>
        <v>3.9218267863957261E-2</v>
      </c>
      <c r="M23">
        <f t="shared" ca="1" si="7"/>
        <v>2.5813647213555764E-5</v>
      </c>
    </row>
    <row r="24" spans="5:13" x14ac:dyDescent="0.25">
      <c r="E24" s="13">
        <f ca="1">+'VLP q=100'!AX24:AX89</f>
        <v>4128.6660080619804</v>
      </c>
      <c r="F24">
        <f t="shared" ca="1" si="0"/>
        <v>3.4069522529297951E-2</v>
      </c>
      <c r="G24">
        <f t="shared" ca="1" si="1"/>
        <v>4.0720842800952804E-2</v>
      </c>
      <c r="H24">
        <f t="shared" ca="1" si="2"/>
        <v>3.9488438569982409E-2</v>
      </c>
      <c r="I24">
        <f t="shared" ca="1" si="3"/>
        <v>3.9696717961984485E-2</v>
      </c>
      <c r="J24">
        <f t="shared" ca="1" si="4"/>
        <v>3.9660946803546239E-2</v>
      </c>
      <c r="K24">
        <f t="shared" ca="1" si="5"/>
        <v>3.966707349189745E-2</v>
      </c>
      <c r="L24">
        <f t="shared" ca="1" si="6"/>
        <v>3.9666023651517911E-2</v>
      </c>
      <c r="M24">
        <f t="shared" ca="1" si="7"/>
        <v>2.6466993232370106E-5</v>
      </c>
    </row>
    <row r="25" spans="5:13" x14ac:dyDescent="0.25">
      <c r="E25" s="13">
        <f ca="1">+'VLP q=100'!AX25:AX90</f>
        <v>3976.5849496545547</v>
      </c>
      <c r="F25">
        <f t="shared" ca="1" si="0"/>
        <v>3.4477088161192521E-2</v>
      </c>
      <c r="G25">
        <f t="shared" ca="1" si="1"/>
        <v>4.1171497524295247E-2</v>
      </c>
      <c r="H25">
        <f t="shared" ca="1" si="2"/>
        <v>3.9924463021049558E-2</v>
      </c>
      <c r="I25">
        <f t="shared" ca="1" si="3"/>
        <v>4.0136442222849907E-2</v>
      </c>
      <c r="J25">
        <f t="shared" ca="1" si="4"/>
        <v>4.0099823237250899E-2</v>
      </c>
      <c r="K25">
        <f t="shared" ca="1" si="5"/>
        <v>4.0106131615102486E-2</v>
      </c>
      <c r="L25">
        <f t="shared" ca="1" si="6"/>
        <v>4.0105044347832609E-2</v>
      </c>
      <c r="M25">
        <f t="shared" ca="1" si="7"/>
        <v>2.7110486662145742E-5</v>
      </c>
    </row>
    <row r="26" spans="5:13" x14ac:dyDescent="0.25">
      <c r="E26" s="13">
        <f ca="1">+'VLP q=100'!AX26:AX91</f>
        <v>3835.1601714837029</v>
      </c>
      <c r="F26">
        <f t="shared" ca="1" si="0"/>
        <v>3.4877520933206077E-2</v>
      </c>
      <c r="G26">
        <f t="shared" ca="1" si="1"/>
        <v>4.1613026364294814E-2</v>
      </c>
      <c r="H26">
        <f t="shared" ca="1" si="2"/>
        <v>4.0351842811751464E-2</v>
      </c>
      <c r="I26">
        <f t="shared" ca="1" si="3"/>
        <v>4.0567435681089198E-2</v>
      </c>
      <c r="J26">
        <f t="shared" ca="1" si="4"/>
        <v>4.0529982197960952E-2</v>
      </c>
      <c r="K26">
        <f t="shared" ca="1" si="5"/>
        <v>4.0536470648603121E-2</v>
      </c>
      <c r="L26">
        <f t="shared" ca="1" si="6"/>
        <v>4.0535346045002127E-2</v>
      </c>
      <c r="M26">
        <f t="shared" ca="1" si="7"/>
        <v>2.7743776992682575E-5</v>
      </c>
    </row>
    <row r="27" spans="5:13" x14ac:dyDescent="0.25">
      <c r="E27" s="13">
        <f ca="1">+'VLP q=100'!AX27:AX92</f>
        <v>3703.4589622082685</v>
      </c>
      <c r="F27">
        <f t="shared" ca="1" si="0"/>
        <v>3.527077781543296E-2</v>
      </c>
      <c r="G27">
        <f t="shared" ca="1" si="1"/>
        <v>4.2045454827026263E-2</v>
      </c>
      <c r="H27">
        <f t="shared" ca="1" si="2"/>
        <v>4.0770594515665788E-2</v>
      </c>
      <c r="I27">
        <f t="shared" ca="1" si="3"/>
        <v>4.0989714711439494E-2</v>
      </c>
      <c r="J27">
        <f t="shared" ca="1" si="4"/>
        <v>4.0951440501264071E-2</v>
      </c>
      <c r="K27">
        <f t="shared" ca="1" si="5"/>
        <v>4.095810724950414E-2</v>
      </c>
      <c r="L27">
        <f t="shared" ca="1" si="6"/>
        <v>4.0956945442725115E-2</v>
      </c>
      <c r="M27">
        <f t="shared" ca="1" si="7"/>
        <v>2.8366538726618284E-5</v>
      </c>
    </row>
    <row r="28" spans="5:13" x14ac:dyDescent="0.25">
      <c r="E28" s="13">
        <f ca="1">+'VLP q=100'!AX28:AX93</f>
        <v>3580.6486653342695</v>
      </c>
      <c r="F28">
        <f t="shared" ca="1" si="0"/>
        <v>3.5656818424555675E-2</v>
      </c>
      <c r="G28">
        <f t="shared" ca="1" si="1"/>
        <v>4.2468809576741567E-2</v>
      </c>
      <c r="H28">
        <f t="shared" ca="1" si="2"/>
        <v>4.1180735739777777E-2</v>
      </c>
      <c r="I28">
        <f t="shared" ca="1" si="3"/>
        <v>4.1403296837786874E-2</v>
      </c>
      <c r="J28">
        <f t="shared" ca="1" si="4"/>
        <v>4.1364216077748373E-2</v>
      </c>
      <c r="K28">
        <f t="shared" ca="1" si="5"/>
        <v>4.1371059197016814E-2</v>
      </c>
      <c r="L28">
        <f t="shared" ca="1" si="6"/>
        <v>4.1369860361690387E-2</v>
      </c>
      <c r="M28">
        <f t="shared" ca="1" si="7"/>
        <v>2.8978471668642717E-5</v>
      </c>
    </row>
    <row r="29" spans="5:13" x14ac:dyDescent="0.25">
      <c r="E29" s="13">
        <f ca="1">+'VLP q=100'!AX29:AX94</f>
        <v>3465.9840936616938</v>
      </c>
      <c r="F29">
        <f t="shared" ca="1" si="0"/>
        <v>3.6035605400619286E-2</v>
      </c>
      <c r="G29">
        <f t="shared" ca="1" si="1"/>
        <v>4.2883118896409347E-2</v>
      </c>
      <c r="H29">
        <f t="shared" ca="1" si="2"/>
        <v>4.158228558431893E-2</v>
      </c>
      <c r="I29">
        <f t="shared" ca="1" si="3"/>
        <v>4.1808201191844668E-2</v>
      </c>
      <c r="J29">
        <f t="shared" ca="1" si="4"/>
        <v>4.1768328431501189E-2</v>
      </c>
      <c r="K29">
        <f t="shared" ca="1" si="5"/>
        <v>4.1775345851194842E-2</v>
      </c>
      <c r="L29">
        <f t="shared" ca="1" si="6"/>
        <v>4.1774110202211355E-2</v>
      </c>
      <c r="M29">
        <f t="shared" ca="1" si="7"/>
        <v>2.9579301091176896E-5</v>
      </c>
    </row>
    <row r="30" spans="5:13" x14ac:dyDescent="0.25">
      <c r="E30" s="13">
        <f ca="1">+'VLP q=100'!AX30:AX95</f>
        <v>3358.7967491306158</v>
      </c>
      <c r="F30">
        <f t="shared" ca="1" si="0"/>
        <v>3.6407104749750105E-2</v>
      </c>
      <c r="G30">
        <f t="shared" ca="1" si="1"/>
        <v>4.3288413093940423E-2</v>
      </c>
      <c r="H30">
        <f t="shared" ca="1" si="2"/>
        <v>4.1975265051986142E-2</v>
      </c>
      <c r="I30">
        <f t="shared" ca="1" si="3"/>
        <v>4.220444892051637E-2</v>
      </c>
      <c r="J30">
        <f t="shared" ca="1" si="4"/>
        <v>4.2163799047454729E-2</v>
      </c>
      <c r="K30">
        <f t="shared" ca="1" si="5"/>
        <v>4.2170988560478587E-2</v>
      </c>
      <c r="L30">
        <f t="shared" ca="1" si="6"/>
        <v>4.2169716351677315E-2</v>
      </c>
      <c r="M30">
        <f t="shared" ca="1" si="7"/>
        <v>3.016877777080158E-5</v>
      </c>
    </row>
    <row r="31" spans="5:13" x14ac:dyDescent="0.25">
      <c r="E31" s="13">
        <f ca="1">+'VLP q=100'!AX31:AX96</f>
        <v>3258.4855585274058</v>
      </c>
      <c r="F31">
        <f t="shared" ca="1" si="0"/>
        <v>3.6771286153254062E-2</v>
      </c>
      <c r="G31">
        <f t="shared" ca="1" si="1"/>
        <v>4.3684724857730194E-2</v>
      </c>
      <c r="H31">
        <f t="shared" ca="1" si="2"/>
        <v>4.2359697409625231E-2</v>
      </c>
      <c r="I31">
        <f t="shared" ca="1" si="3"/>
        <v>4.259206354509739E-2</v>
      </c>
      <c r="J31">
        <f t="shared" ca="1" si="4"/>
        <v>4.2550651750725754E-2</v>
      </c>
      <c r="K31">
        <f t="shared" ca="1" si="5"/>
        <v>4.2558011021194581E-2</v>
      </c>
      <c r="L31">
        <f t="shared" ca="1" si="6"/>
        <v>4.2556702543968518E-2</v>
      </c>
      <c r="M31">
        <f t="shared" ca="1" si="7"/>
        <v>3.074667791074303E-5</v>
      </c>
    </row>
    <row r="32" spans="5:13" x14ac:dyDescent="0.25">
      <c r="E32" s="13">
        <f ca="1">+'VLP q=100'!AX32:AX97</f>
        <v>3164.5088866703036</v>
      </c>
      <c r="F32">
        <f t="shared" ca="1" si="0"/>
        <v>3.7128123243539833E-2</v>
      </c>
      <c r="G32">
        <f t="shared" ca="1" si="1"/>
        <v>4.4072089564739805E-2</v>
      </c>
      <c r="H32">
        <f t="shared" ca="1" si="2"/>
        <v>4.273560850511425E-2</v>
      </c>
      <c r="I32">
        <f t="shared" ca="1" si="3"/>
        <v>4.2971071275116748E-2</v>
      </c>
      <c r="J32">
        <f t="shared" ca="1" si="4"/>
        <v>4.2928913020742497E-2</v>
      </c>
      <c r="K32">
        <f t="shared" ca="1" si="5"/>
        <v>4.2936439591803821E-2</v>
      </c>
      <c r="L32">
        <f t="shared" ca="1" si="6"/>
        <v>4.2935095173628937E-2</v>
      </c>
      <c r="M32">
        <f t="shared" ca="1" si="7"/>
        <v>3.131280295169129E-5</v>
      </c>
    </row>
    <row r="33" spans="5:13" x14ac:dyDescent="0.25">
      <c r="E33" s="13">
        <f ca="1">+'VLP q=100'!AX33:AX98</f>
        <v>3076.377630011847</v>
      </c>
      <c r="F33">
        <f t="shared" ca="1" si="0"/>
        <v>3.7477593847328079E-2</v>
      </c>
      <c r="G33">
        <f t="shared" ca="1" si="1"/>
        <v>4.4450545543998687E-2</v>
      </c>
      <c r="H33">
        <f t="shared" ca="1" si="2"/>
        <v>4.3103027041892839E-2</v>
      </c>
      <c r="I33">
        <f t="shared" ca="1" si="3"/>
        <v>4.33415012793281E-2</v>
      </c>
      <c r="J33">
        <f t="shared" ca="1" si="4"/>
        <v>4.3298612262659734E-2</v>
      </c>
      <c r="K33">
        <f t="shared" ca="1" si="5"/>
        <v>4.3306303564400503E-2</v>
      </c>
      <c r="L33">
        <f t="shared" ca="1" si="6"/>
        <v>4.3304923567298648E-2</v>
      </c>
      <c r="M33">
        <f t="shared" ca="1" si="7"/>
        <v>3.1866979275707714E-5</v>
      </c>
    </row>
    <row r="34" spans="5:13" x14ac:dyDescent="0.25">
      <c r="E34" s="13">
        <f ca="1">+'VLP q=100'!AX34:AX99</f>
        <v>2993.6492271147395</v>
      </c>
      <c r="F34">
        <f t="shared" ca="1" si="0"/>
        <v>3.7819680196628666E-2</v>
      </c>
      <c r="G34">
        <f t="shared" ca="1" si="1"/>
        <v>4.4820134298128735E-2</v>
      </c>
      <c r="H34">
        <f t="shared" ca="1" si="2"/>
        <v>4.3461984813347121E-2</v>
      </c>
      <c r="I34">
        <f t="shared" ca="1" si="3"/>
        <v>4.3703385916118477E-2</v>
      </c>
      <c r="J34">
        <f t="shared" ca="1" si="4"/>
        <v>4.3659782038321979E-2</v>
      </c>
      <c r="K34">
        <f t="shared" ca="1" si="5"/>
        <v>4.3667635395721667E-2</v>
      </c>
      <c r="L34">
        <f t="shared" ca="1" si="6"/>
        <v>4.3666220214666443E-2</v>
      </c>
      <c r="M34">
        <f t="shared" ca="1" si="7"/>
        <v>3.2409057808688223E-5</v>
      </c>
    </row>
    <row r="35" spans="5:13" x14ac:dyDescent="0.25">
      <c r="E35" s="13">
        <f ca="1">+'VLP q=100'!AX35:AX100</f>
        <v>2915.9224497657301</v>
      </c>
      <c r="F35">
        <f t="shared" ca="1" si="0"/>
        <v>3.8154369107996418E-2</v>
      </c>
      <c r="G35">
        <f t="shared" ca="1" si="1"/>
        <v>4.5180900685258249E-2</v>
      </c>
      <c r="H35">
        <f t="shared" ca="1" si="2"/>
        <v>4.3812516899064555E-2</v>
      </c>
      <c r="I35">
        <f t="shared" ca="1" si="3"/>
        <v>4.4056760925406835E-2</v>
      </c>
      <c r="J35">
        <f t="shared" ca="1" si="4"/>
        <v>4.4012458258837525E-2</v>
      </c>
      <c r="K35">
        <f t="shared" ca="1" si="5"/>
        <v>4.4020470899732184E-2</v>
      </c>
      <c r="L35">
        <f t="shared" ca="1" si="6"/>
        <v>4.4019020961006829E-2</v>
      </c>
      <c r="M35">
        <f t="shared" ca="1" si="7"/>
        <v>3.2938913535568524E-5</v>
      </c>
    </row>
    <row r="36" spans="5:13" x14ac:dyDescent="0.25">
      <c r="E36" s="13">
        <f ca="1">+'VLP q=100'!AX36:AX101</f>
        <v>2842.8328608315865</v>
      </c>
      <c r="F36">
        <f t="shared" ca="1" si="0"/>
        <v>3.8481652130608134E-2</v>
      </c>
      <c r="G36">
        <f t="shared" ca="1" si="1"/>
        <v>4.5532893063499023E-2</v>
      </c>
      <c r="H36">
        <f t="shared" ca="1" si="2"/>
        <v>4.4154661824814666E-2</v>
      </c>
      <c r="I36">
        <f t="shared" ca="1" si="3"/>
        <v>4.4401665583941693E-2</v>
      </c>
      <c r="J36">
        <f t="shared" ca="1" si="4"/>
        <v>4.4356680340663882E-2</v>
      </c>
      <c r="K36">
        <f t="shared" ca="1" si="5"/>
        <v>4.436484940368602E-2</v>
      </c>
      <c r="L36">
        <f t="shared" ca="1" si="6"/>
        <v>4.4363365163202773E-2</v>
      </c>
      <c r="M36">
        <f t="shared" ca="1" si="7"/>
        <v>3.3456444924482795E-5</v>
      </c>
    </row>
    <row r="37" spans="5:13" x14ac:dyDescent="0.25">
      <c r="E37" s="13">
        <f ca="1">+'VLP q=100'!AX37:AX102</f>
        <v>2774.0488433074738</v>
      </c>
      <c r="F37">
        <f t="shared" ca="1" si="0"/>
        <v>3.8801525663742106E-2</v>
      </c>
      <c r="G37">
        <f t="shared" ca="1" si="1"/>
        <v>4.5876163400001134E-2</v>
      </c>
      <c r="H37">
        <f t="shared" ca="1" si="2"/>
        <v>4.448846168798206E-2</v>
      </c>
      <c r="I37">
        <f t="shared" ca="1" si="3"/>
        <v>4.4738142825776428E-2</v>
      </c>
      <c r="J37">
        <f t="shared" ca="1" si="4"/>
        <v>4.4692491326973109E-2</v>
      </c>
      <c r="K37">
        <f t="shared" ca="1" si="5"/>
        <v>4.4700813869434523E-2</v>
      </c>
      <c r="L37">
        <f t="shared" ca="1" si="6"/>
        <v>4.4699295811024532E-2</v>
      </c>
      <c r="M37">
        <f t="shared" ca="1" si="7"/>
        <v>3.3961573274196298E-5</v>
      </c>
    </row>
    <row r="38" spans="5:13" x14ac:dyDescent="0.25">
      <c r="E38" s="13">
        <f ca="1">+'VLP q=100'!AX38:AX103</f>
        <v>2709.2681201326523</v>
      </c>
      <c r="F38">
        <f t="shared" ca="1" si="0"/>
        <v>3.9113991044282155E-2</v>
      </c>
      <c r="G38">
        <f t="shared" ca="1" si="1"/>
        <v>4.6210767346464725E-2</v>
      </c>
      <c r="H38">
        <f t="shared" ca="1" si="2"/>
        <v>4.4813962250072226E-2</v>
      </c>
      <c r="I38">
        <f t="shared" ca="1" si="3"/>
        <v>4.5066239329591584E-2</v>
      </c>
      <c r="J38">
        <f t="shared" ca="1" si="4"/>
        <v>4.501993797595738E-2</v>
      </c>
      <c r="K38">
        <f t="shared" ca="1" si="5"/>
        <v>4.5028410981643181E-2</v>
      </c>
      <c r="L38">
        <f t="shared" ca="1" si="6"/>
        <v>4.5026859615325827E-2</v>
      </c>
      <c r="M38">
        <f t="shared" ca="1" si="7"/>
        <v>3.4454241992613318E-5</v>
      </c>
    </row>
    <row r="39" spans="5:13" x14ac:dyDescent="0.25">
      <c r="E39" s="13">
        <f ca="1">+'VLP q=100'!AX39:AX104</f>
        <v>2648.2146968617299</v>
      </c>
      <c r="F39">
        <f t="shared" ca="1" si="0"/>
        <v>3.9419054604913129E-2</v>
      </c>
      <c r="G39">
        <f t="shared" ca="1" si="1"/>
        <v>4.6536764282878673E-2</v>
      </c>
      <c r="H39">
        <f t="shared" ca="1" si="2"/>
        <v>4.5131212997825694E-2</v>
      </c>
      <c r="I39">
        <f t="shared" ca="1" si="3"/>
        <v>4.5386005574446761E-2</v>
      </c>
      <c r="J39">
        <f t="shared" ca="1" si="4"/>
        <v>4.5339070817647091E-2</v>
      </c>
      <c r="K39">
        <f t="shared" ca="1" si="5"/>
        <v>4.5347691204491211E-2</v>
      </c>
      <c r="L39">
        <f t="shared" ca="1" si="6"/>
        <v>4.5346107064731821E-2</v>
      </c>
      <c r="M39">
        <f t="shared" ca="1" si="7"/>
        <v>3.4934415806170773E-5</v>
      </c>
    </row>
    <row r="40" spans="5:13" x14ac:dyDescent="0.25">
      <c r="E40" s="13">
        <f ca="1">+'VLP q=100'!AX40:AX105</f>
        <v>2590.6361696697336</v>
      </c>
      <c r="F40">
        <f t="shared" ca="1" si="0"/>
        <v>3.9716727703718653E-2</v>
      </c>
      <c r="G40">
        <f t="shared" ca="1" si="1"/>
        <v>4.6854217331159846E-2</v>
      </c>
      <c r="H40">
        <f t="shared" ca="1" si="2"/>
        <v>4.5440267174405378E-2</v>
      </c>
      <c r="I40">
        <f t="shared" ca="1" si="3"/>
        <v>4.5697495865470138E-2</v>
      </c>
      <c r="J40">
        <f t="shared" ca="1" si="4"/>
        <v>4.5649944180740643E-2</v>
      </c>
      <c r="K40">
        <f t="shared" ca="1" si="5"/>
        <v>4.5658708808354882E-2</v>
      </c>
      <c r="L40">
        <f t="shared" ca="1" si="6"/>
        <v>4.5657092452319033E-2</v>
      </c>
      <c r="M40">
        <f t="shared" ca="1" si="7"/>
        <v>3.5402079918635563E-5</v>
      </c>
    </row>
    <row r="41" spans="5:13" x14ac:dyDescent="0.25">
      <c r="E41" s="13">
        <f ca="1">+'VLP q=100'!AX41:AX106</f>
        <v>2536.3013498248856</v>
      </c>
      <c r="F41">
        <f t="shared" ca="1" si="0"/>
        <v>4.0007026725937138E-2</v>
      </c>
      <c r="G41">
        <f t="shared" ca="1" si="1"/>
        <v>4.716319334028702E-2</v>
      </c>
      <c r="H41">
        <f t="shared" ca="1" si="2"/>
        <v>4.5741181782062712E-2</v>
      </c>
      <c r="I41">
        <f t="shared" ca="1" si="3"/>
        <v>4.6000768330933993E-2</v>
      </c>
      <c r="J41">
        <f t="shared" ca="1" si="4"/>
        <v>4.5952616190883984E-2</v>
      </c>
      <c r="K41">
        <f t="shared" ca="1" si="5"/>
        <v>4.5961521867914502E-2</v>
      </c>
      <c r="L41">
        <f t="shared" ca="1" si="6"/>
        <v>4.5959873873727325E-2</v>
      </c>
      <c r="M41">
        <f t="shared" ca="1" si="7"/>
        <v>3.5857239114825927E-5</v>
      </c>
    </row>
    <row r="42" spans="5:13" x14ac:dyDescent="0.25">
      <c r="E42" s="13">
        <f ca="1">+'VLP q=100'!AX42:AX107</f>
        <v>2484.9981629974859</v>
      </c>
      <c r="F42">
        <f t="shared" ca="1" si="0"/>
        <v>4.0289973058675349E-2</v>
      </c>
      <c r="G42">
        <f t="shared" ca="1" si="1"/>
        <v>4.7463762844452792E-2</v>
      </c>
      <c r="H42">
        <f t="shared" ca="1" si="2"/>
        <v>4.6034017557640562E-2</v>
      </c>
      <c r="I42">
        <f t="shared" ca="1" si="3"/>
        <v>4.6295884892111325E-2</v>
      </c>
      <c r="J42">
        <f t="shared" ca="1" si="4"/>
        <v>4.6247148741786405E-2</v>
      </c>
      <c r="K42">
        <f t="shared" ca="1" si="5"/>
        <v>4.625619223307393E-2</v>
      </c>
      <c r="L42">
        <f t="shared" ca="1" si="6"/>
        <v>4.6254513198091943E-2</v>
      </c>
      <c r="M42">
        <f t="shared" ca="1" si="7"/>
        <v>3.6299916827495175E-5</v>
      </c>
    </row>
    <row r="43" spans="5:13" x14ac:dyDescent="0.25">
      <c r="E43" s="13">
        <f ca="1">+'VLP q=100'!AX43:AX108</f>
        <v>2436.531787839378</v>
      </c>
      <c r="F43">
        <f t="shared" ca="1" si="0"/>
        <v>4.0565593039417917E-2</v>
      </c>
      <c r="G43">
        <f t="shared" ca="1" si="1"/>
        <v>4.7755999995692848E-2</v>
      </c>
      <c r="H43">
        <f t="shared" ca="1" si="2"/>
        <v>4.6318838922224874E-2</v>
      </c>
      <c r="I43">
        <f t="shared" ca="1" si="3"/>
        <v>4.658291120726285E-2</v>
      </c>
      <c r="J43">
        <f t="shared" ca="1" si="4"/>
        <v>4.6533607440512062E-2</v>
      </c>
      <c r="K43">
        <f t="shared" ca="1" si="5"/>
        <v>4.6542785474033718E-2</v>
      </c>
      <c r="L43">
        <f t="shared" ca="1" si="6"/>
        <v>4.6541076013136895E-2</v>
      </c>
      <c r="M43">
        <f t="shared" ca="1" si="7"/>
        <v>3.6730154161899964E-5</v>
      </c>
    </row>
    <row r="44" spans="5:13" x14ac:dyDescent="0.25">
      <c r="E44" s="13">
        <f ca="1">+'VLP q=100'!AX44:AX109</f>
        <v>2390.7230033698424</v>
      </c>
      <c r="F44">
        <f t="shared" ca="1" si="0"/>
        <v>4.0833917879207253E-2</v>
      </c>
      <c r="G44">
        <f t="shared" ca="1" si="1"/>
        <v>4.8039982472393793E-2</v>
      </c>
      <c r="H44">
        <f t="shared" ca="1" si="2"/>
        <v>4.6595713906218826E-2</v>
      </c>
      <c r="I44">
        <f t="shared" ca="1" si="3"/>
        <v>4.6861916591060211E-2</v>
      </c>
      <c r="J44">
        <f t="shared" ca="1" si="4"/>
        <v>4.6812061528244957E-2</v>
      </c>
      <c r="K44">
        <f t="shared" ca="1" si="5"/>
        <v>4.6821370801818196E-2</v>
      </c>
      <c r="L44">
        <f t="shared" ca="1" si="6"/>
        <v>4.6819631545728817E-2</v>
      </c>
      <c r="M44">
        <f t="shared" ca="1" si="7"/>
        <v>3.714800890051294E-5</v>
      </c>
    </row>
    <row r="45" spans="5:13" x14ac:dyDescent="0.25">
      <c r="E45" s="13">
        <f ca="1">+'VLP q=100'!AX45:AX110</f>
        <v>2347.4067190070841</v>
      </c>
      <c r="F45">
        <f t="shared" ca="1" si="0"/>
        <v>4.1094983561398089E-2</v>
      </c>
      <c r="G45">
        <f t="shared" ca="1" si="1"/>
        <v>4.8315791365023446E-2</v>
      </c>
      <c r="H45">
        <f t="shared" ca="1" si="2"/>
        <v>4.6864714051073571E-2</v>
      </c>
      <c r="I45">
        <f t="shared" ca="1" si="3"/>
        <v>4.7132973910710307E-2</v>
      </c>
      <c r="J45">
        <f t="shared" ca="1" si="4"/>
        <v>4.7082583777783321E-2</v>
      </c>
      <c r="K45">
        <f t="shared" ca="1" si="5"/>
        <v>4.7092020965514063E-2</v>
      </c>
      <c r="L45">
        <f t="shared" ca="1" si="6"/>
        <v>4.7090252559149316E-2</v>
      </c>
      <c r="M45">
        <f t="shared" ca="1" si="7"/>
        <v>3.7553554475533018E-5</v>
      </c>
    </row>
    <row r="46" spans="5:13" x14ac:dyDescent="0.25">
      <c r="E46" s="13">
        <f ca="1">+'VLP q=100'!AX46:AX111</f>
        <v>2306.4306647246344</v>
      </c>
      <c r="F46">
        <f t="shared" ca="1" si="0"/>
        <v>4.134883071691331E-2</v>
      </c>
      <c r="G46">
        <f t="shared" ca="1" si="1"/>
        <v>4.8583511040372097E-2</v>
      </c>
      <c r="H46">
        <f t="shared" ca="1" si="2"/>
        <v>4.7125914288870793E-2</v>
      </c>
      <c r="I46">
        <f t="shared" ca="1" si="3"/>
        <v>4.7396159460002592E-2</v>
      </c>
      <c r="J46">
        <f t="shared" ca="1" si="4"/>
        <v>4.7345250368977715E-2</v>
      </c>
      <c r="K46">
        <f t="shared" ca="1" si="5"/>
        <v>4.7354812127437335E-2</v>
      </c>
      <c r="L46">
        <f t="shared" ca="1" si="6"/>
        <v>4.7353015228301362E-2</v>
      </c>
      <c r="M46">
        <f t="shared" ca="1" si="7"/>
        <v>3.7946878932820621E-5</v>
      </c>
    </row>
    <row r="47" spans="5:13" x14ac:dyDescent="0.25">
      <c r="E47" s="13">
        <f ca="1">+'VLP q=100'!AX47:AX112</f>
        <v>2267.6542219001412</v>
      </c>
      <c r="F47">
        <f t="shared" ca="1" si="0"/>
        <v>4.1595504476942165E-2</v>
      </c>
      <c r="G47">
        <f t="shared" ca="1" si="1"/>
        <v>4.8843228985533588E-2</v>
      </c>
      <c r="H47">
        <f t="shared" ca="1" si="2"/>
        <v>4.737939280090963E-2</v>
      </c>
      <c r="I47">
        <f t="shared" ca="1" si="3"/>
        <v>4.7651552812456643E-2</v>
      </c>
      <c r="J47">
        <f t="shared" ca="1" si="4"/>
        <v>4.7600140743282442E-2</v>
      </c>
      <c r="K47">
        <f t="shared" ca="1" si="5"/>
        <v>4.7609823717399712E-2</v>
      </c>
      <c r="L47">
        <f t="shared" ca="1" si="6"/>
        <v>4.7607998994020857E-2</v>
      </c>
      <c r="M47">
        <f t="shared" ca="1" si="7"/>
        <v>3.8328083881103225E-5</v>
      </c>
    </row>
    <row r="48" spans="5:13" x14ac:dyDescent="0.25">
      <c r="E48" s="13">
        <f ca="1">+'VLP q=100'!AX48:AX113</f>
        <v>2230.9473780506128</v>
      </c>
      <c r="F48">
        <f t="shared" ca="1" si="0"/>
        <v>4.1835054304027064E-2</v>
      </c>
      <c r="G48">
        <f t="shared" ca="1" si="1"/>
        <v>4.909503563279518E-2</v>
      </c>
      <c r="H48">
        <f t="shared" ca="1" si="2"/>
        <v>4.7625230856405319E-2</v>
      </c>
      <c r="I48">
        <f t="shared" ca="1" si="3"/>
        <v>4.7899236654697988E-2</v>
      </c>
      <c r="J48">
        <f t="shared" ca="1" si="4"/>
        <v>4.7847337438541492E-2</v>
      </c>
      <c r="K48">
        <f t="shared" ca="1" si="5"/>
        <v>4.7857138267198139E-2</v>
      </c>
      <c r="L48">
        <f t="shared" ca="1" si="6"/>
        <v>4.7855286397616416E-2</v>
      </c>
      <c r="M48">
        <f t="shared" ca="1" si="7"/>
        <v>3.8697283437749304E-5</v>
      </c>
    </row>
    <row r="49" spans="5:13" x14ac:dyDescent="0.25">
      <c r="E49" s="13">
        <f ca="1">+'VLP q=100'!AX49:AX114</f>
        <v>2196.1897908886717</v>
      </c>
      <c r="F49">
        <f t="shared" ca="1" si="0"/>
        <v>4.2067533802479101E-2</v>
      </c>
      <c r="G49">
        <f t="shared" ca="1" si="1"/>
        <v>4.9339024166537369E-2</v>
      </c>
      <c r="H49">
        <f t="shared" ca="1" si="2"/>
        <v>4.7863512632353937E-2</v>
      </c>
      <c r="I49">
        <f t="shared" ca="1" si="3"/>
        <v>4.8139296601135022E-2</v>
      </c>
      <c r="J49">
        <f t="shared" ca="1" si="4"/>
        <v>4.8086925905075309E-2</v>
      </c>
      <c r="K49">
        <f t="shared" ca="1" si="5"/>
        <v>4.8096841226395293E-2</v>
      </c>
      <c r="L49">
        <f t="shared" ca="1" si="6"/>
        <v>4.8094962896704778E-2</v>
      </c>
      <c r="M49">
        <f t="shared" ca="1" si="7"/>
        <v>3.9054603172247421E-5</v>
      </c>
    </row>
    <row r="50" spans="5:13" x14ac:dyDescent="0.25">
      <c r="E50" s="13">
        <f ca="1">+'VLP q=100'!AX50:AX115</f>
        <v>2163.2699490501182</v>
      </c>
      <c r="F50">
        <f t="shared" ca="1" si="0"/>
        <v>4.2293000509044311E-2</v>
      </c>
      <c r="G50">
        <f t="shared" ca="1" si="1"/>
        <v>4.9575290313171809E-2</v>
      </c>
      <c r="H50">
        <f t="shared" ca="1" si="2"/>
        <v>4.8094325015558458E-2</v>
      </c>
      <c r="I50">
        <f t="shared" ca="1" si="3"/>
        <v>4.8371820990947209E-2</v>
      </c>
      <c r="J50">
        <f t="shared" ca="1" si="4"/>
        <v>4.8318994304073201E-2</v>
      </c>
      <c r="K50">
        <f t="shared" ca="1" si="5"/>
        <v>4.8329020760397592E-2</v>
      </c>
      <c r="L50">
        <f t="shared" ca="1" si="6"/>
        <v>4.8327116663347963E-2</v>
      </c>
      <c r="M50">
        <f t="shared" ca="1" si="7"/>
        <v>3.9400179052547022E-5</v>
      </c>
    </row>
    <row r="51" spans="5:13" x14ac:dyDescent="0.25">
      <c r="E51" s="13">
        <f ca="1">+'VLP q=100'!AX51:AX116</f>
        <v>2132.0844184857242</v>
      </c>
      <c r="F51">
        <f t="shared" ca="1" si="0"/>
        <v>4.2511515664711765E-2</v>
      </c>
      <c r="G51">
        <f t="shared" ca="1" si="1"/>
        <v>4.9803932115063891E-2</v>
      </c>
      <c r="H51">
        <f t="shared" ca="1" si="2"/>
        <v>4.8317757387742612E-2</v>
      </c>
      <c r="I51">
        <f t="shared" ca="1" si="3"/>
        <v>4.8596900668323229E-2</v>
      </c>
      <c r="J51">
        <f t="shared" ca="1" si="4"/>
        <v>4.8543633289224702E-2</v>
      </c>
      <c r="K51">
        <f t="shared" ca="1" si="5"/>
        <v>4.8553767531765997E-2</v>
      </c>
      <c r="L51">
        <f t="shared" ca="1" si="6"/>
        <v>4.8551838365426682E-2</v>
      </c>
      <c r="M51">
        <f t="shared" ca="1" si="7"/>
        <v>3.9734156404030212E-5</v>
      </c>
    </row>
    <row r="52" spans="5:13" x14ac:dyDescent="0.25">
      <c r="E52" s="13">
        <f ca="1">+'VLP q=100'!AX52:AX117</f>
        <v>2102.5371649222429</v>
      </c>
      <c r="F52">
        <f t="shared" ca="1" si="0"/>
        <v>4.2723143968507751E-2</v>
      </c>
      <c r="G52">
        <f t="shared" ca="1" si="1"/>
        <v>5.0025049689294152E-2</v>
      </c>
      <c r="H52">
        <f t="shared" ca="1" si="2"/>
        <v>4.8533901394599233E-2</v>
      </c>
      <c r="I52">
        <f t="shared" ca="1" si="3"/>
        <v>4.8814628746804811E-2</v>
      </c>
      <c r="J52">
        <f t="shared" ca="1" si="4"/>
        <v>4.8760935772441269E-2</v>
      </c>
      <c r="K52">
        <f t="shared" ca="1" si="5"/>
        <v>4.8771174465612188E-2</v>
      </c>
      <c r="L52">
        <f t="shared" ca="1" si="6"/>
        <v>4.8769220932102751E-2</v>
      </c>
      <c r="M52">
        <f t="shared" ca="1" si="7"/>
        <v>4.0056688872613708E-5</v>
      </c>
    </row>
    <row r="53" spans="5:13" x14ac:dyDescent="0.25">
      <c r="E53" s="13">
        <f ca="1">+'VLP q=100'!AX53:AX118</f>
        <v>2074.5389440145441</v>
      </c>
      <c r="F53">
        <f t="shared" ca="1" si="0"/>
        <v>4.2927953314058728E-2</v>
      </c>
      <c r="G53">
        <f t="shared" ca="1" si="1"/>
        <v>5.0238744972010106E-2</v>
      </c>
      <c r="H53">
        <f t="shared" ca="1" si="2"/>
        <v>4.8742850699528349E-2</v>
      </c>
      <c r="I53">
        <f t="shared" ca="1" si="3"/>
        <v>4.9025100358497727E-2</v>
      </c>
      <c r="J53">
        <f t="shared" ca="1" si="4"/>
        <v>4.8970996674426163E-2</v>
      </c>
      <c r="K53">
        <f t="shared" ca="1" si="5"/>
        <v>4.8981336499839587E-2</v>
      </c>
      <c r="L53">
        <f t="shared" ca="1" si="6"/>
        <v>4.8979359304128903E-2</v>
      </c>
      <c r="M53">
        <f t="shared" ca="1" si="7"/>
        <v>4.0367937408224193E-5</v>
      </c>
    </row>
    <row r="54" spans="5:13" x14ac:dyDescent="0.25">
      <c r="E54" s="13">
        <f ca="1">+'VLP q=100'!AX54:AX119</f>
        <v>2048.0067518626861</v>
      </c>
      <c r="F54">
        <f t="shared" ca="1" si="0"/>
        <v>4.3126014509624298E-2</v>
      </c>
      <c r="G54">
        <f t="shared" ca="1" si="1"/>
        <v>5.0445121449001679E-2</v>
      </c>
      <c r="H54">
        <f t="shared" ca="1" si="2"/>
        <v>4.8944700722712974E-2</v>
      </c>
      <c r="I54">
        <f t="shared" ca="1" si="3"/>
        <v>4.9228412388801178E-2</v>
      </c>
      <c r="J54">
        <f t="shared" ca="1" si="4"/>
        <v>4.9173912660740955E-2</v>
      </c>
      <c r="K54">
        <f t="shared" ca="1" si="5"/>
        <v>4.9184350320878499E-2</v>
      </c>
      <c r="L54">
        <f t="shared" ca="1" si="6"/>
        <v>4.9182350169655539E-2</v>
      </c>
      <c r="M54">
        <f t="shared" ca="1" si="7"/>
        <v>4.06680692577765E-5</v>
      </c>
    </row>
    <row r="55" spans="5:13" x14ac:dyDescent="0.25">
      <c r="E55" s="13">
        <f ca="1">+'VLP q=100'!AX55:AX120</f>
        <v>2022.8633294792423</v>
      </c>
      <c r="F55">
        <f t="shared" ca="1" si="0"/>
        <v>4.3317400982201423E-2</v>
      </c>
      <c r="G55">
        <f t="shared" ca="1" si="1"/>
        <v>5.0644283873000372E-2</v>
      </c>
      <c r="H55">
        <f t="shared" ca="1" si="2"/>
        <v>4.9139548366057696E-2</v>
      </c>
      <c r="I55">
        <f t="shared" ca="1" si="3"/>
        <v>4.9424663197181598E-2</v>
      </c>
      <c r="J55">
        <f t="shared" ca="1" si="4"/>
        <v>4.9369781863891828E-2</v>
      </c>
      <c r="K55">
        <f t="shared" ca="1" si="5"/>
        <v>4.9380314085440163E-2</v>
      </c>
      <c r="L55">
        <f t="shared" ca="1" si="6"/>
        <v>4.9378291686058284E-2</v>
      </c>
      <c r="M55">
        <f t="shared" ca="1" si="7"/>
        <v>4.0957256981211167E-5</v>
      </c>
    </row>
    <row r="56" spans="5:13" x14ac:dyDescent="0.25">
      <c r="E56" s="13">
        <f ca="1">+'VLP q=100'!AX56:AX121</f>
        <v>1999.0367155846805</v>
      </c>
      <c r="F56">
        <f t="shared" ca="1" si="0"/>
        <v>4.3502188466177781E-2</v>
      </c>
      <c r="G56">
        <f t="shared" ca="1" si="1"/>
        <v>5.0836337968050413E-2</v>
      </c>
      <c r="H56">
        <f t="shared" ca="1" si="2"/>
        <v>4.9327491724372903E-2</v>
      </c>
      <c r="I56">
        <f t="shared" ca="1" si="3"/>
        <v>4.9613952324370304E-2</v>
      </c>
      <c r="J56">
        <f t="shared" ca="1" si="4"/>
        <v>4.9558703591814385E-2</v>
      </c>
      <c r="K56">
        <f t="shared" ca="1" si="5"/>
        <v>4.9569327128668815E-2</v>
      </c>
      <c r="L56">
        <f t="shared" ca="1" si="6"/>
        <v>4.9567283188165556E-2</v>
      </c>
      <c r="M56">
        <f t="shared" ca="1" si="7"/>
        <v>4.1235677483061873E-5</v>
      </c>
    </row>
    <row r="57" spans="5:13" x14ac:dyDescent="0.25">
      <c r="E57" s="13">
        <f ca="1">+'VLP q=100'!AX57:AX122</f>
        <v>1976.4598427997532</v>
      </c>
      <c r="F57">
        <f t="shared" ca="1" si="0"/>
        <v>4.3680454676863843E-2</v>
      </c>
      <c r="G57">
        <f t="shared" ca="1" si="1"/>
        <v>5.1021390121125415E-2</v>
      </c>
      <c r="H57">
        <f t="shared" ca="1" si="2"/>
        <v>4.9508629783021618E-2</v>
      </c>
      <c r="I57">
        <f t="shared" ca="1" si="3"/>
        <v>4.9796380186198246E-2</v>
      </c>
      <c r="J57">
        <f t="shared" ca="1" si="4"/>
        <v>4.9740778022968793E-2</v>
      </c>
      <c r="K57">
        <f t="shared" ca="1" si="5"/>
        <v>4.9751489658904552E-2</v>
      </c>
      <c r="L57">
        <f t="shared" ca="1" si="6"/>
        <v>4.9749424883098366E-2</v>
      </c>
      <c r="M57">
        <f t="shared" ca="1" si="7"/>
        <v>4.150351106647002E-5</v>
      </c>
    </row>
    <row r="58" spans="5:13" x14ac:dyDescent="0.25">
      <c r="E58" s="13">
        <f ca="1">+'VLP q=100'!AX58:AX123</f>
        <v>1955.0701729089883</v>
      </c>
      <c r="F58">
        <f t="shared" ca="1" si="0"/>
        <v>4.3852278969055289E-2</v>
      </c>
      <c r="G58">
        <f t="shared" ca="1" si="1"/>
        <v>5.1199547060964724E-2</v>
      </c>
      <c r="H58">
        <f t="shared" ca="1" si="2"/>
        <v>4.9683062102055343E-2</v>
      </c>
      <c r="I58">
        <f t="shared" ca="1" si="3"/>
        <v>4.9972047754085265E-2</v>
      </c>
      <c r="J58">
        <f t="shared" ca="1" si="4"/>
        <v>4.9916105888063139E-2</v>
      </c>
      <c r="K58">
        <f t="shared" ca="1" si="5"/>
        <v>4.9926902439075271E-2</v>
      </c>
      <c r="L58">
        <f t="shared" ca="1" si="6"/>
        <v>4.992481753174071E-2</v>
      </c>
      <c r="M58">
        <f t="shared" ca="1" si="7"/>
        <v>4.176094050289815E-5</v>
      </c>
    </row>
    <row r="59" spans="5:13" x14ac:dyDescent="0.25">
      <c r="E59" s="13">
        <f ca="1">+'VLP q=100'!AX59:AX124</f>
        <v>1934.8093674013055</v>
      </c>
      <c r="F59">
        <f t="shared" ca="1" si="0"/>
        <v>4.4017741980567848E-2</v>
      </c>
      <c r="G59">
        <f t="shared" ca="1" si="1"/>
        <v>5.1370915523873385E-2</v>
      </c>
      <c r="H59">
        <f t="shared" ca="1" si="2"/>
        <v>4.9850888486643673E-2</v>
      </c>
      <c r="I59">
        <f t="shared" ca="1" si="3"/>
        <v>5.0141056221978453E-2</v>
      </c>
      <c r="J59">
        <f t="shared" ca="1" si="4"/>
        <v>5.0084788138200262E-2</v>
      </c>
      <c r="K59">
        <f t="shared" ca="1" si="5"/>
        <v>5.0095666454513285E-2</v>
      </c>
      <c r="L59">
        <f t="shared" ca="1" si="6"/>
        <v>5.009356211663557E-2</v>
      </c>
      <c r="M59">
        <f t="shared" ca="1" si="7"/>
        <v>4.2008150125460154E-5</v>
      </c>
    </row>
    <row r="60" spans="5:13" x14ac:dyDescent="0.25">
      <c r="E60" s="13">
        <f ca="1">+'VLP q=100'!AX60:AX125</f>
        <v>1915.6229899640068</v>
      </c>
      <c r="F60">
        <f t="shared" ca="1" si="0"/>
        <v>4.4176925260436338E-2</v>
      </c>
      <c r="G60">
        <f t="shared" ca="1" si="1"/>
        <v>5.1535601905963381E-2</v>
      </c>
      <c r="H60">
        <f t="shared" ca="1" si="2"/>
        <v>5.0012208643343464E-2</v>
      </c>
      <c r="I60">
        <f t="shared" ca="1" si="3"/>
        <v>5.0303506659271767E-2</v>
      </c>
      <c r="J60">
        <f t="shared" ca="1" si="4"/>
        <v>5.0246925598981966E-2</v>
      </c>
      <c r="K60">
        <f t="shared" ca="1" si="5"/>
        <v>5.0257882566730479E-2</v>
      </c>
      <c r="L60">
        <f t="shared" ca="1" si="6"/>
        <v>5.0255759495840754E-2</v>
      </c>
      <c r="M60">
        <f t="shared" ca="1" si="7"/>
        <v>4.224532493435032E-5</v>
      </c>
    </row>
    <row r="61" spans="5:13" x14ac:dyDescent="0.25">
      <c r="E61" s="13">
        <f ca="1">+'VLP q=100'!AX61:AX126</f>
        <v>1897.46023802439</v>
      </c>
      <c r="F61">
        <f t="shared" ca="1" si="0"/>
        <v>4.4329910881175716E-2</v>
      </c>
      <c r="G61">
        <f t="shared" ca="1" si="1"/>
        <v>5.1693711901004046E-2</v>
      </c>
      <c r="H61">
        <f t="shared" ca="1" si="2"/>
        <v>5.0167121821452727E-2</v>
      </c>
      <c r="I61">
        <f t="shared" ca="1" si="3"/>
        <v>5.045949964893541E-2</v>
      </c>
      <c r="J61">
        <f t="shared" ca="1" si="4"/>
        <v>5.0402618609801643E-2</v>
      </c>
      <c r="K61">
        <f t="shared" ca="1" si="5"/>
        <v>5.0413651152383158E-2</v>
      </c>
      <c r="L61">
        <f t="shared" ca="1" si="6"/>
        <v>5.041151004197509E-2</v>
      </c>
      <c r="M61">
        <f t="shared" ca="1" si="7"/>
        <v>4.2472649723960935E-5</v>
      </c>
    </row>
    <row r="62" spans="5:13" x14ac:dyDescent="0.25">
      <c r="E62" s="13">
        <f ca="1">+'VLP q=100'!AX62:AX127</f>
        <v>1880.2737008079209</v>
      </c>
      <c r="F62">
        <f t="shared" ca="1" si="0"/>
        <v>4.4476781034152167E-2</v>
      </c>
      <c r="G62">
        <f t="shared" ca="1" si="1"/>
        <v>5.1845350122687102E-2</v>
      </c>
      <c r="H62">
        <f t="shared" ca="1" si="2"/>
        <v>5.0315726438339148E-2</v>
      </c>
      <c r="I62">
        <f t="shared" ca="1" si="3"/>
        <v>5.0609134909725587E-2</v>
      </c>
      <c r="J62">
        <f t="shared" ca="1" si="4"/>
        <v>5.0551966647199721E-2</v>
      </c>
      <c r="K62">
        <f t="shared" ca="1" si="5"/>
        <v>5.0563071726300084E-2</v>
      </c>
      <c r="L62">
        <f t="shared" ca="1" si="6"/>
        <v>5.0560913265329063E-2</v>
      </c>
      <c r="M62">
        <f t="shared" ca="1" si="7"/>
        <v>4.2690308216812152E-5</v>
      </c>
    </row>
    <row r="63" spans="5:13" x14ac:dyDescent="0.25">
      <c r="E63" s="13">
        <f ca="1">+'VLP q=100'!AX63:AX128</f>
        <v>1864.0191417207543</v>
      </c>
      <c r="F63">
        <f t="shared" ca="1" si="0"/>
        <v>4.4617617606699134E-2</v>
      </c>
      <c r="G63">
        <f t="shared" ca="1" si="1"/>
        <v>5.1990619709686041E-2</v>
      </c>
      <c r="H63">
        <f t="shared" ca="1" si="2"/>
        <v>5.0458119687217251E-2</v>
      </c>
      <c r="I63">
        <f t="shared" ca="1" si="3"/>
        <v>5.0752510900925328E-2</v>
      </c>
      <c r="J63">
        <f t="shared" ca="1" si="4"/>
        <v>5.0695067930736692E-2</v>
      </c>
      <c r="K63">
        <f t="shared" ca="1" si="5"/>
        <v>5.0706242547028331E-2</v>
      </c>
      <c r="L63">
        <f t="shared" ca="1" si="6"/>
        <v>5.0704067419494049E-2</v>
      </c>
      <c r="M63">
        <f t="shared" ca="1" si="7"/>
        <v>4.2898482212209563E-5</v>
      </c>
    </row>
    <row r="64" spans="5:13" x14ac:dyDescent="0.25">
      <c r="E64" s="13">
        <f ca="1">+'VLP q=100'!AX64:AX129</f>
        <v>1848.6553031748685</v>
      </c>
      <c r="F64">
        <f t="shared" ca="1" si="0"/>
        <v>4.4752501739118974E-2</v>
      </c>
      <c r="G64">
        <f t="shared" ca="1" si="1"/>
        <v>5.2129621911383595E-2</v>
      </c>
      <c r="H64">
        <f t="shared" ca="1" si="2"/>
        <v>5.059439712535118E-2</v>
      </c>
      <c r="I64">
        <f t="shared" ca="1" si="3"/>
        <v>5.0889724407566513E-2</v>
      </c>
      <c r="J64">
        <f t="shared" ca="1" si="4"/>
        <v>5.0832019009340271E-2</v>
      </c>
      <c r="K64">
        <f t="shared" ca="1" si="5"/>
        <v>5.0843260202851986E-2</v>
      </c>
      <c r="L64">
        <f t="shared" ca="1" si="6"/>
        <v>5.0841069087465655E-2</v>
      </c>
      <c r="M64">
        <f t="shared" ca="1" si="7"/>
        <v>4.3097350737481658E-5</v>
      </c>
    </row>
    <row r="65" spans="5:13" x14ac:dyDescent="0.25">
      <c r="E65" s="13">
        <f ca="1">+'VLP q=100'!AX65:AX130</f>
        <v>1834.1437322626089</v>
      </c>
      <c r="F65">
        <f t="shared" ca="1" si="0"/>
        <v>4.4881513359120204E-2</v>
      </c>
      <c r="G65">
        <f t="shared" ca="1" si="1"/>
        <v>5.2262455651539474E-2</v>
      </c>
      <c r="H65">
        <f t="shared" ca="1" si="2"/>
        <v>5.0724652240068918E-2</v>
      </c>
      <c r="I65">
        <f t="shared" ca="1" si="3"/>
        <v>5.1020870103488256E-2</v>
      </c>
      <c r="J65">
        <f t="shared" ca="1" si="4"/>
        <v>5.096291432548837E-2</v>
      </c>
      <c r="K65">
        <f t="shared" ca="1" si="5"/>
        <v>5.0974219175644382E-2</v>
      </c>
      <c r="L65">
        <f t="shared" ca="1" si="6"/>
        <v>5.0972012745581996E-2</v>
      </c>
      <c r="M65">
        <f t="shared" ca="1" si="7"/>
        <v>4.3287089199305278E-5</v>
      </c>
    </row>
    <row r="66" spans="5:13" x14ac:dyDescent="0.25">
      <c r="E66" s="13">
        <f ca="1">+'VLP q=100'!AX66:AX131</f>
        <v>1820.4486259609746</v>
      </c>
      <c r="F66">
        <f t="shared" ca="1" si="0"/>
        <v>4.5004730690528981E-2</v>
      </c>
      <c r="G66">
        <f t="shared" ca="1" si="1"/>
        <v>5.2389217066444914E-2</v>
      </c>
      <c r="H66">
        <f t="shared" ca="1" si="2"/>
        <v>5.0848975989261164E-2</v>
      </c>
      <c r="I66">
        <f t="shared" ca="1" si="3"/>
        <v>5.1146040088868985E-2</v>
      </c>
      <c r="J66">
        <f t="shared" ca="1" si="4"/>
        <v>5.1087845753874025E-2</v>
      </c>
      <c r="K66">
        <f t="shared" ca="1" si="5"/>
        <v>5.1099211379197734E-2</v>
      </c>
      <c r="L66">
        <f t="shared" ca="1" si="6"/>
        <v>5.1096990301941085E-2</v>
      </c>
      <c r="M66">
        <f t="shared" ca="1" si="7"/>
        <v>4.346786852854594E-5</v>
      </c>
    </row>
    <row r="67" spans="5:13" x14ac:dyDescent="0.25">
      <c r="E67" s="13">
        <f ca="1">+'VLP q=100'!AX67:AX132</f>
        <v>1807.5366948110777</v>
      </c>
      <c r="F67">
        <f t="shared" ca="1" si="0"/>
        <v>4.5122229732249587E-2</v>
      </c>
      <c r="G67">
        <f t="shared" ca="1" si="1"/>
        <v>5.2509999013232979E-2</v>
      </c>
      <c r="H67">
        <f t="shared" ca="1" si="2"/>
        <v>5.0967456312175509E-2</v>
      </c>
      <c r="I67">
        <f t="shared" ca="1" si="3"/>
        <v>5.126532339800071E-2</v>
      </c>
      <c r="J67">
        <f t="shared" ca="1" si="4"/>
        <v>5.1206902110330771E-2</v>
      </c>
      <c r="K67">
        <f t="shared" ca="1" si="5"/>
        <v>5.1218325667807249E-2</v>
      </c>
      <c r="L67">
        <f t="shared" ca="1" si="6"/>
        <v>5.1216090605074815E-2</v>
      </c>
      <c r="M67">
        <f t="shared" ca="1" si="7"/>
        <v>4.3639854311959215E-5</v>
      </c>
    </row>
  </sheetData>
  <mergeCells count="2">
    <mergeCell ref="A4:B4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2:BE67"/>
  <sheetViews>
    <sheetView topLeftCell="P1" zoomScale="90" zoomScaleNormal="90" workbookViewId="0">
      <selection activeCell="BG62" sqref="BG61:BG62"/>
    </sheetView>
  </sheetViews>
  <sheetFormatPr baseColWidth="10" defaultRowHeight="15" x14ac:dyDescent="0.25"/>
  <cols>
    <col min="4" max="4" width="7.42578125" customWidth="1"/>
    <col min="5" max="5" width="6.85546875" customWidth="1"/>
    <col min="8" max="9" width="12.7109375" bestFit="1" customWidth="1"/>
    <col min="10" max="10" width="6.42578125" bestFit="1" customWidth="1"/>
    <col min="11" max="26" width="13.28515625" bestFit="1" customWidth="1"/>
    <col min="27" max="27" width="6.7109375" bestFit="1" customWidth="1"/>
    <col min="28" max="34" width="13.28515625" bestFit="1" customWidth="1"/>
    <col min="35" max="35" width="5.5703125" bestFit="1" customWidth="1"/>
    <col min="36" max="52" width="13.28515625" bestFit="1" customWidth="1"/>
    <col min="53" max="53" width="13" bestFit="1" customWidth="1"/>
    <col min="54" max="55" width="13.28515625" bestFit="1" customWidth="1"/>
  </cols>
  <sheetData>
    <row r="2" spans="1:57" x14ac:dyDescent="0.25">
      <c r="A2" s="65" t="s">
        <v>0</v>
      </c>
      <c r="B2" s="65"/>
      <c r="C2" s="14">
        <v>25</v>
      </c>
      <c r="E2" s="2" t="s">
        <v>1</v>
      </c>
      <c r="F2" s="18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59</v>
      </c>
      <c r="O2" s="3" t="s">
        <v>10</v>
      </c>
      <c r="P2" s="3" t="s">
        <v>58</v>
      </c>
      <c r="Q2" s="2" t="s">
        <v>11</v>
      </c>
      <c r="R2" s="2" t="s">
        <v>12</v>
      </c>
      <c r="S2" s="2" t="s">
        <v>13</v>
      </c>
      <c r="T2" s="2" t="s">
        <v>14</v>
      </c>
      <c r="U2" s="2" t="s">
        <v>15</v>
      </c>
      <c r="V2" s="2" t="s">
        <v>16</v>
      </c>
      <c r="W2" s="2" t="s">
        <v>57</v>
      </c>
      <c r="X2" s="2" t="s">
        <v>40</v>
      </c>
      <c r="Y2" s="2" t="s">
        <v>17</v>
      </c>
      <c r="Z2" s="2" t="s">
        <v>65</v>
      </c>
      <c r="AA2" s="2" t="s">
        <v>39</v>
      </c>
      <c r="AB2" s="2" t="s">
        <v>18</v>
      </c>
      <c r="AC2" s="2" t="s">
        <v>38</v>
      </c>
      <c r="AD2" s="2" t="s">
        <v>19</v>
      </c>
      <c r="AE2" s="2" t="s">
        <v>20</v>
      </c>
      <c r="AF2" s="2" t="s">
        <v>21</v>
      </c>
      <c r="AG2" s="5" t="s">
        <v>41</v>
      </c>
      <c r="AH2" s="5" t="s">
        <v>42</v>
      </c>
      <c r="AI2" s="5" t="s">
        <v>69</v>
      </c>
      <c r="AJ2" s="5" t="s">
        <v>70</v>
      </c>
      <c r="AK2" s="5" t="s">
        <v>71</v>
      </c>
      <c r="AL2" s="5" t="s">
        <v>43</v>
      </c>
      <c r="AM2" s="5" t="s">
        <v>44</v>
      </c>
      <c r="AN2" s="5" t="s">
        <v>45</v>
      </c>
      <c r="AO2" s="5" t="s">
        <v>72</v>
      </c>
      <c r="AP2" s="5" t="s">
        <v>46</v>
      </c>
      <c r="AQ2" s="5" t="s">
        <v>47</v>
      </c>
      <c r="AR2" s="5" t="s">
        <v>48</v>
      </c>
      <c r="AS2" s="5" t="s">
        <v>73</v>
      </c>
      <c r="AT2" s="5" t="s">
        <v>49</v>
      </c>
      <c r="AU2" s="5" t="s">
        <v>50</v>
      </c>
      <c r="AV2" s="5" t="s">
        <v>74</v>
      </c>
      <c r="AW2" s="5" t="s">
        <v>75</v>
      </c>
      <c r="AX2" s="2" t="s">
        <v>25</v>
      </c>
      <c r="AY2" s="2" t="s">
        <v>51</v>
      </c>
      <c r="AZ2" s="2" t="s">
        <v>54</v>
      </c>
      <c r="BA2" s="2" t="s">
        <v>53</v>
      </c>
      <c r="BB2" s="2" t="s">
        <v>52</v>
      </c>
      <c r="BC2" s="2" t="s">
        <v>55</v>
      </c>
      <c r="BD2" s="2" t="s">
        <v>26</v>
      </c>
      <c r="BE2" s="2" t="s">
        <v>27</v>
      </c>
    </row>
    <row r="3" spans="1:57" x14ac:dyDescent="0.25">
      <c r="A3" s="65" t="s">
        <v>22</v>
      </c>
      <c r="B3" s="65"/>
      <c r="C3" s="14">
        <v>132</v>
      </c>
      <c r="E3" s="20">
        <v>1</v>
      </c>
      <c r="F3" s="4">
        <v>100</v>
      </c>
      <c r="G3" s="4">
        <v>132</v>
      </c>
      <c r="H3" s="4">
        <f ca="1">BD3</f>
        <v>143.47998817794232</v>
      </c>
      <c r="I3" s="4">
        <f ca="1">(G3+H3)/2</f>
        <v>137.73999408897117</v>
      </c>
      <c r="J3" s="4">
        <v>520</v>
      </c>
      <c r="K3" s="15">
        <f>((F3-$C$16)/$C$15)+460</f>
        <v>522.61538461538464</v>
      </c>
      <c r="L3" s="15">
        <f>(J3+K3)/2</f>
        <v>521.30769230769238</v>
      </c>
      <c r="M3" s="15">
        <f ca="1">+'Rs,Den q2'!I3:I67</f>
        <v>21.432779079514471</v>
      </c>
      <c r="N3" s="15">
        <f ca="1">+'Rs,Den q2'!J3:J67</f>
        <v>0.74809306992006996</v>
      </c>
      <c r="O3" s="15">
        <f ca="1">18.2*((((M3/N3)^0.83)*(10^(0.00091*(L3-460)-0.0125*$C$2))-1.4))</f>
        <v>137.73999429372958</v>
      </c>
      <c r="P3" s="15">
        <f ca="1">ABS(($C$11*$C$7)-(M3*N3))/($C$11-M3)</f>
        <v>0.6755327941868291</v>
      </c>
      <c r="Q3" s="15">
        <f ca="1">677+(15*P3)-37.5*(P3^2)</f>
        <v>670.02007106198255</v>
      </c>
      <c r="R3" s="15">
        <f ca="1">168+(325*(P3))-(12.5*(P3^2))</f>
        <v>381.84385116044615</v>
      </c>
      <c r="S3" s="15">
        <f ca="1">I3/Q3</f>
        <v>0.20557592233118199</v>
      </c>
      <c r="T3" s="15">
        <f ca="1">L3/R3</f>
        <v>1.3652378864381536</v>
      </c>
      <c r="U3" s="15">
        <f ca="1">1-((3.52*S3)/(10^(0.9813*T3)))+((0.274*(S3^2))/(10^(0.8157*T3)))</f>
        <v>0.96779299773250771</v>
      </c>
      <c r="V3" s="15">
        <f ca="1">(U3*L3*14.7)/(I3*520)</f>
        <v>0.10354533558459134</v>
      </c>
      <c r="W3" s="23">
        <f ca="1">(P3*0.0764)/V3</f>
        <v>0.49843583184594914</v>
      </c>
      <c r="X3" s="15">
        <f ca="1">+'Visco q2'!G3:G67</f>
        <v>1.0696480954102311E-2</v>
      </c>
      <c r="Y3" s="15">
        <f ca="1">0.9759 + 0.00012*((M3*(N3/$C$17)^0.5)+(1.25*(L3-460)))^1.2</f>
        <v>1.0046483428528941</v>
      </c>
      <c r="Z3" s="15">
        <f ca="1">($C$17*62.4+N3*0.0764*M3)/Y3</f>
        <v>57.377435050226723</v>
      </c>
      <c r="AA3" s="15">
        <f>$C$20</f>
        <v>24</v>
      </c>
      <c r="AB3" s="15">
        <f ca="1">$C$19*Y3*(5.615/86400)</f>
        <v>1.6322628602774884E-2</v>
      </c>
      <c r="AC3" s="15">
        <f ca="1">$C$19*($C$11-M3)*V3*(1/86400)</f>
        <v>9.7881867403834047E-2</v>
      </c>
      <c r="AD3" s="15">
        <f ca="1">AB3/$C$18</f>
        <v>0.33252185933383349</v>
      </c>
      <c r="AE3" s="15">
        <f ca="1">AC3/$C$18</f>
        <v>1.9940330283969969</v>
      </c>
      <c r="AF3" s="15">
        <f ca="1">AD3+AE3</f>
        <v>2.3265548877308304</v>
      </c>
      <c r="AG3" s="15">
        <f ca="1">AB3/(AB3+AC3)</f>
        <v>0.14292457104167167</v>
      </c>
      <c r="AH3" s="15">
        <f ca="1">(42.4-0.047*(L3-460)-0.267*$C$2)*(EXP(-0.0007*I3))</f>
        <v>29.824703644102041</v>
      </c>
      <c r="AI3" s="15">
        <f>0.13</f>
        <v>0.13</v>
      </c>
      <c r="AJ3" s="15">
        <f ca="1">AE3/(AD3+AE3)</f>
        <v>0.85707542895832833</v>
      </c>
      <c r="AK3" s="15">
        <f ca="1">AJ3-AI3</f>
        <v>0.72707542895832833</v>
      </c>
      <c r="AL3" s="15">
        <f ca="1">1.938*(AD3*((Z3/AH3)^0.25))</f>
        <v>0.75895359283097097</v>
      </c>
      <c r="AM3" s="15">
        <f ca="1">1.938*(AE3*((Z3/AH3)^0.25))</f>
        <v>4.5512151717104841</v>
      </c>
      <c r="AN3" s="15">
        <f ca="1">((120.872*$C$5)/12)*((Z3/AH3)^0.25)</f>
        <v>35.588277238195943</v>
      </c>
      <c r="AO3" s="15">
        <f ca="1">0.15726*AA3*((1/(Z3*(AH3^3)))^0.25)</f>
        <v>0.1074514122386822</v>
      </c>
      <c r="AP3" s="15">
        <f ca="1">0.0104*(1.163-EXP(-6.407*AO3))</f>
        <v>6.8706712210651853E-3</v>
      </c>
      <c r="AQ3" s="15">
        <f ca="1">(AL3*AP3*(I3^0.1))/((AM3^0.575)*AN3*(14.7^0.1))</f>
        <v>7.6675825207748129E-5</v>
      </c>
      <c r="AR3" s="15">
        <f ca="1">(0.0745*0.000841+1.0728*(AQ3^0.884))/(0.000841+(AQ3^0.884))</f>
        <v>0.28900777291274771</v>
      </c>
      <c r="AS3" s="15">
        <f ca="1">(AM3*(AO3^0.1))/(AN3^2.14)</f>
        <v>1.7436193335623555E-3</v>
      </c>
      <c r="AT3" s="15">
        <f ca="1">(0.97471888*0.0102865321+1.7467011*(AS3^3.8462632))/(0.0102865321+(AS3^3.8462632))</f>
        <v>0.97471888184176991</v>
      </c>
      <c r="AU3" s="15">
        <f ca="1">AT3*AR3</f>
        <v>0.28170133325709362</v>
      </c>
      <c r="AV3" s="15">
        <f ca="1">(Z3*AU3)+(W3*(1-AU3))</f>
        <v>16.521325745992996</v>
      </c>
      <c r="AW3" s="15">
        <f ca="1">(X3*(1-AG3))+AA3*AG3</f>
        <v>3.4393573960022019</v>
      </c>
      <c r="AX3" s="15">
        <f ca="1">(1488*AV3*AF3*$C$5)/(AW3)</f>
        <v>49889.031795609539</v>
      </c>
      <c r="AY3" s="15">
        <f ca="1">+'fd q2'!L3:L67</f>
        <v>2.1295631502667608E-2</v>
      </c>
      <c r="AZ3" s="15">
        <f ca="1">AV3/144</f>
        <v>0.11473142879161803</v>
      </c>
      <c r="BA3" s="15">
        <f ca="1">(AY3*AV3*(AF3^2))/(144*2*32.2*$C$5)</f>
        <v>6.8452987805209836E-5</v>
      </c>
      <c r="BB3" s="15">
        <f ca="1">AZ3+BA3</f>
        <v>0.11479988177942324</v>
      </c>
      <c r="BC3" s="15">
        <f ca="1">BB3*100</f>
        <v>11.479988177942325</v>
      </c>
      <c r="BD3" s="15">
        <f ca="1">G3+BC3</f>
        <v>143.47998817794232</v>
      </c>
      <c r="BE3" s="15">
        <f ca="1">ABS((H3-BD3)/BD3)</f>
        <v>0</v>
      </c>
    </row>
    <row r="4" spans="1:57" x14ac:dyDescent="0.25">
      <c r="A4" s="65" t="s">
        <v>23</v>
      </c>
      <c r="B4" s="65"/>
      <c r="C4" s="14">
        <v>7</v>
      </c>
      <c r="E4" s="20">
        <v>2</v>
      </c>
      <c r="F4" s="19">
        <v>200</v>
      </c>
      <c r="G4" s="15">
        <f ca="1">H3</f>
        <v>143.47998817794232</v>
      </c>
      <c r="H4" s="4">
        <f t="shared" ref="H4:H67" ca="1" si="0">BD4</f>
        <v>155.34047151528506</v>
      </c>
      <c r="I4" s="4">
        <f t="shared" ref="I4:I67" ca="1" si="1">(G4+H4)/2</f>
        <v>149.41022984661367</v>
      </c>
      <c r="J4" s="4">
        <v>521</v>
      </c>
      <c r="K4" s="43">
        <f t="shared" ref="K4:K67" si="2">((F4-$C$16)/$C$15)+460</f>
        <v>525.23076923076928</v>
      </c>
      <c r="L4" s="43">
        <f t="shared" ref="L4:L67" si="3">(J4+K4)/2</f>
        <v>523.11538461538464</v>
      </c>
      <c r="M4" s="43">
        <f ca="1">+'Rs,Den q2'!I4:I68</f>
        <v>23.181492614658875</v>
      </c>
      <c r="N4" s="43">
        <f ca="1">+'Rs,Den q2'!J4:J68</f>
        <v>0.74793748233019297</v>
      </c>
      <c r="O4" s="43">
        <f t="shared" ref="O4:O67" ca="1" si="4">18.2*((((M4/N4)^0.83)*(10^(0.00091*(L4-460)-0.0125*$C$2))-1.4))</f>
        <v>149.41023012386961</v>
      </c>
      <c r="P4" s="43">
        <f t="shared" ref="P4:P67" ca="1" si="5">ABS(($C$11*$C$7)-(M4*N4))/($C$11-M4)</f>
        <v>0.67515340982001093</v>
      </c>
      <c r="Q4" s="43">
        <f t="shared" ref="Q4:Q67" ca="1" si="6">677+(15*P4)-37.5*(P4^2)</f>
        <v>670.03359639261566</v>
      </c>
      <c r="R4" s="43">
        <f t="shared" ref="R4:R67" ca="1" si="7">168+(325*(P4))-(12.5*(P4^2))</f>
        <v>381.72695660660867</v>
      </c>
      <c r="S4" s="43">
        <f t="shared" ref="S4:S67" ca="1" si="8">I4/Q4</f>
        <v>0.22298916151521547</v>
      </c>
      <c r="T4" s="43">
        <f t="shared" ref="T4:T67" ca="1" si="9">L4/R4</f>
        <v>1.3703915208547475</v>
      </c>
      <c r="U4" s="43">
        <f t="shared" ref="U4:U67" ca="1" si="10">1-((3.52*S4)/(10^(0.9813*T4)))+((0.274*(S4^2))/(10^(0.8157*T4)))</f>
        <v>0.96555235822906416</v>
      </c>
      <c r="V4" s="43">
        <f t="shared" ref="V4:V67" ca="1" si="11">(U4*L4*14.7)/(I4*520)</f>
        <v>9.5566785619357594E-2</v>
      </c>
      <c r="W4" s="23">
        <f t="shared" ref="W4:W67" ca="1" si="12">(P4*0.0764)/V4</f>
        <v>0.53974527003240191</v>
      </c>
      <c r="X4" s="43">
        <f ca="1">+'Visco q2'!G4:G68</f>
        <v>1.0748491595150284E-2</v>
      </c>
      <c r="Y4" s="43">
        <f t="shared" ref="Y4:Y67" ca="1" si="13">0.9759 + 0.00012*((M4*(N4/$C$17)^0.5)+(1.25*(L4-460)))^1.2</f>
        <v>1.0060347629632065</v>
      </c>
      <c r="Z4" s="43">
        <f t="shared" ref="Z4:Z67" ca="1" si="14">($C$17*62.4+N4*0.0764*M4)/Y4</f>
        <v>57.397436079464917</v>
      </c>
      <c r="AA4" s="43">
        <f t="shared" ref="AA4:AA67" si="15">$C$20</f>
        <v>24</v>
      </c>
      <c r="AB4" s="43">
        <f t="shared" ref="AB4:AB67" ca="1" si="16">$C$19*Y4*(5.615/86400)</f>
        <v>1.6345153917935198E-2</v>
      </c>
      <c r="AC4" s="43">
        <f t="shared" ref="AC4:AC67" ca="1" si="17">$C$19*($C$11-M4)*V4*(1/86400)</f>
        <v>8.9856146824725508E-2</v>
      </c>
      <c r="AD4" s="43">
        <f t="shared" ref="AD4:AD67" ca="1" si="18">AB4/$C$18</f>
        <v>0.33298074128608929</v>
      </c>
      <c r="AE4" s="43">
        <f t="shared" ref="AE4:AE67" ca="1" si="19">AC4/$C$18</f>
        <v>1.8305343913572929</v>
      </c>
      <c r="AF4" s="43">
        <f t="shared" ref="AF4:AF67" ca="1" si="20">AD4+AE4</f>
        <v>2.1635151326433824</v>
      </c>
      <c r="AG4" s="43">
        <f t="shared" ref="AG4:AG67" ca="1" si="21">AB4/(AB4+AC4)</f>
        <v>0.153907285538259</v>
      </c>
      <c r="AH4" s="43">
        <f t="shared" ref="AH4:AH67" ca="1" si="22">(42.4-0.047*(L4-460)-0.267*$C$2)*(EXP(-0.0007*I4))</f>
        <v>29.505528650927367</v>
      </c>
      <c r="AI4" s="43">
        <f t="shared" ref="AI4:AI67" si="23">0.13</f>
        <v>0.13</v>
      </c>
      <c r="AJ4" s="43">
        <f t="shared" ref="AJ4:AJ67" ca="1" si="24">AE4/(AD4+AE4)</f>
        <v>0.84609271446174095</v>
      </c>
      <c r="AK4" s="43">
        <f t="shared" ref="AK4:AK67" ca="1" si="25">AJ4-AI4</f>
        <v>0.71609271446174094</v>
      </c>
      <c r="AL4" s="43">
        <f t="shared" ref="AL4:AL67" ca="1" si="26">1.938*(AD4*((Z4/AH4)^0.25))</f>
        <v>0.76211438964234945</v>
      </c>
      <c r="AM4" s="43">
        <f t="shared" ref="AM4:AM67" ca="1" si="27">1.938*(AE4*((Z4/AH4)^0.25))</f>
        <v>4.1896615251690363</v>
      </c>
      <c r="AN4" s="43">
        <f t="shared" ref="AN4:AN67" ca="1" si="28">((120.872*$C$5)/12)*((Z4/AH4)^0.25)</f>
        <v>35.687242342945723</v>
      </c>
      <c r="AO4" s="43">
        <f t="shared" ref="AO4:AO67" ca="1" si="29">0.15726*AA4*((1/(Z4*(AH4^3)))^0.25)</f>
        <v>0.10831256471599632</v>
      </c>
      <c r="AP4" s="43">
        <f t="shared" ref="AP4:AP67" ca="1" si="30">0.0104*(1.163-EXP(-6.407*AO4))</f>
        <v>6.899417680802291E-3</v>
      </c>
      <c r="AQ4" s="43">
        <f t="shared" ref="AQ4:AQ67" ca="1" si="31">(AL4*AP4*(I4^0.1))/((AM4^0.575)*AN4*(14.7^0.1))</f>
        <v>8.1521660884363573E-5</v>
      </c>
      <c r="AR4" s="43">
        <f t="shared" ref="AR4:AR67" ca="1" si="32">(0.0745*0.000841+1.0728*(AQ4^0.884))/(0.000841+(AQ4^0.884))</f>
        <v>0.29827229273829231</v>
      </c>
      <c r="AS4" s="43">
        <f t="shared" ref="AS4:AS67" ca="1" si="33">(AM4*(AO4^0.1))/(AN4^2.14)</f>
        <v>1.5968680211012462E-3</v>
      </c>
      <c r="AT4" s="43">
        <f t="shared" ref="AT4:AT67" ca="1" si="34">(0.97471888*0.0102865321+1.7467011*(AS4^3.8462632))/(0.0102865321+(AS4^3.8462632))</f>
        <v>0.97471888131333295</v>
      </c>
      <c r="AU4" s="43">
        <f t="shared" ref="AU4:AU67" ca="1" si="35">AT4*AR4</f>
        <v>0.29073163550463127</v>
      </c>
      <c r="AV4" s="43">
        <f t="shared" ref="AV4:AV67" ca="1" si="36">(Z4*AU4)+(W4*(1-AU4))</f>
        <v>17.070074710075357</v>
      </c>
      <c r="AW4" s="43">
        <f t="shared" ref="AW4:AW67" ca="1" si="37">(X4*(1-AG4))+AA4*AG4</f>
        <v>3.7028690733483258</v>
      </c>
      <c r="AX4" s="43">
        <f t="shared" ref="AX4:AX67" ca="1" si="38">(1488*AV4*AF4*$C$5)/(AW4)</f>
        <v>44522.668739785353</v>
      </c>
      <c r="AY4" s="43">
        <f ca="1">+'fd q2'!L4:L68</f>
        <v>2.1813268445721963E-2</v>
      </c>
      <c r="AZ4" s="43">
        <f t="shared" ref="AZ4:AZ67" ca="1" si="39">AV4/144</f>
        <v>0.11854218548663442</v>
      </c>
      <c r="BA4" s="43">
        <f t="shared" ref="BA4:BA67" ca="1" si="40">(AY4*AV4*(AF4^2))/(144*2*32.2*$C$5)</f>
        <v>6.2647886793036205E-5</v>
      </c>
      <c r="BB4" s="43">
        <f t="shared" ref="BB4:BB67" ca="1" si="41">AZ4+BA4</f>
        <v>0.11860483337342746</v>
      </c>
      <c r="BC4" s="43">
        <f t="shared" ref="BC4:BC67" ca="1" si="42">BB4*100</f>
        <v>11.860483337342746</v>
      </c>
      <c r="BD4" s="43">
        <f t="shared" ref="BD4:BD67" ca="1" si="43">G4+BC4</f>
        <v>155.34047151528506</v>
      </c>
      <c r="BE4" s="24">
        <f t="shared" ref="BE4:BE5" ca="1" si="44">ABS((H4-BD4)/BD4)</f>
        <v>0</v>
      </c>
    </row>
    <row r="5" spans="1:57" x14ac:dyDescent="0.25">
      <c r="A5" s="65" t="s">
        <v>24</v>
      </c>
      <c r="B5" s="65"/>
      <c r="C5" s="14">
        <v>3</v>
      </c>
      <c r="E5" s="20">
        <v>3</v>
      </c>
      <c r="F5" s="4">
        <v>300</v>
      </c>
      <c r="G5" s="15">
        <f ca="1">H4</f>
        <v>155.34047151528506</v>
      </c>
      <c r="H5" s="4">
        <f t="shared" ca="1" si="0"/>
        <v>167.57906744019181</v>
      </c>
      <c r="I5" s="4">
        <f t="shared" ca="1" si="1"/>
        <v>161.45976947773843</v>
      </c>
      <c r="J5" s="4">
        <v>522</v>
      </c>
      <c r="K5" s="43">
        <f t="shared" si="2"/>
        <v>527.84615384615381</v>
      </c>
      <c r="L5" s="43">
        <f t="shared" si="3"/>
        <v>524.92307692307691</v>
      </c>
      <c r="M5" s="43">
        <f ca="1">+'Rs,Den q2'!I5:I69</f>
        <v>24.999330653601799</v>
      </c>
      <c r="N5" s="43">
        <f ca="1">+'Rs,Den q2'!J5:J69</f>
        <v>0.74777574455348939</v>
      </c>
      <c r="O5" s="43">
        <f t="shared" ca="1" si="4"/>
        <v>161.45976984894224</v>
      </c>
      <c r="P5" s="43">
        <f t="shared" ca="1" si="5"/>
        <v>0.67475646105702725</v>
      </c>
      <c r="Q5" s="43">
        <f t="shared" ca="1" si="6"/>
        <v>670.04773635067272</v>
      </c>
      <c r="R5" s="43">
        <f t="shared" ca="1" si="7"/>
        <v>381.60464632180634</v>
      </c>
      <c r="S5" s="43">
        <f t="shared" ca="1" si="8"/>
        <v>0.24096756203835257</v>
      </c>
      <c r="T5" s="43">
        <f t="shared" ca="1" si="9"/>
        <v>1.3755678343612474</v>
      </c>
      <c r="U5" s="43">
        <f t="shared" ca="1" si="10"/>
        <v>0.96329969313513886</v>
      </c>
      <c r="V5" s="43">
        <f t="shared" ca="1" si="11"/>
        <v>8.8533320050048492E-2</v>
      </c>
      <c r="W5" s="23">
        <f t="shared" ca="1" si="12"/>
        <v>0.58228239487251265</v>
      </c>
      <c r="X5" s="43">
        <f ca="1">+'Visco q2'!G5:G69</f>
        <v>1.0801199490125845E-2</v>
      </c>
      <c r="Y5" s="43">
        <f t="shared" ca="1" si="13"/>
        <v>1.007454655564558</v>
      </c>
      <c r="Z5" s="43">
        <f t="shared" ca="1" si="14"/>
        <v>57.419341348866553</v>
      </c>
      <c r="AA5" s="43">
        <f t="shared" si="15"/>
        <v>24</v>
      </c>
      <c r="AB5" s="43">
        <f t="shared" ca="1" si="16"/>
        <v>1.6368223064221626E-2</v>
      </c>
      <c r="AC5" s="43">
        <f t="shared" ca="1" si="17"/>
        <v>8.2777288678330604E-2</v>
      </c>
      <c r="AD5" s="43">
        <f t="shared" ca="1" si="18"/>
        <v>0.33345070207507049</v>
      </c>
      <c r="AE5" s="43">
        <f t="shared" ca="1" si="19"/>
        <v>1.6863250773991523</v>
      </c>
      <c r="AF5" s="43">
        <f t="shared" ca="1" si="20"/>
        <v>2.0197757794742226</v>
      </c>
      <c r="AG5" s="43">
        <f t="shared" ca="1" si="21"/>
        <v>0.16509293034589839</v>
      </c>
      <c r="AH5" s="43">
        <f t="shared" ca="1" si="22"/>
        <v>29.181823851004498</v>
      </c>
      <c r="AI5" s="43">
        <f t="shared" si="23"/>
        <v>0.13</v>
      </c>
      <c r="AJ5" s="43">
        <f t="shared" ca="1" si="24"/>
        <v>0.83490706965410166</v>
      </c>
      <c r="AK5" s="43">
        <f t="shared" ca="1" si="25"/>
        <v>0.70490706965410166</v>
      </c>
      <c r="AL5" s="43">
        <f t="shared" ca="1" si="26"/>
        <v>0.76537073538104383</v>
      </c>
      <c r="AM5" s="43">
        <f t="shared" ca="1" si="27"/>
        <v>3.8706287212732122</v>
      </c>
      <c r="AN5" s="43">
        <f t="shared" ca="1" si="28"/>
        <v>35.789214001370148</v>
      </c>
      <c r="AO5" s="43">
        <f t="shared" ca="1" si="29"/>
        <v>0.10920201139320203</v>
      </c>
      <c r="AP5" s="43">
        <f t="shared" ca="1" si="30"/>
        <v>6.9289426003372335E-3</v>
      </c>
      <c r="AQ5" s="43">
        <f t="shared" ca="1" si="31"/>
        <v>8.6474285819013204E-5</v>
      </c>
      <c r="AR5" s="43">
        <f t="shared" ca="1" si="32"/>
        <v>0.30745389419508679</v>
      </c>
      <c r="AS5" s="43">
        <f t="shared" ca="1" si="33"/>
        <v>1.4674893395780265E-3</v>
      </c>
      <c r="AT5" s="43">
        <f t="shared" ca="1" si="34"/>
        <v>0.9747188809489421</v>
      </c>
      <c r="AU5" s="43">
        <f t="shared" ca="1" si="35"/>
        <v>0.29968111569322942</v>
      </c>
      <c r="AV5" s="43">
        <f t="shared" ca="1" si="36"/>
        <v>17.615275634927304</v>
      </c>
      <c r="AW5" s="43">
        <f t="shared" ca="1" si="37"/>
        <v>3.9712483261166116</v>
      </c>
      <c r="AX5" s="43">
        <f t="shared" ca="1" si="38"/>
        <v>39993.530533865218</v>
      </c>
      <c r="AY5" s="43">
        <f ca="1">+'fd q2'!L5:L69</f>
        <v>2.2321330766657564E-2</v>
      </c>
      <c r="AZ5" s="43">
        <f t="shared" ca="1" si="39"/>
        <v>0.1223283030203285</v>
      </c>
      <c r="BA5" s="43">
        <f t="shared" ca="1" si="40"/>
        <v>5.7656228738939436E-5</v>
      </c>
      <c r="BB5" s="43">
        <f t="shared" ca="1" si="41"/>
        <v>0.12238595924906744</v>
      </c>
      <c r="BC5" s="43">
        <f t="shared" ca="1" si="42"/>
        <v>12.238595924906743</v>
      </c>
      <c r="BD5" s="43">
        <f t="shared" ca="1" si="43"/>
        <v>167.57906744019181</v>
      </c>
      <c r="BE5" s="24">
        <f t="shared" ca="1" si="44"/>
        <v>0</v>
      </c>
    </row>
    <row r="6" spans="1:57" x14ac:dyDescent="0.25">
      <c r="A6" s="65" t="s">
        <v>76</v>
      </c>
      <c r="B6" s="65"/>
      <c r="C6" s="14">
        <v>5.9999999999999995E-4</v>
      </c>
      <c r="E6" s="20">
        <v>4</v>
      </c>
      <c r="F6" s="19">
        <v>400</v>
      </c>
      <c r="G6" s="26">
        <f t="shared" ref="G6:G67" ca="1" si="45">H5</f>
        <v>167.57906744019181</v>
      </c>
      <c r="H6" s="4">
        <f t="shared" ca="1" si="0"/>
        <v>180.19362806898357</v>
      </c>
      <c r="I6" s="4">
        <f t="shared" ca="1" si="1"/>
        <v>173.88634775458769</v>
      </c>
      <c r="J6" s="4">
        <v>523</v>
      </c>
      <c r="K6" s="43">
        <f t="shared" si="2"/>
        <v>530.46153846153845</v>
      </c>
      <c r="L6" s="43">
        <f t="shared" si="3"/>
        <v>526.73076923076928</v>
      </c>
      <c r="M6" s="43">
        <f ca="1">+'Rs,Den q2'!I6:I70</f>
        <v>26.885854161274537</v>
      </c>
      <c r="N6" s="43">
        <f ca="1">+'Rs,Den q2'!J6:J70</f>
        <v>0.74760789565205055</v>
      </c>
      <c r="O6" s="43">
        <f t="shared" ca="1" si="4"/>
        <v>173.886348246355</v>
      </c>
      <c r="P6" s="43">
        <f t="shared" ca="1" si="5"/>
        <v>0.6743416991525063</v>
      </c>
      <c r="Q6" s="43">
        <f t="shared" ca="1" si="6"/>
        <v>670.06249821669178</v>
      </c>
      <c r="R6" s="43">
        <f t="shared" ca="1" si="7"/>
        <v>381.47684313436588</v>
      </c>
      <c r="S6" s="43">
        <f t="shared" ca="1" si="8"/>
        <v>0.25950765520734231</v>
      </c>
      <c r="T6" s="43">
        <f t="shared" ca="1" si="9"/>
        <v>1.3807673485576195</v>
      </c>
      <c r="U6" s="43">
        <f t="shared" ca="1" si="10"/>
        <v>0.96103869474016745</v>
      </c>
      <c r="V6" s="43">
        <f t="shared" ca="1" si="11"/>
        <v>8.2295875182962511E-2</v>
      </c>
      <c r="W6" s="23">
        <f t="shared" ca="1" si="12"/>
        <v>0.62603023177907047</v>
      </c>
      <c r="X6" s="43">
        <f ca="1">+'Visco q2'!G6:G70</f>
        <v>1.0854612149824066E-2</v>
      </c>
      <c r="Y6" s="43">
        <f t="shared" ca="1" si="13"/>
        <v>1.0089080467468623</v>
      </c>
      <c r="Z6" s="43">
        <f t="shared" ca="1" si="14"/>
        <v>57.44310929768173</v>
      </c>
      <c r="AA6" s="43">
        <f t="shared" si="15"/>
        <v>24</v>
      </c>
      <c r="AB6" s="43">
        <f t="shared" ca="1" si="16"/>
        <v>1.6391836465519768E-2</v>
      </c>
      <c r="AC6" s="43">
        <f t="shared" ca="1" si="17"/>
        <v>7.6496146207179261E-2</v>
      </c>
      <c r="AD6" s="43">
        <f t="shared" ca="1" si="18"/>
        <v>0.33393175033610362</v>
      </c>
      <c r="AE6" s="43">
        <f t="shared" ca="1" si="19"/>
        <v>1.5583666937296934</v>
      </c>
      <c r="AF6" s="43">
        <f t="shared" ca="1" si="20"/>
        <v>1.8922984440657971</v>
      </c>
      <c r="AG6" s="43">
        <f t="shared" ca="1" si="21"/>
        <v>0.17646886059823474</v>
      </c>
      <c r="AH6" s="43">
        <f t="shared" ca="1" si="22"/>
        <v>28.853858942122116</v>
      </c>
      <c r="AI6" s="43">
        <f t="shared" si="23"/>
        <v>0.13</v>
      </c>
      <c r="AJ6" s="43">
        <f t="shared" ca="1" si="24"/>
        <v>0.82353113940176526</v>
      </c>
      <c r="AK6" s="43">
        <f t="shared" ca="1" si="25"/>
        <v>0.69353113940176525</v>
      </c>
      <c r="AL6" s="43">
        <f t="shared" ca="1" si="26"/>
        <v>0.76872321264259336</v>
      </c>
      <c r="AM6" s="43">
        <f t="shared" ca="1" si="27"/>
        <v>3.5874176387042032</v>
      </c>
      <c r="AN6" s="43">
        <f t="shared" ca="1" si="28"/>
        <v>35.89419564535055</v>
      </c>
      <c r="AO6" s="43">
        <f t="shared" ca="1" si="29"/>
        <v>0.11012022749551613</v>
      </c>
      <c r="AP6" s="43">
        <f t="shared" ca="1" si="30"/>
        <v>6.9592465206711951E-3</v>
      </c>
      <c r="AQ6" s="43">
        <f t="shared" ca="1" si="31"/>
        <v>9.1538373374678536E-5</v>
      </c>
      <c r="AR6" s="43">
        <f t="shared" ca="1" si="32"/>
        <v>0.31655908834874397</v>
      </c>
      <c r="AS6" s="43">
        <f t="shared" ca="1" si="33"/>
        <v>1.3527477063970722E-3</v>
      </c>
      <c r="AT6" s="43">
        <f t="shared" ca="1" si="34"/>
        <v>0.97471888069381396</v>
      </c>
      <c r="AU6" s="43">
        <f t="shared" ca="1" si="35"/>
        <v>0.30855612026874191</v>
      </c>
      <c r="AV6" s="43">
        <f t="shared" ca="1" si="36"/>
        <v>18.15728771335635</v>
      </c>
      <c r="AW6" s="43">
        <f t="shared" ca="1" si="37"/>
        <v>4.244191765469143</v>
      </c>
      <c r="AX6" s="43">
        <f t="shared" ca="1" si="38"/>
        <v>36138.472767296982</v>
      </c>
      <c r="AY6" s="43">
        <f ca="1">+'fd q2'!L6:L70</f>
        <v>2.2819968239578266E-2</v>
      </c>
      <c r="AZ6" s="43">
        <f t="shared" ca="1" si="39"/>
        <v>0.12609227578719687</v>
      </c>
      <c r="BA6" s="43">
        <f t="shared" ca="1" si="40"/>
        <v>5.3330500720938317E-5</v>
      </c>
      <c r="BB6" s="43">
        <f t="shared" ca="1" si="41"/>
        <v>0.12614560628791779</v>
      </c>
      <c r="BC6" s="43">
        <f t="shared" ca="1" si="42"/>
        <v>12.614560628791779</v>
      </c>
      <c r="BD6" s="43">
        <f t="shared" ca="1" si="43"/>
        <v>180.19362806898357</v>
      </c>
      <c r="BE6" s="26">
        <f t="shared" ref="BE6:BE67" ca="1" si="46">ABS((H6-BD6)/BD6)</f>
        <v>0</v>
      </c>
    </row>
    <row r="7" spans="1:57" x14ac:dyDescent="0.25">
      <c r="A7" s="65" t="s">
        <v>66</v>
      </c>
      <c r="B7" s="65"/>
      <c r="C7" s="14">
        <v>0.68</v>
      </c>
      <c r="E7" s="20">
        <v>5</v>
      </c>
      <c r="F7" s="4">
        <v>500</v>
      </c>
      <c r="G7" s="26">
        <f t="shared" ca="1" si="45"/>
        <v>180.19362806898357</v>
      </c>
      <c r="H7" s="4">
        <f t="shared" ca="1" si="0"/>
        <v>193.18221360454925</v>
      </c>
      <c r="I7" s="4">
        <f t="shared" ca="1" si="1"/>
        <v>186.68792083676641</v>
      </c>
      <c r="J7" s="4">
        <v>524</v>
      </c>
      <c r="K7" s="43">
        <f t="shared" si="2"/>
        <v>533.07692307692309</v>
      </c>
      <c r="L7" s="43">
        <f t="shared" si="3"/>
        <v>528.53846153846155</v>
      </c>
      <c r="M7" s="43">
        <f ca="1">+'Rs,Den q2'!I7:I71</f>
        <v>28.840618027462455</v>
      </c>
      <c r="N7" s="43">
        <f ca="1">+'Rs,Den q2'!J7:J71</f>
        <v>0.74743397522848976</v>
      </c>
      <c r="O7" s="43">
        <f t="shared" ca="1" si="4"/>
        <v>186.68792148185034</v>
      </c>
      <c r="P7" s="43">
        <f t="shared" ca="1" si="5"/>
        <v>0.67390885625565378</v>
      </c>
      <c r="Q7" s="43">
        <f t="shared" ca="1" si="6"/>
        <v>670.07788984859224</v>
      </c>
      <c r="R7" s="43">
        <f t="shared" ca="1" si="7"/>
        <v>381.34346395133991</v>
      </c>
      <c r="S7" s="43">
        <f t="shared" ca="1" si="8"/>
        <v>0.27860629885721133</v>
      </c>
      <c r="T7" s="43">
        <f t="shared" ca="1" si="9"/>
        <v>1.3859906134536606</v>
      </c>
      <c r="U7" s="43">
        <f t="shared" ca="1" si="10"/>
        <v>0.95877293623774973</v>
      </c>
      <c r="V7" s="43">
        <f t="shared" ca="1" si="11"/>
        <v>7.6734405874371067E-2</v>
      </c>
      <c r="W7" s="23">
        <f t="shared" ca="1" si="12"/>
        <v>0.67097198487762366</v>
      </c>
      <c r="X7" s="43">
        <f ca="1">+'Visco q2'!G7:G71</f>
        <v>1.0908737202980792E-2</v>
      </c>
      <c r="Y7" s="43">
        <f t="shared" ca="1" si="13"/>
        <v>1.0103949547170785</v>
      </c>
      <c r="Z7" s="43">
        <f t="shared" ca="1" si="14"/>
        <v>57.468698188173846</v>
      </c>
      <c r="AA7" s="43">
        <f t="shared" si="15"/>
        <v>24</v>
      </c>
      <c r="AB7" s="43">
        <f t="shared" ca="1" si="16"/>
        <v>1.6415994417640033E-2</v>
      </c>
      <c r="AC7" s="43">
        <f t="shared" ca="1" si="17"/>
        <v>7.089259556613943E-2</v>
      </c>
      <c r="AD7" s="43">
        <f t="shared" ca="1" si="18"/>
        <v>0.33442389209538881</v>
      </c>
      <c r="AE7" s="43">
        <f t="shared" ca="1" si="19"/>
        <v>1.4442120974710311</v>
      </c>
      <c r="AF7" s="43">
        <f t="shared" ca="1" si="20"/>
        <v>1.7786359895664199</v>
      </c>
      <c r="AG7" s="43">
        <f t="shared" ca="1" si="21"/>
        <v>0.18802267246200932</v>
      </c>
      <c r="AH7" s="43">
        <f t="shared" ca="1" si="22"/>
        <v>28.52189813242622</v>
      </c>
      <c r="AI7" s="43">
        <f t="shared" si="23"/>
        <v>0.13</v>
      </c>
      <c r="AJ7" s="43">
        <f t="shared" ca="1" si="24"/>
        <v>0.81197732753799068</v>
      </c>
      <c r="AK7" s="43">
        <f t="shared" ca="1" si="25"/>
        <v>0.68197732753799067</v>
      </c>
      <c r="AL7" s="43">
        <f t="shared" ca="1" si="26"/>
        <v>0.772172451537535</v>
      </c>
      <c r="AM7" s="43">
        <f t="shared" ca="1" si="27"/>
        <v>3.3346325492984961</v>
      </c>
      <c r="AN7" s="43">
        <f t="shared" ca="1" si="28"/>
        <v>36.00219257405351</v>
      </c>
      <c r="AO7" s="43">
        <f t="shared" ca="1" si="29"/>
        <v>0.11106771951743195</v>
      </c>
      <c r="AP7" s="43">
        <f t="shared" ca="1" si="30"/>
        <v>6.9903303004883489E-3</v>
      </c>
      <c r="AQ7" s="43">
        <f t="shared" ca="1" si="31"/>
        <v>9.6718676941321267E-5</v>
      </c>
      <c r="AR7" s="43">
        <f t="shared" ca="1" si="32"/>
        <v>0.32559363923672408</v>
      </c>
      <c r="AS7" s="43">
        <f t="shared" ca="1" si="33"/>
        <v>1.250439880349451E-3</v>
      </c>
      <c r="AT7" s="43">
        <f t="shared" ca="1" si="34"/>
        <v>0.97471888051271716</v>
      </c>
      <c r="AU7" s="43">
        <f t="shared" ca="1" si="35"/>
        <v>0.31736226753888119</v>
      </c>
      <c r="AV7" s="43">
        <f t="shared" ca="1" si="36"/>
        <v>18.696427163808245</v>
      </c>
      <c r="AW7" s="43">
        <f t="shared" ca="1" si="37"/>
        <v>4.5214017863691147</v>
      </c>
      <c r="AX7" s="43">
        <f t="shared" ca="1" si="38"/>
        <v>32831.957890937359</v>
      </c>
      <c r="AY7" s="43">
        <f ca="1">+'fd q2'!L7:L71</f>
        <v>2.3309321967126678E-2</v>
      </c>
      <c r="AZ7" s="43">
        <f t="shared" ca="1" si="39"/>
        <v>0.12983629974866837</v>
      </c>
      <c r="BA7" s="43">
        <f t="shared" ca="1" si="40"/>
        <v>4.955560698824017E-5</v>
      </c>
      <c r="BB7" s="43">
        <f t="shared" ca="1" si="41"/>
        <v>0.12988585535565661</v>
      </c>
      <c r="BC7" s="43">
        <f t="shared" ca="1" si="42"/>
        <v>12.988585535565662</v>
      </c>
      <c r="BD7" s="43">
        <f t="shared" ca="1" si="43"/>
        <v>193.18221360454925</v>
      </c>
      <c r="BE7" s="26">
        <f t="shared" ca="1" si="46"/>
        <v>0</v>
      </c>
    </row>
    <row r="8" spans="1:57" x14ac:dyDescent="0.25">
      <c r="A8" s="65" t="s">
        <v>29</v>
      </c>
      <c r="B8" s="65"/>
      <c r="C8" s="14">
        <v>6500</v>
      </c>
      <c r="E8" s="20">
        <v>6</v>
      </c>
      <c r="F8" s="19">
        <v>600</v>
      </c>
      <c r="G8" s="26">
        <f t="shared" ca="1" si="45"/>
        <v>193.18221360454925</v>
      </c>
      <c r="H8" s="4">
        <f t="shared" ca="1" si="0"/>
        <v>206.54306900309547</v>
      </c>
      <c r="I8" s="4">
        <f t="shared" ca="1" si="1"/>
        <v>199.86264130382236</v>
      </c>
      <c r="J8" s="4">
        <v>525</v>
      </c>
      <c r="K8" s="43">
        <f t="shared" si="2"/>
        <v>535.69230769230774</v>
      </c>
      <c r="L8" s="43">
        <f t="shared" si="3"/>
        <v>530.34615384615381</v>
      </c>
      <c r="M8" s="43">
        <f ca="1">+'Rs,Den q2'!I8:I72</f>
        <v>30.863170934467067</v>
      </c>
      <c r="N8" s="43">
        <f ca="1">+'Rs,Den q2'!J8:J72</f>
        <v>0.74725402343771608</v>
      </c>
      <c r="O8" s="43">
        <f t="shared" ca="1" si="4"/>
        <v>199.86264214222012</v>
      </c>
      <c r="P8" s="43">
        <f t="shared" ca="1" si="5"/>
        <v>0.67345764438248246</v>
      </c>
      <c r="Q8" s="43">
        <f t="shared" ca="1" si="6"/>
        <v>670.09391971159221</v>
      </c>
      <c r="R8" s="43">
        <f t="shared" ca="1" si="7"/>
        <v>381.20441943959179</v>
      </c>
      <c r="S8" s="43">
        <f t="shared" ca="1" si="8"/>
        <v>0.29826063992618085</v>
      </c>
      <c r="T8" s="43">
        <f t="shared" ca="1" si="9"/>
        <v>1.3912382092154523</v>
      </c>
      <c r="U8" s="43">
        <f t="shared" ca="1" si="10"/>
        <v>0.95650588104997136</v>
      </c>
      <c r="V8" s="43">
        <f t="shared" ca="1" si="11"/>
        <v>7.1751244273806719E-2</v>
      </c>
      <c r="W8" s="23">
        <f t="shared" ca="1" si="12"/>
        <v>0.71709089579655727</v>
      </c>
      <c r="X8" s="43">
        <f ca="1">+'Visco q2'!G8:G72</f>
        <v>1.0963582352472802E-2</v>
      </c>
      <c r="Y8" s="43">
        <f t="shared" ca="1" si="13"/>
        <v>1.0119153897815552</v>
      </c>
      <c r="Z8" s="43">
        <f t="shared" ca="1" si="14"/>
        <v>57.496066119732347</v>
      </c>
      <c r="AA8" s="43">
        <f t="shared" si="15"/>
        <v>24</v>
      </c>
      <c r="AB8" s="43">
        <f t="shared" ca="1" si="16"/>
        <v>1.6440697088030764E-2</v>
      </c>
      <c r="AC8" s="43">
        <f t="shared" ca="1" si="17"/>
        <v>6.5868893959077357E-2</v>
      </c>
      <c r="AD8" s="43">
        <f t="shared" ca="1" si="18"/>
        <v>0.33492713076415564</v>
      </c>
      <c r="AE8" s="43">
        <f t="shared" ca="1" si="19"/>
        <v>1.3418700887314179</v>
      </c>
      <c r="AF8" s="43">
        <f t="shared" ca="1" si="20"/>
        <v>1.6767972194955736</v>
      </c>
      <c r="AG8" s="43">
        <f t="shared" ca="1" si="21"/>
        <v>0.1997421792391276</v>
      </c>
      <c r="AH8" s="43">
        <f t="shared" ca="1" si="22"/>
        <v>28.186200578953652</v>
      </c>
      <c r="AI8" s="43">
        <f t="shared" si="23"/>
        <v>0.13</v>
      </c>
      <c r="AJ8" s="43">
        <f t="shared" ca="1" si="24"/>
        <v>0.80025782076087237</v>
      </c>
      <c r="AK8" s="43">
        <f t="shared" ca="1" si="25"/>
        <v>0.67025782076087237</v>
      </c>
      <c r="AL8" s="43">
        <f t="shared" ca="1" si="26"/>
        <v>0.77571912691576528</v>
      </c>
      <c r="AM8" s="43">
        <f t="shared" ca="1" si="27"/>
        <v>3.1078828737767816</v>
      </c>
      <c r="AN8" s="43">
        <f t="shared" ca="1" si="28"/>
        <v>36.1132118137253</v>
      </c>
      <c r="AO8" s="43">
        <f t="shared" ca="1" si="29"/>
        <v>0.11204502468389983</v>
      </c>
      <c r="AP8" s="43">
        <f t="shared" ca="1" si="30"/>
        <v>7.0221950568003025E-3</v>
      </c>
      <c r="AQ8" s="43">
        <f t="shared" ca="1" si="31"/>
        <v>1.0202005011067089E-4</v>
      </c>
      <c r="AR8" s="43">
        <f t="shared" ca="1" si="32"/>
        <v>0.33456267001546242</v>
      </c>
      <c r="AS8" s="43">
        <f t="shared" ca="1" si="33"/>
        <v>1.1587731257627033E-3</v>
      </c>
      <c r="AT8" s="43">
        <f t="shared" ca="1" si="34"/>
        <v>0.97471888038256338</v>
      </c>
      <c r="AU8" s="43">
        <f t="shared" ca="1" si="35"/>
        <v>0.32610455113527254</v>
      </c>
      <c r="AV8" s="43">
        <f t="shared" ca="1" si="36"/>
        <v>19.2329731251189</v>
      </c>
      <c r="AW8" s="43">
        <f t="shared" ca="1" si="37"/>
        <v>4.8025859942601841</v>
      </c>
      <c r="AX8" s="43">
        <f t="shared" ca="1" si="38"/>
        <v>29976.160528075034</v>
      </c>
      <c r="AY8" s="43">
        <f ca="1">+'fd q2'!L8:L72</f>
        <v>2.3789521980606236E-2</v>
      </c>
      <c r="AZ8" s="43">
        <f t="shared" ca="1" si="39"/>
        <v>0.13356231336888125</v>
      </c>
      <c r="BA8" s="43">
        <f t="shared" ca="1" si="40"/>
        <v>4.624061658080899E-5</v>
      </c>
      <c r="BB8" s="43">
        <f t="shared" ca="1" si="41"/>
        <v>0.13360855398546206</v>
      </c>
      <c r="BC8" s="43">
        <f t="shared" ca="1" si="42"/>
        <v>13.360855398546207</v>
      </c>
      <c r="BD8" s="43">
        <f t="shared" ca="1" si="43"/>
        <v>206.54306900309547</v>
      </c>
      <c r="BE8" s="26">
        <f t="shared" ca="1" si="46"/>
        <v>0</v>
      </c>
    </row>
    <row r="9" spans="1:57" x14ac:dyDescent="0.25">
      <c r="A9" s="65" t="s">
        <v>30</v>
      </c>
      <c r="B9" s="65"/>
      <c r="C9" s="14">
        <v>520</v>
      </c>
      <c r="E9" s="20">
        <v>7</v>
      </c>
      <c r="F9" s="4">
        <v>700</v>
      </c>
      <c r="G9" s="26">
        <f t="shared" ca="1" si="45"/>
        <v>206.54306900309547</v>
      </c>
      <c r="H9" s="4">
        <f t="shared" ca="1" si="0"/>
        <v>220.27460334281733</v>
      </c>
      <c r="I9" s="4">
        <f t="shared" ca="1" si="1"/>
        <v>213.4088361729564</v>
      </c>
      <c r="J9" s="4">
        <v>526</v>
      </c>
      <c r="K9" s="43">
        <f t="shared" si="2"/>
        <v>538.30769230769226</v>
      </c>
      <c r="L9" s="43">
        <f t="shared" si="3"/>
        <v>532.15384615384619</v>
      </c>
      <c r="M9" s="43">
        <f ca="1">+'Rs,Den q2'!I9:I73</f>
        <v>32.953055183727898</v>
      </c>
      <c r="N9" s="43">
        <f ca="1">+'Rs,Den q2'!J9:J73</f>
        <v>0.74706808100236022</v>
      </c>
      <c r="O9" s="43">
        <f t="shared" ca="1" si="4"/>
        <v>213.40883725316127</v>
      </c>
      <c r="P9" s="43">
        <f t="shared" ca="1" si="5"/>
        <v>0.67298775430536062</v>
      </c>
      <c r="Q9" s="43">
        <f t="shared" ca="1" si="6"/>
        <v>670.11059691039395</v>
      </c>
      <c r="R9" s="43">
        <f t="shared" ca="1" si="7"/>
        <v>381.05961368118005</v>
      </c>
      <c r="S9" s="43">
        <f t="shared" ca="1" si="8"/>
        <v>0.31846808147326322</v>
      </c>
      <c r="T9" s="43">
        <f t="shared" ca="1" si="9"/>
        <v>1.3965107480507806</v>
      </c>
      <c r="U9" s="43">
        <f t="shared" ca="1" si="10"/>
        <v>0.9542408910443525</v>
      </c>
      <c r="V9" s="43">
        <f t="shared" ca="1" si="11"/>
        <v>6.7266188824229231E-2</v>
      </c>
      <c r="W9" s="23">
        <f t="shared" ca="1" si="12"/>
        <v>0.76437011413391465</v>
      </c>
      <c r="X9" s="43">
        <f ca="1">+'Visco q2'!G9:G73</f>
        <v>1.1019155332537891E-2</v>
      </c>
      <c r="Y9" s="43">
        <f t="shared" ca="1" si="13"/>
        <v>1.0134693543146831</v>
      </c>
      <c r="Z9" s="43">
        <f t="shared" ca="1" si="14"/>
        <v>57.525171041724157</v>
      </c>
      <c r="AA9" s="43">
        <f t="shared" si="15"/>
        <v>24</v>
      </c>
      <c r="AB9" s="43">
        <f t="shared" ca="1" si="16"/>
        <v>1.6465944515268938E-2</v>
      </c>
      <c r="AC9" s="43">
        <f t="shared" ca="1" si="17"/>
        <v>6.1344768180136094E-2</v>
      </c>
      <c r="AD9" s="43">
        <f t="shared" ca="1" si="18"/>
        <v>0.33544146712828798</v>
      </c>
      <c r="AE9" s="43">
        <f t="shared" ca="1" si="19"/>
        <v>1.2497053551897916</v>
      </c>
      <c r="AF9" s="43">
        <f t="shared" ca="1" si="20"/>
        <v>1.5851468223180796</v>
      </c>
      <c r="AG9" s="43">
        <f t="shared" ca="1" si="21"/>
        <v>0.2116153925967228</v>
      </c>
      <c r="AH9" s="43">
        <f t="shared" ca="1" si="22"/>
        <v>27.847020750044649</v>
      </c>
      <c r="AI9" s="43">
        <f t="shared" si="23"/>
        <v>0.13</v>
      </c>
      <c r="AJ9" s="43">
        <f t="shared" ca="1" si="24"/>
        <v>0.7883846074032772</v>
      </c>
      <c r="AK9" s="43">
        <f t="shared" ca="1" si="25"/>
        <v>0.6583846074032772</v>
      </c>
      <c r="AL9" s="43">
        <f t="shared" ca="1" si="26"/>
        <v>0.77936395594397578</v>
      </c>
      <c r="AM9" s="43">
        <f t="shared" ca="1" si="27"/>
        <v>2.9035626326204782</v>
      </c>
      <c r="AN9" s="43">
        <f t="shared" ca="1" si="28"/>
        <v>36.22726199511326</v>
      </c>
      <c r="AO9" s="43">
        <f t="shared" ca="1" si="29"/>
        <v>0.11305271057933683</v>
      </c>
      <c r="AP9" s="43">
        <f t="shared" ca="1" si="30"/>
        <v>7.0548421100872548E-3</v>
      </c>
      <c r="AQ9" s="43">
        <f t="shared" ca="1" si="31"/>
        <v>1.0744746417249638E-4</v>
      </c>
      <c r="AR9" s="43">
        <f t="shared" ca="1" si="32"/>
        <v>0.34347074830239216</v>
      </c>
      <c r="AS9" s="43">
        <f t="shared" ca="1" si="33"/>
        <v>1.0762751204078966E-3</v>
      </c>
      <c r="AT9" s="43">
        <f t="shared" ca="1" si="34"/>
        <v>0.97471888028796128</v>
      </c>
      <c r="AU9" s="43">
        <f t="shared" ca="1" si="35"/>
        <v>0.33478742319697585</v>
      </c>
      <c r="AV9" s="43">
        <f t="shared" ca="1" si="36"/>
        <v>19.767172395278369</v>
      </c>
      <c r="AW9" s="43">
        <f t="shared" ca="1" si="37"/>
        <v>5.0874567547721057</v>
      </c>
      <c r="AX9" s="43">
        <f t="shared" ca="1" si="38"/>
        <v>27493.972861614577</v>
      </c>
      <c r="AY9" s="43">
        <f ca="1">+'fd q2'!L9:L73</f>
        <v>2.4260686285444012E-2</v>
      </c>
      <c r="AZ9" s="43">
        <f t="shared" ca="1" si="39"/>
        <v>0.13727203052276646</v>
      </c>
      <c r="BA9" s="43">
        <f t="shared" ca="1" si="40"/>
        <v>4.3312874452090607E-5</v>
      </c>
      <c r="BB9" s="43">
        <f t="shared" ca="1" si="41"/>
        <v>0.13731534339721854</v>
      </c>
      <c r="BC9" s="43">
        <f t="shared" ca="1" si="42"/>
        <v>13.731534339721854</v>
      </c>
      <c r="BD9" s="43">
        <f t="shared" ca="1" si="43"/>
        <v>220.27460334281733</v>
      </c>
      <c r="BE9" s="26">
        <f t="shared" ca="1" si="46"/>
        <v>0</v>
      </c>
    </row>
    <row r="10" spans="1:57" x14ac:dyDescent="0.25">
      <c r="A10" s="65" t="s">
        <v>31</v>
      </c>
      <c r="B10" s="65"/>
      <c r="C10" s="14">
        <v>690</v>
      </c>
      <c r="E10" s="20">
        <v>8</v>
      </c>
      <c r="F10" s="19">
        <v>800</v>
      </c>
      <c r="G10" s="26">
        <f t="shared" ca="1" si="45"/>
        <v>220.27460334281733</v>
      </c>
      <c r="H10" s="4">
        <f t="shared" ca="1" si="0"/>
        <v>234.37537144525737</v>
      </c>
      <c r="I10" s="4">
        <f t="shared" ca="1" si="1"/>
        <v>227.32498739403735</v>
      </c>
      <c r="J10" s="4">
        <v>527</v>
      </c>
      <c r="K10" s="43">
        <f t="shared" si="2"/>
        <v>540.92307692307691</v>
      </c>
      <c r="L10" s="43">
        <f t="shared" si="3"/>
        <v>533.96153846153845</v>
      </c>
      <c r="M10" s="43">
        <f ca="1">+'Rs,Den q2'!I10:I74</f>
        <v>35.109806484416723</v>
      </c>
      <c r="N10" s="43">
        <f ca="1">+'Rs,Den q2'!J10:J74</f>
        <v>0.74687618923158461</v>
      </c>
      <c r="O10" s="43">
        <f t="shared" ca="1" si="4"/>
        <v>227.32498877444581</v>
      </c>
      <c r="P10" s="43">
        <f t="shared" ca="1" si="5"/>
        <v>0.6724988543519661</v>
      </c>
      <c r="Q10" s="43">
        <f t="shared" ca="1" si="6"/>
        <v>670.12793122385301</v>
      </c>
      <c r="R10" s="43">
        <f t="shared" ca="1" si="7"/>
        <v>380.90894380058012</v>
      </c>
      <c r="S10" s="43">
        <f t="shared" ca="1" si="8"/>
        <v>0.33922625337952156</v>
      </c>
      <c r="T10" s="43">
        <f t="shared" ca="1" si="9"/>
        <v>1.4018088762470409</v>
      </c>
      <c r="U10" s="43">
        <f t="shared" ca="1" si="10"/>
        <v>0.95198123382257405</v>
      </c>
      <c r="V10" s="43">
        <f t="shared" ca="1" si="11"/>
        <v>6.3212821934735167E-2</v>
      </c>
      <c r="W10" s="23">
        <f t="shared" ca="1" si="12"/>
        <v>0.81279257751753242</v>
      </c>
      <c r="X10" s="43">
        <f ca="1">+'Visco q2'!G10:G74</f>
        <v>1.1075463866511492E-2</v>
      </c>
      <c r="Y10" s="43">
        <f t="shared" ca="1" si="13"/>
        <v>1.0150568427139757</v>
      </c>
      <c r="Z10" s="43">
        <f t="shared" ca="1" si="14"/>
        <v>57.5559707652518</v>
      </c>
      <c r="AA10" s="43">
        <f t="shared" si="15"/>
        <v>24</v>
      </c>
      <c r="AB10" s="43">
        <f t="shared" ca="1" si="16"/>
        <v>1.6491736608330362E-2</v>
      </c>
      <c r="AC10" s="43">
        <f t="shared" ca="1" si="17"/>
        <v>5.7253731929041984E-2</v>
      </c>
      <c r="AD10" s="43">
        <f t="shared" ca="1" si="18"/>
        <v>0.33596689933345608</v>
      </c>
      <c r="AE10" s="43">
        <f t="shared" ca="1" si="19"/>
        <v>1.166363449059264</v>
      </c>
      <c r="AF10" s="43">
        <f t="shared" ca="1" si="20"/>
        <v>1.5023303483927202</v>
      </c>
      <c r="AG10" s="43">
        <f t="shared" ca="1" si="21"/>
        <v>0.22363050822536662</v>
      </c>
      <c r="AH10" s="43">
        <f t="shared" ca="1" si="22"/>
        <v>27.504608724187843</v>
      </c>
      <c r="AI10" s="43">
        <f t="shared" si="23"/>
        <v>0.13</v>
      </c>
      <c r="AJ10" s="43">
        <f t="shared" ca="1" si="24"/>
        <v>0.77636949177463332</v>
      </c>
      <c r="AK10" s="43">
        <f t="shared" ca="1" si="25"/>
        <v>0.64636949177463332</v>
      </c>
      <c r="AL10" s="43">
        <f t="shared" ca="1" si="26"/>
        <v>0.78310769597228469</v>
      </c>
      <c r="AM10" s="43">
        <f t="shared" ca="1" si="27"/>
        <v>2.718685070080447</v>
      </c>
      <c r="AN10" s="43">
        <f t="shared" ca="1" si="28"/>
        <v>36.344353245463346</v>
      </c>
      <c r="AO10" s="43">
        <f t="shared" ca="1" si="29"/>
        <v>0.11409137491950269</v>
      </c>
      <c r="AP10" s="43">
        <f t="shared" ca="1" si="30"/>
        <v>7.0882729329816577E-3</v>
      </c>
      <c r="AQ10" s="43">
        <f t="shared" ca="1" si="31"/>
        <v>1.130060237563701E-4</v>
      </c>
      <c r="AR10" s="43">
        <f t="shared" ca="1" si="32"/>
        <v>0.35232195567007596</v>
      </c>
      <c r="AS10" s="43">
        <f t="shared" ca="1" si="33"/>
        <v>1.0017264045551349E-3</v>
      </c>
      <c r="AT10" s="43">
        <f t="shared" ca="1" si="34"/>
        <v>0.97471888021848918</v>
      </c>
      <c r="AU10" s="43">
        <f t="shared" ca="1" si="35"/>
        <v>0.34341486210712463</v>
      </c>
      <c r="AV10" s="43">
        <f t="shared" ca="1" si="36"/>
        <v>20.299243290378296</v>
      </c>
      <c r="AW10" s="43">
        <f t="shared" ca="1" si="37"/>
        <v>5.37573084966201</v>
      </c>
      <c r="AX10" s="43">
        <f t="shared" ca="1" si="38"/>
        <v>25323.979811265563</v>
      </c>
      <c r="AY10" s="43">
        <f ca="1">+'fd q2'!L10:L74</f>
        <v>2.4722920817005951E-2</v>
      </c>
      <c r="AZ10" s="43">
        <f t="shared" ca="1" si="39"/>
        <v>0.14096696729429373</v>
      </c>
      <c r="BA10" s="43">
        <f t="shared" ca="1" si="40"/>
        <v>4.0713730106752685E-5</v>
      </c>
      <c r="BB10" s="43">
        <f t="shared" ca="1" si="41"/>
        <v>0.14100768102440048</v>
      </c>
      <c r="BC10" s="43">
        <f t="shared" ca="1" si="42"/>
        <v>14.100768102440048</v>
      </c>
      <c r="BD10" s="43">
        <f t="shared" ca="1" si="43"/>
        <v>234.37537144525737</v>
      </c>
      <c r="BE10" s="26">
        <f t="shared" ca="1" si="46"/>
        <v>0</v>
      </c>
    </row>
    <row r="11" spans="1:57" x14ac:dyDescent="0.25">
      <c r="A11" s="65" t="s">
        <v>32</v>
      </c>
      <c r="B11" s="65"/>
      <c r="C11" s="16">
        <v>348.13</v>
      </c>
      <c r="E11" s="20">
        <v>9</v>
      </c>
      <c r="F11" s="4">
        <v>900</v>
      </c>
      <c r="G11" s="26">
        <f t="shared" ca="1" si="45"/>
        <v>234.37537144525737</v>
      </c>
      <c r="H11" s="4">
        <f t="shared" ca="1" si="0"/>
        <v>248.84405739118762</v>
      </c>
      <c r="I11" s="4">
        <f t="shared" ca="1" si="1"/>
        <v>241.6097144182225</v>
      </c>
      <c r="J11" s="4">
        <v>528</v>
      </c>
      <c r="K11" s="43">
        <f t="shared" si="2"/>
        <v>543.53846153846155</v>
      </c>
      <c r="L11" s="43">
        <f t="shared" si="3"/>
        <v>535.76923076923072</v>
      </c>
      <c r="M11" s="43">
        <f ca="1">+'Rs,Den q2'!I11:I75</f>
        <v>37.332953707884528</v>
      </c>
      <c r="N11" s="43">
        <f ca="1">+'Rs,Den q2'!J11:J75</f>
        <v>0.74667839004292991</v>
      </c>
      <c r="O11" s="43">
        <f t="shared" ca="1" si="4"/>
        <v>241.60971616871257</v>
      </c>
      <c r="P11" s="43">
        <f t="shared" ca="1" si="5"/>
        <v>0.67199058910473275</v>
      </c>
      <c r="Q11" s="43">
        <f t="shared" ca="1" si="6"/>
        <v>670.14593314237129</v>
      </c>
      <c r="R11" s="43">
        <f t="shared" ca="1" si="7"/>
        <v>380.75229956097155</v>
      </c>
      <c r="S11" s="43">
        <f t="shared" ca="1" si="8"/>
        <v>0.36053298612929574</v>
      </c>
      <c r="T11" s="43">
        <f t="shared" ca="1" si="9"/>
        <v>1.4071332763768001</v>
      </c>
      <c r="U11" s="43">
        <f t="shared" ca="1" si="10"/>
        <v>0.94973008922540436</v>
      </c>
      <c r="V11" s="43">
        <f t="shared" ca="1" si="11"/>
        <v>5.9535713813594196E-2</v>
      </c>
      <c r="W11" s="23">
        <f t="shared" ca="1" si="12"/>
        <v>0.86234089958754723</v>
      </c>
      <c r="X11" s="43">
        <f ca="1">+'Visco q2'!G11:G75</f>
        <v>1.113251562469161E-2</v>
      </c>
      <c r="Y11" s="43">
        <f t="shared" ca="1" si="13"/>
        <v>1.0166778413421482</v>
      </c>
      <c r="Z11" s="43">
        <f t="shared" ca="1" si="14"/>
        <v>57.588422974007941</v>
      </c>
      <c r="AA11" s="43">
        <f t="shared" si="15"/>
        <v>24</v>
      </c>
      <c r="AB11" s="43">
        <f t="shared" ca="1" si="16"/>
        <v>1.6518073145648616E-2</v>
      </c>
      <c r="AC11" s="43">
        <f t="shared" ca="1" si="17"/>
        <v>5.3540289358095405E-2</v>
      </c>
      <c r="AD11" s="43">
        <f t="shared" ca="1" si="18"/>
        <v>0.33650342286594592</v>
      </c>
      <c r="AE11" s="43">
        <f t="shared" ca="1" si="19"/>
        <v>1.0907138182142266</v>
      </c>
      <c r="AF11" s="43">
        <f t="shared" ca="1" si="20"/>
        <v>1.4272172410801724</v>
      </c>
      <c r="AG11" s="43">
        <f t="shared" ca="1" si="21"/>
        <v>0.23577589534391225</v>
      </c>
      <c r="AH11" s="43">
        <f t="shared" ca="1" si="22"/>
        <v>27.159210435313661</v>
      </c>
      <c r="AI11" s="43">
        <f t="shared" si="23"/>
        <v>0.13</v>
      </c>
      <c r="AJ11" s="43">
        <f t="shared" ca="1" si="24"/>
        <v>0.76422410465608781</v>
      </c>
      <c r="AK11" s="43">
        <f t="shared" ca="1" si="25"/>
        <v>0.63422410465608781</v>
      </c>
      <c r="AL11" s="43">
        <f t="shared" ca="1" si="26"/>
        <v>0.786951142639566</v>
      </c>
      <c r="AM11" s="43">
        <f t="shared" ca="1" si="27"/>
        <v>2.5507570717293682</v>
      </c>
      <c r="AN11" s="43">
        <f t="shared" ca="1" si="28"/>
        <v>36.464497092670754</v>
      </c>
      <c r="AO11" s="43">
        <f t="shared" ca="1" si="29"/>
        <v>0.1151616454464449</v>
      </c>
      <c r="AP11" s="43">
        <f t="shared" ca="1" si="30"/>
        <v>7.1224891017286135E-3</v>
      </c>
      <c r="AQ11" s="43">
        <f t="shared" ca="1" si="31"/>
        <v>1.1870098122318132E-4</v>
      </c>
      <c r="AR11" s="43">
        <f t="shared" ca="1" si="32"/>
        <v>0.3611199449149014</v>
      </c>
      <c r="AS11" s="43">
        <f t="shared" ca="1" si="33"/>
        <v>9.3410908717853449E-4</v>
      </c>
      <c r="AT11" s="43">
        <f t="shared" ca="1" si="34"/>
        <v>0.97471888016698982</v>
      </c>
      <c r="AU11" s="43">
        <f t="shared" ca="1" si="35"/>
        <v>0.35199042831341776</v>
      </c>
      <c r="AV11" s="43">
        <f t="shared" ca="1" si="36"/>
        <v>20.829378825504872</v>
      </c>
      <c r="AW11" s="43">
        <f t="shared" ca="1" si="37"/>
        <v>5.6671292250397443</v>
      </c>
      <c r="AX11" s="43">
        <f t="shared" ca="1" si="38"/>
        <v>23416.795981662304</v>
      </c>
      <c r="AY11" s="43">
        <f ca="1">+'fd q2'!L11:L75</f>
        <v>2.5176319959675522E-2</v>
      </c>
      <c r="AZ11" s="43">
        <f t="shared" ca="1" si="39"/>
        <v>0.14464846406600607</v>
      </c>
      <c r="BA11" s="43">
        <f t="shared" ca="1" si="40"/>
        <v>3.8395393296270132E-5</v>
      </c>
      <c r="BB11" s="43">
        <f t="shared" ca="1" si="41"/>
        <v>0.14468685945930235</v>
      </c>
      <c r="BC11" s="43">
        <f t="shared" ca="1" si="42"/>
        <v>14.468685945930234</v>
      </c>
      <c r="BD11" s="43">
        <f t="shared" ca="1" si="43"/>
        <v>248.84405739118762</v>
      </c>
      <c r="BE11" s="26">
        <f t="shared" ca="1" si="46"/>
        <v>0</v>
      </c>
    </row>
    <row r="12" spans="1:57" x14ac:dyDescent="0.25">
      <c r="A12" s="65" t="s">
        <v>33</v>
      </c>
      <c r="B12" s="65"/>
      <c r="C12" s="14">
        <v>4500</v>
      </c>
      <c r="E12" s="20">
        <v>10</v>
      </c>
      <c r="F12" s="19">
        <v>1000</v>
      </c>
      <c r="G12" s="26">
        <f t="shared" ca="1" si="45"/>
        <v>248.84405739118762</v>
      </c>
      <c r="H12" s="4">
        <f t="shared" ca="1" si="0"/>
        <v>263.67945964387542</v>
      </c>
      <c r="I12" s="4">
        <f t="shared" ca="1" si="1"/>
        <v>256.26175851753152</v>
      </c>
      <c r="J12" s="4">
        <v>529</v>
      </c>
      <c r="K12" s="43">
        <f t="shared" si="2"/>
        <v>546.15384615384619</v>
      </c>
      <c r="L12" s="43">
        <f t="shared" si="3"/>
        <v>537.57692307692309</v>
      </c>
      <c r="M12" s="43">
        <f ca="1">+'Rs,Den q2'!I12:I76</f>
        <v>39.622018612426793</v>
      </c>
      <c r="N12" s="43">
        <f ca="1">+'Rs,Den q2'!J12:J76</f>
        <v>0.74647472598680398</v>
      </c>
      <c r="O12" s="43">
        <f t="shared" ca="1" si="4"/>
        <v>256.26176072122013</v>
      </c>
      <c r="P12" s="43">
        <f t="shared" ca="1" si="5"/>
        <v>0.67146257799082287</v>
      </c>
      <c r="Q12" s="43">
        <f t="shared" ca="1" si="6"/>
        <v>670.16461390828431</v>
      </c>
      <c r="R12" s="43">
        <f t="shared" ca="1" si="7"/>
        <v>380.5895629264914</v>
      </c>
      <c r="S12" s="43">
        <f t="shared" ca="1" si="8"/>
        <v>0.3823862871885419</v>
      </c>
      <c r="T12" s="43">
        <f t="shared" ca="1" si="9"/>
        <v>1.4124846696879938</v>
      </c>
      <c r="U12" s="43">
        <f t="shared" ca="1" si="10"/>
        <v>0.94749055517140646</v>
      </c>
      <c r="V12" s="43">
        <f t="shared" ca="1" si="11"/>
        <v>5.6188274544033287E-2</v>
      </c>
      <c r="W12" s="23">
        <f t="shared" ca="1" si="12"/>
        <v>0.9129972645502149</v>
      </c>
      <c r="X12" s="43">
        <f ca="1">+'Visco q2'!G12:G76</f>
        <v>1.1190318182032923E-2</v>
      </c>
      <c r="Y12" s="43">
        <f t="shared" ca="1" si="13"/>
        <v>1.0183323284571126</v>
      </c>
      <c r="Z12" s="43">
        <f t="shared" ca="1" si="14"/>
        <v>57.622485234428915</v>
      </c>
      <c r="AA12" s="43">
        <f t="shared" si="15"/>
        <v>24</v>
      </c>
      <c r="AB12" s="43">
        <f t="shared" ca="1" si="16"/>
        <v>1.6544953773977685E-2</v>
      </c>
      <c r="AC12" s="43">
        <f t="shared" ca="1" si="17"/>
        <v>5.0157786913282619E-2</v>
      </c>
      <c r="AD12" s="43">
        <f t="shared" ca="1" si="18"/>
        <v>0.33705103052948882</v>
      </c>
      <c r="AE12" s="43">
        <f t="shared" ca="1" si="19"/>
        <v>1.02180604425684</v>
      </c>
      <c r="AF12" s="43">
        <f t="shared" ca="1" si="20"/>
        <v>1.3588570747863287</v>
      </c>
      <c r="AG12" s="43">
        <f t="shared" ca="1" si="21"/>
        <v>0.24804008956018267</v>
      </c>
      <c r="AH12" s="43">
        <f t="shared" ca="1" si="22"/>
        <v>26.811067872591238</v>
      </c>
      <c r="AI12" s="43">
        <f t="shared" si="23"/>
        <v>0.13</v>
      </c>
      <c r="AJ12" s="43">
        <f t="shared" ca="1" si="24"/>
        <v>0.75195991043981736</v>
      </c>
      <c r="AK12" s="43">
        <f t="shared" ca="1" si="25"/>
        <v>0.62195991043981735</v>
      </c>
      <c r="AL12" s="43">
        <f t="shared" ca="1" si="26"/>
        <v>0.79089512817738439</v>
      </c>
      <c r="AM12" s="43">
        <f t="shared" ca="1" si="27"/>
        <v>2.3976826923667711</v>
      </c>
      <c r="AN12" s="43">
        <f t="shared" ca="1" si="28"/>
        <v>36.587706379649475</v>
      </c>
      <c r="AO12" s="43">
        <f t="shared" ca="1" si="29"/>
        <v>0.11626417993074875</v>
      </c>
      <c r="AP12" s="43">
        <f t="shared" ca="1" si="30"/>
        <v>7.1574922498045647E-3</v>
      </c>
      <c r="AQ12" s="43">
        <f t="shared" ca="1" si="31"/>
        <v>1.2453775026037591E-4</v>
      </c>
      <c r="AR12" s="43">
        <f t="shared" ca="1" si="32"/>
        <v>0.36986798778715491</v>
      </c>
      <c r="AS12" s="43">
        <f t="shared" ca="1" si="33"/>
        <v>8.725674443580215E-4</v>
      </c>
      <c r="AT12" s="43">
        <f t="shared" ca="1" si="34"/>
        <v>0.97471888012848307</v>
      </c>
      <c r="AU12" s="43">
        <f t="shared" ca="1" si="35"/>
        <v>0.36051731085127109</v>
      </c>
      <c r="AV12" s="43">
        <f t="shared" ca="1" si="36"/>
        <v>21.35774936720339</v>
      </c>
      <c r="AW12" s="43">
        <f t="shared" ca="1" si="37"/>
        <v>5.9613768201023385</v>
      </c>
      <c r="AX12" s="43">
        <f t="shared" ca="1" si="38"/>
        <v>21732.359319477811</v>
      </c>
      <c r="AY12" s="43">
        <f ca="1">+'fd q2'!L12:L76</f>
        <v>2.56209674029651E-2</v>
      </c>
      <c r="AZ12" s="43">
        <f t="shared" ca="1" si="39"/>
        <v>0.14831770393891242</v>
      </c>
      <c r="BA12" s="43">
        <f t="shared" ca="1" si="40"/>
        <v>3.631858796554033E-5</v>
      </c>
      <c r="BB12" s="43">
        <f t="shared" ca="1" si="41"/>
        <v>0.14835402252687796</v>
      </c>
      <c r="BC12" s="43">
        <f t="shared" ca="1" si="42"/>
        <v>14.835402252687796</v>
      </c>
      <c r="BD12" s="43">
        <f t="shared" ca="1" si="43"/>
        <v>263.67945964387542</v>
      </c>
      <c r="BE12" s="26">
        <f t="shared" ca="1" si="46"/>
        <v>0</v>
      </c>
    </row>
    <row r="13" spans="1:57" x14ac:dyDescent="0.25">
      <c r="A13" s="65" t="s">
        <v>34</v>
      </c>
      <c r="B13" s="65"/>
      <c r="C13" s="14">
        <v>2487</v>
      </c>
      <c r="E13" s="20">
        <v>11</v>
      </c>
      <c r="F13" s="4">
        <v>1100</v>
      </c>
      <c r="G13" s="26">
        <f t="shared" ca="1" si="45"/>
        <v>263.67945964387542</v>
      </c>
      <c r="H13" s="4">
        <f t="shared" ca="1" si="0"/>
        <v>278.88047754827676</v>
      </c>
      <c r="I13" s="4">
        <f t="shared" ca="1" si="1"/>
        <v>271.27996859607606</v>
      </c>
      <c r="J13" s="4">
        <v>530</v>
      </c>
      <c r="K13" s="43">
        <f t="shared" si="2"/>
        <v>548.76923076923072</v>
      </c>
      <c r="L13" s="43">
        <f t="shared" si="3"/>
        <v>539.38461538461536</v>
      </c>
      <c r="M13" s="43">
        <f ca="1">+'Rs,Den q2'!I13:I77</f>
        <v>41.976515543187347</v>
      </c>
      <c r="N13" s="43">
        <f ca="1">+'Rs,Den q2'!J13:J77</f>
        <v>0.7462652402731822</v>
      </c>
      <c r="O13" s="43">
        <f t="shared" ca="1" si="4"/>
        <v>271.27997135127146</v>
      </c>
      <c r="P13" s="43">
        <f t="shared" ca="1" si="5"/>
        <v>0.67091441375153571</v>
      </c>
      <c r="Q13" s="43">
        <f t="shared" ca="1" si="6"/>
        <v>670.18398555953934</v>
      </c>
      <c r="R13" s="43">
        <f t="shared" ca="1" si="7"/>
        <v>380.42060758700455</v>
      </c>
      <c r="S13" s="43">
        <f t="shared" ca="1" si="8"/>
        <v>0.40478431959185551</v>
      </c>
      <c r="T13" s="43">
        <f t="shared" ca="1" si="9"/>
        <v>1.4178638186977155</v>
      </c>
      <c r="U13" s="43">
        <f t="shared" ca="1" si="10"/>
        <v>0.94526565292618447</v>
      </c>
      <c r="V13" s="43">
        <f t="shared" ca="1" si="11"/>
        <v>5.3131086544409047E-2</v>
      </c>
      <c r="W13" s="23">
        <f t="shared" ca="1" si="12"/>
        <v>0.96474332720024447</v>
      </c>
      <c r="X13" s="43">
        <f ca="1">+'Visco q2'!G13:G77</f>
        <v>1.1248878975435833E-2</v>
      </c>
      <c r="Y13" s="43">
        <f t="shared" ca="1" si="13"/>
        <v>1.0200202741310751</v>
      </c>
      <c r="Z13" s="43">
        <f t="shared" ca="1" si="14"/>
        <v>57.658115005351107</v>
      </c>
      <c r="AA13" s="43">
        <f t="shared" si="15"/>
        <v>24</v>
      </c>
      <c r="AB13" s="43">
        <f t="shared" ca="1" si="16"/>
        <v>1.6572378007077507E-2</v>
      </c>
      <c r="AC13" s="43">
        <f t="shared" ca="1" si="17"/>
        <v>4.7066745597648438E-2</v>
      </c>
      <c r="AD13" s="43">
        <f t="shared" ca="1" si="18"/>
        <v>0.33760971241848353</v>
      </c>
      <c r="AE13" s="43">
        <f t="shared" ca="1" si="19"/>
        <v>0.95883586766545192</v>
      </c>
      <c r="AF13" s="43">
        <f t="shared" ca="1" si="20"/>
        <v>1.2964455800839354</v>
      </c>
      <c r="AG13" s="43">
        <f t="shared" ca="1" si="21"/>
        <v>0.2604117886665368</v>
      </c>
      <c r="AH13" s="43">
        <f t="shared" ca="1" si="22"/>
        <v>26.460419241263164</v>
      </c>
      <c r="AI13" s="43">
        <f t="shared" si="23"/>
        <v>0.13</v>
      </c>
      <c r="AJ13" s="43">
        <f t="shared" ca="1" si="24"/>
        <v>0.7395882113334632</v>
      </c>
      <c r="AK13" s="43">
        <f t="shared" ca="1" si="25"/>
        <v>0.60958821133346319</v>
      </c>
      <c r="AL13" s="43">
        <f t="shared" ca="1" si="26"/>
        <v>0.79494051988059355</v>
      </c>
      <c r="AM13" s="43">
        <f t="shared" ca="1" si="27"/>
        <v>2.257688256839391</v>
      </c>
      <c r="AN13" s="43">
        <f t="shared" ca="1" si="28"/>
        <v>36.713995187368482</v>
      </c>
      <c r="AO13" s="43">
        <f t="shared" ca="1" si="29"/>
        <v>0.11739966626850247</v>
      </c>
      <c r="AP13" s="43">
        <f t="shared" ca="1" si="30"/>
        <v>7.1932840231917266E-3</v>
      </c>
      <c r="AQ13" s="43">
        <f t="shared" ca="1" si="31"/>
        <v>1.3052191903111673E-4</v>
      </c>
      <c r="AR13" s="43">
        <f t="shared" ca="1" si="32"/>
        <v>0.37856901520265307</v>
      </c>
      <c r="AS13" s="43">
        <f t="shared" ca="1" si="33"/>
        <v>8.1637733031638998E-4</v>
      </c>
      <c r="AT13" s="43">
        <f t="shared" ca="1" si="34"/>
        <v>0.97471888009946217</v>
      </c>
      <c r="AU13" s="43">
        <f t="shared" ca="1" si="35"/>
        <v>0.36899836653868628</v>
      </c>
      <c r="AV13" s="43">
        <f t="shared" ca="1" si="36"/>
        <v>21.884504870008531</v>
      </c>
      <c r="AW13" s="43">
        <f t="shared" ca="1" si="37"/>
        <v>6.2582024662778322</v>
      </c>
      <c r="AX13" s="43">
        <f t="shared" ca="1" si="38"/>
        <v>20237.906879201175</v>
      </c>
      <c r="AY13" s="43">
        <f ca="1">+'fd q2'!L13:L77</f>
        <v>2.6056937186839775E-2</v>
      </c>
      <c r="AZ13" s="43">
        <f t="shared" ca="1" si="39"/>
        <v>0.15197572826394812</v>
      </c>
      <c r="BA13" s="43">
        <f t="shared" ca="1" si="40"/>
        <v>3.4450780065536482E-5</v>
      </c>
      <c r="BB13" s="43">
        <f t="shared" ca="1" si="41"/>
        <v>0.15201017904401365</v>
      </c>
      <c r="BC13" s="43">
        <f t="shared" ca="1" si="42"/>
        <v>15.201017904401365</v>
      </c>
      <c r="BD13" s="43">
        <f t="shared" ca="1" si="43"/>
        <v>278.88047754827676</v>
      </c>
      <c r="BE13" s="26">
        <f t="shared" ca="1" si="46"/>
        <v>0</v>
      </c>
    </row>
    <row r="14" spans="1:57" x14ac:dyDescent="0.25">
      <c r="A14" s="65" t="s">
        <v>35</v>
      </c>
      <c r="B14" s="65"/>
      <c r="C14" s="14">
        <v>2510</v>
      </c>
      <c r="E14" s="20">
        <v>12</v>
      </c>
      <c r="F14" s="19">
        <v>1200</v>
      </c>
      <c r="G14" s="26">
        <f t="shared" ca="1" si="45"/>
        <v>278.88047754827676</v>
      </c>
      <c r="H14" s="4">
        <f t="shared" ca="1" si="0"/>
        <v>294.44609901861963</v>
      </c>
      <c r="I14" s="4">
        <f t="shared" ca="1" si="1"/>
        <v>286.6632882834482</v>
      </c>
      <c r="J14" s="4">
        <v>531</v>
      </c>
      <c r="K14" s="43">
        <f t="shared" si="2"/>
        <v>551.38461538461536</v>
      </c>
      <c r="L14" s="43">
        <f t="shared" si="3"/>
        <v>541.19230769230762</v>
      </c>
      <c r="M14" s="43">
        <f ca="1">+'Rs,Den q2'!I14:I78</f>
        <v>44.395951112195313</v>
      </c>
      <c r="N14" s="43">
        <f ca="1">+'Rs,Den q2'!J14:J78</f>
        <v>0.74604997680007512</v>
      </c>
      <c r="O14" s="43">
        <f t="shared" ca="1" si="4"/>
        <v>286.66329170580536</v>
      </c>
      <c r="P14" s="43">
        <f t="shared" ca="1" si="5"/>
        <v>0.67034566077884505</v>
      </c>
      <c r="Q14" s="43">
        <f t="shared" ca="1" si="6"/>
        <v>670.20406097699413</v>
      </c>
      <c r="R14" s="43">
        <f t="shared" ca="1" si="7"/>
        <v>380.24529844156177</v>
      </c>
      <c r="S14" s="43">
        <f t="shared" ca="1" si="8"/>
        <v>0.42772538242391878</v>
      </c>
      <c r="T14" s="43">
        <f t="shared" ca="1" si="9"/>
        <v>1.4232715300107284</v>
      </c>
      <c r="U14" s="43">
        <f t="shared" ca="1" si="10"/>
        <v>0.94305833188270827</v>
      </c>
      <c r="V14" s="43">
        <f t="shared" ca="1" si="11"/>
        <v>5.0330597281317641E-2</v>
      </c>
      <c r="W14" s="23">
        <f t="shared" ca="1" si="12"/>
        <v>1.0175601175016094</v>
      </c>
      <c r="X14" s="43">
        <f ca="1">+'Visco q2'!G14:G78</f>
        <v>1.1308205260448408E-2</v>
      </c>
      <c r="Y14" s="43">
        <f t="shared" ca="1" si="13"/>
        <v>1.0217416401601218</v>
      </c>
      <c r="Z14" s="43">
        <f t="shared" ca="1" si="14"/>
        <v>57.695269647370623</v>
      </c>
      <c r="AA14" s="43">
        <f t="shared" si="15"/>
        <v>24</v>
      </c>
      <c r="AB14" s="43">
        <f t="shared" ca="1" si="16"/>
        <v>1.6600345224245035E-2</v>
      </c>
      <c r="AC14" s="43">
        <f t="shared" ca="1" si="17"/>
        <v>4.4233553516192549E-2</v>
      </c>
      <c r="AD14" s="43">
        <f t="shared" ca="1" si="18"/>
        <v>0.33817945588807141</v>
      </c>
      <c r="AE14" s="43">
        <f t="shared" ca="1" si="19"/>
        <v>0.90111855253794559</v>
      </c>
      <c r="AF14" s="43">
        <f t="shared" ca="1" si="20"/>
        <v>1.239298008426017</v>
      </c>
      <c r="AG14" s="43">
        <f t="shared" ca="1" si="21"/>
        <v>0.27287985100337542</v>
      </c>
      <c r="AH14" s="43">
        <f t="shared" ca="1" si="22"/>
        <v>26.10749908986875</v>
      </c>
      <c r="AI14" s="43">
        <f t="shared" si="23"/>
        <v>0.13</v>
      </c>
      <c r="AJ14" s="43">
        <f t="shared" ca="1" si="24"/>
        <v>0.72712014899662458</v>
      </c>
      <c r="AK14" s="43">
        <f t="shared" ca="1" si="25"/>
        <v>0.59712014899662458</v>
      </c>
      <c r="AL14" s="43">
        <f t="shared" ca="1" si="26"/>
        <v>0.79908821871905455</v>
      </c>
      <c r="AM14" s="43">
        <f t="shared" ca="1" si="27"/>
        <v>2.1292636393636082</v>
      </c>
      <c r="AN14" s="43">
        <f t="shared" ca="1" si="28"/>
        <v>36.843378765302027</v>
      </c>
      <c r="AO14" s="43">
        <f t="shared" ca="1" si="29"/>
        <v>0.11856882266289656</v>
      </c>
      <c r="AP14" s="43">
        <f t="shared" ca="1" si="30"/>
        <v>7.2298660368976001E-3</v>
      </c>
      <c r="AQ14" s="43">
        <f t="shared" ca="1" si="31"/>
        <v>1.3665926315554821E-4</v>
      </c>
      <c r="AR14" s="43">
        <f t="shared" ca="1" si="32"/>
        <v>0.38722565147409738</v>
      </c>
      <c r="AS14" s="43">
        <f t="shared" ca="1" si="33"/>
        <v>7.6492219717290953E-4</v>
      </c>
      <c r="AT14" s="43">
        <f t="shared" ca="1" si="34"/>
        <v>0.97471888007742991</v>
      </c>
      <c r="AU14" s="43">
        <f t="shared" ca="1" si="35"/>
        <v>0.37743615334208541</v>
      </c>
      <c r="AV14" s="43">
        <f t="shared" ca="1" si="36"/>
        <v>22.409776782695427</v>
      </c>
      <c r="AW14" s="43">
        <f t="shared" ca="1" si="37"/>
        <v>6.5573388479748713</v>
      </c>
      <c r="AX14" s="43">
        <f t="shared" ca="1" si="38"/>
        <v>18906.44354120678</v>
      </c>
      <c r="AY14" s="43">
        <f ca="1">+'fd q2'!L14:L78</f>
        <v>2.6484294839675272E-2</v>
      </c>
      <c r="AZ14" s="43">
        <f t="shared" ca="1" si="39"/>
        <v>0.15562344987982935</v>
      </c>
      <c r="BA14" s="43">
        <f t="shared" ca="1" si="40"/>
        <v>3.27648235996141E-5</v>
      </c>
      <c r="BB14" s="43">
        <f t="shared" ca="1" si="41"/>
        <v>0.15565621470342897</v>
      </c>
      <c r="BC14" s="43">
        <f t="shared" ca="1" si="42"/>
        <v>15.565621470342897</v>
      </c>
      <c r="BD14" s="43">
        <f t="shared" ca="1" si="43"/>
        <v>294.44609901861963</v>
      </c>
      <c r="BE14" s="26">
        <f t="shared" ca="1" si="46"/>
        <v>0</v>
      </c>
    </row>
    <row r="15" spans="1:57" x14ac:dyDescent="0.25">
      <c r="A15" s="66" t="s">
        <v>36</v>
      </c>
      <c r="B15" s="66"/>
      <c r="C15" s="16">
        <f>(C8)/(230-60)</f>
        <v>38.235294117647058</v>
      </c>
      <c r="E15" s="20">
        <v>13</v>
      </c>
      <c r="F15" s="4">
        <v>1300</v>
      </c>
      <c r="G15" s="26">
        <f t="shared" ca="1" si="45"/>
        <v>294.44609901861963</v>
      </c>
      <c r="H15" s="4">
        <f t="shared" ca="1" si="0"/>
        <v>310.37538926170885</v>
      </c>
      <c r="I15" s="4">
        <f t="shared" ca="1" si="1"/>
        <v>302.41074414016424</v>
      </c>
      <c r="J15" s="4">
        <v>532</v>
      </c>
      <c r="K15" s="43">
        <f t="shared" si="2"/>
        <v>554</v>
      </c>
      <c r="L15" s="43">
        <f t="shared" si="3"/>
        <v>543</v>
      </c>
      <c r="M15" s="43">
        <f ca="1">+'Rs,Den q2'!I15:I79</f>
        <v>46.879823863578217</v>
      </c>
      <c r="N15" s="43">
        <f ca="1">+'Rs,Den q2'!J15:J79</f>
        <v>0.74582898018331545</v>
      </c>
      <c r="O15" s="43">
        <f t="shared" ca="1" si="4"/>
        <v>302.41074836506112</v>
      </c>
      <c r="P15" s="43">
        <f t="shared" ca="1" si="5"/>
        <v>0.66975585330540932</v>
      </c>
      <c r="Q15" s="43">
        <f t="shared" ca="1" si="6"/>
        <v>670.224853935699</v>
      </c>
      <c r="R15" s="43">
        <f t="shared" ca="1" si="7"/>
        <v>380.06349103629736</v>
      </c>
      <c r="S15" s="43">
        <f t="shared" ca="1" si="8"/>
        <v>0.45120789293972879</v>
      </c>
      <c r="T15" s="43">
        <f t="shared" ca="1" si="9"/>
        <v>1.4287086573862513</v>
      </c>
      <c r="U15" s="43">
        <f t="shared" ca="1" si="10"/>
        <v>0.940871473920593</v>
      </c>
      <c r="V15" s="43">
        <f t="shared" ca="1" si="11"/>
        <v>4.7758085125471049E-2</v>
      </c>
      <c r="W15" s="23">
        <f t="shared" ca="1" si="12"/>
        <v>1.0714279489661296</v>
      </c>
      <c r="X15" s="43">
        <f ca="1">+'Visco q2'!G15:G79</f>
        <v>1.1368304067238474E-2</v>
      </c>
      <c r="Y15" s="43">
        <f t="shared" ca="1" si="13"/>
        <v>1.0234963799658159</v>
      </c>
      <c r="Z15" s="43">
        <f t="shared" ca="1" si="14"/>
        <v>57.733906432097683</v>
      </c>
      <c r="AA15" s="43">
        <f t="shared" si="15"/>
        <v>24</v>
      </c>
      <c r="AB15" s="43">
        <f t="shared" ca="1" si="16"/>
        <v>1.6628854668715439E-2</v>
      </c>
      <c r="AC15" s="43">
        <f t="shared" ca="1" si="17"/>
        <v>4.1629431585608737E-2</v>
      </c>
      <c r="AD15" s="43">
        <f t="shared" ca="1" si="18"/>
        <v>0.33876024552156597</v>
      </c>
      <c r="AE15" s="43">
        <f t="shared" ca="1" si="19"/>
        <v>0.84806781620357041</v>
      </c>
      <c r="AF15" s="43">
        <f t="shared" ca="1" si="20"/>
        <v>1.1868280617251363</v>
      </c>
      <c r="AG15" s="43">
        <f t="shared" ca="1" si="21"/>
        <v>0.28543329606577938</v>
      </c>
      <c r="AH15" s="43">
        <f t="shared" ca="1" si="22"/>
        <v>25.752538408280323</v>
      </c>
      <c r="AI15" s="43">
        <f t="shared" si="23"/>
        <v>0.13</v>
      </c>
      <c r="AJ15" s="43">
        <f t="shared" ca="1" si="24"/>
        <v>0.71456670393422062</v>
      </c>
      <c r="AK15" s="43">
        <f t="shared" ca="1" si="25"/>
        <v>0.58456670393422061</v>
      </c>
      <c r="AL15" s="43">
        <f t="shared" ca="1" si="26"/>
        <v>0.80333915806998502</v>
      </c>
      <c r="AM15" s="43">
        <f t="shared" ca="1" si="27"/>
        <v>2.0111158096673876</v>
      </c>
      <c r="AN15" s="43">
        <f t="shared" ca="1" si="28"/>
        <v>36.975873468278991</v>
      </c>
      <c r="AO15" s="43">
        <f t="shared" ca="1" si="29"/>
        <v>0.11977239788237781</v>
      </c>
      <c r="AP15" s="43">
        <f t="shared" ca="1" si="30"/>
        <v>7.2672398323823479E-3</v>
      </c>
      <c r="AQ15" s="43">
        <f t="shared" ca="1" si="31"/>
        <v>1.429557587525014E-4</v>
      </c>
      <c r="AR15" s="43">
        <f t="shared" ca="1" si="32"/>
        <v>0.39584024374702048</v>
      </c>
      <c r="AS15" s="43">
        <f t="shared" ca="1" si="33"/>
        <v>7.1767412532546784E-4</v>
      </c>
      <c r="AT15" s="43">
        <f t="shared" ca="1" si="34"/>
        <v>0.97471888006059082</v>
      </c>
      <c r="AU15" s="43">
        <f t="shared" ca="1" si="35"/>
        <v>0.38583295906800708</v>
      </c>
      <c r="AV15" s="43">
        <f t="shared" ca="1" si="36"/>
        <v>22.933679690240059</v>
      </c>
      <c r="AW15" s="43">
        <f t="shared" ca="1" si="37"/>
        <v>6.8585225171453539</v>
      </c>
      <c r="AX15" s="43">
        <f t="shared" ca="1" si="38"/>
        <v>17715.571453995788</v>
      </c>
      <c r="AY15" s="43">
        <f ca="1">+'fd q2'!L15:L79</f>
        <v>2.6903098545957876E-2</v>
      </c>
      <c r="AZ15" s="43">
        <f t="shared" ca="1" si="39"/>
        <v>0.15926166451555596</v>
      </c>
      <c r="BA15" s="43">
        <f t="shared" ca="1" si="40"/>
        <v>3.1237915336282416E-5</v>
      </c>
      <c r="BB15" s="43">
        <f t="shared" ca="1" si="41"/>
        <v>0.15929290243089225</v>
      </c>
      <c r="BC15" s="43">
        <f t="shared" ca="1" si="42"/>
        <v>15.929290243089225</v>
      </c>
      <c r="BD15" s="43">
        <f t="shared" ca="1" si="43"/>
        <v>310.37538926170885</v>
      </c>
      <c r="BE15" s="26">
        <f t="shared" ca="1" si="46"/>
        <v>0</v>
      </c>
    </row>
    <row r="16" spans="1:57" x14ac:dyDescent="0.25">
      <c r="A16" s="66" t="s">
        <v>37</v>
      </c>
      <c r="B16" s="66"/>
      <c r="C16" s="16">
        <f>-C15*60</f>
        <v>-2294.1176470588234</v>
      </c>
      <c r="E16" s="20">
        <v>14</v>
      </c>
      <c r="F16" s="19">
        <v>1400</v>
      </c>
      <c r="G16" s="26">
        <f t="shared" ca="1" si="45"/>
        <v>310.37538926170885</v>
      </c>
      <c r="H16" s="4">
        <f t="shared" ca="1" si="0"/>
        <v>326.6674804111546</v>
      </c>
      <c r="I16" s="4">
        <f t="shared" ca="1" si="1"/>
        <v>318.52143483643169</v>
      </c>
      <c r="J16" s="4">
        <v>533</v>
      </c>
      <c r="K16" s="43">
        <f t="shared" si="2"/>
        <v>556.61538461538464</v>
      </c>
      <c r="L16" s="43">
        <f t="shared" si="3"/>
        <v>544.80769230769238</v>
      </c>
      <c r="M16" s="43">
        <f ca="1">+'Rs,Den q2'!I16:I80</f>
        <v>49.427623928949792</v>
      </c>
      <c r="N16" s="43">
        <f ca="1">+'Rs,Den q2'!J16:J80</f>
        <v>0.74560229578721915</v>
      </c>
      <c r="O16" s="43">
        <f t="shared" ca="1" si="4"/>
        <v>318.52144002157183</v>
      </c>
      <c r="P16" s="43">
        <f t="shared" ca="1" si="5"/>
        <v>0.66914449343290439</v>
      </c>
      <c r="Q16" s="43">
        <f t="shared" ca="1" si="6"/>
        <v>670.2463791605594</v>
      </c>
      <c r="R16" s="43">
        <f t="shared" ca="1" si="7"/>
        <v>379.8750309520492</v>
      </c>
      <c r="S16" s="43">
        <f t="shared" ca="1" si="8"/>
        <v>0.47523037011458286</v>
      </c>
      <c r="T16" s="43">
        <f t="shared" ca="1" si="9"/>
        <v>1.4341761050793103</v>
      </c>
      <c r="U16" s="43">
        <f t="shared" ca="1" si="10"/>
        <v>0.93870789740228822</v>
      </c>
      <c r="V16" s="43">
        <f t="shared" ca="1" si="11"/>
        <v>4.5388834415258955E-2</v>
      </c>
      <c r="W16" s="23">
        <f t="shared" ca="1" si="12"/>
        <v>1.1263263301841329</v>
      </c>
      <c r="X16" s="43">
        <f ca="1">+'Visco q2'!G16:G80</f>
        <v>1.1429182155725181E-2</v>
      </c>
      <c r="Y16" s="43">
        <f t="shared" ca="1" si="13"/>
        <v>1.0252844384904318</v>
      </c>
      <c r="Z16" s="43">
        <f t="shared" ca="1" si="14"/>
        <v>57.77398255148551</v>
      </c>
      <c r="AA16" s="43">
        <f t="shared" si="15"/>
        <v>24</v>
      </c>
      <c r="AB16" s="43">
        <f t="shared" ca="1" si="16"/>
        <v>1.6657905445959995E-2</v>
      </c>
      <c r="AC16" s="43">
        <f t="shared" ca="1" si="17"/>
        <v>3.9229608469135716E-2</v>
      </c>
      <c r="AD16" s="43">
        <f t="shared" ca="1" si="18"/>
        <v>0.3393520630957777</v>
      </c>
      <c r="AE16" s="43">
        <f t="shared" ca="1" si="19"/>
        <v>0.7991790211337455</v>
      </c>
      <c r="AF16" s="43">
        <f t="shared" ca="1" si="20"/>
        <v>1.1385310842295233</v>
      </c>
      <c r="AG16" s="43">
        <f t="shared" ca="1" si="21"/>
        <v>0.29806130706165745</v>
      </c>
      <c r="AH16" s="43">
        <f t="shared" ca="1" si="22"/>
        <v>25.395764700248396</v>
      </c>
      <c r="AI16" s="43">
        <f t="shared" si="23"/>
        <v>0.13</v>
      </c>
      <c r="AJ16" s="43">
        <f t="shared" ca="1" si="24"/>
        <v>0.70193869293834243</v>
      </c>
      <c r="AK16" s="43">
        <f t="shared" ca="1" si="25"/>
        <v>0.57193869293834243</v>
      </c>
      <c r="AL16" s="43">
        <f t="shared" ca="1" si="26"/>
        <v>0.80769430255449537</v>
      </c>
      <c r="AM16" s="43">
        <f t="shared" ca="1" si="27"/>
        <v>1.9021317748954514</v>
      </c>
      <c r="AN16" s="43">
        <f t="shared" ca="1" si="28"/>
        <v>37.111496698905086</v>
      </c>
      <c r="AO16" s="43">
        <f t="shared" ca="1" si="29"/>
        <v>0.12101117158889045</v>
      </c>
      <c r="AP16" s="43">
        <f t="shared" ca="1" si="30"/>
        <v>7.3054068356162476E-3</v>
      </c>
      <c r="AQ16" s="43">
        <f t="shared" ca="1" si="31"/>
        <v>1.4941759573591684E-4</v>
      </c>
      <c r="AR16" s="43">
        <f t="shared" ca="1" si="32"/>
        <v>0.40441488756299587</v>
      </c>
      <c r="AS16" s="43">
        <f t="shared" ca="1" si="33"/>
        <v>6.7417869155274063E-4</v>
      </c>
      <c r="AT16" s="43">
        <f t="shared" ca="1" si="34"/>
        <v>0.97471888004763996</v>
      </c>
      <c r="AU16" s="43">
        <f t="shared" ca="1" si="35"/>
        <v>0.39419082627999558</v>
      </c>
      <c r="AV16" s="43">
        <f t="shared" ca="1" si="36"/>
        <v>23.456312742884055</v>
      </c>
      <c r="AW16" s="43">
        <f t="shared" ca="1" si="37"/>
        <v>7.1614939546635226</v>
      </c>
      <c r="AX16" s="43">
        <f t="shared" ca="1" si="38"/>
        <v>16646.586505353291</v>
      </c>
      <c r="AY16" s="43">
        <f ca="1">+'fd q2'!L16:L80</f>
        <v>2.7313400303076513E-2</v>
      </c>
      <c r="AZ16" s="43">
        <f t="shared" ca="1" si="39"/>
        <v>0.1628910607144726</v>
      </c>
      <c r="BA16" s="43">
        <f t="shared" ca="1" si="40"/>
        <v>2.9850779985141891E-5</v>
      </c>
      <c r="BB16" s="43">
        <f t="shared" ca="1" si="41"/>
        <v>0.16292091149445773</v>
      </c>
      <c r="BC16" s="43">
        <f t="shared" ca="1" si="42"/>
        <v>16.292091149445774</v>
      </c>
      <c r="BD16" s="43">
        <f t="shared" ca="1" si="43"/>
        <v>326.6674804111546</v>
      </c>
      <c r="BE16" s="26">
        <f t="shared" ca="1" si="46"/>
        <v>0</v>
      </c>
    </row>
    <row r="17" spans="1:57" x14ac:dyDescent="0.25">
      <c r="A17" s="66" t="s">
        <v>64</v>
      </c>
      <c r="B17" s="66"/>
      <c r="C17" s="12">
        <f>141.5/(131.5+C2)</f>
        <v>0.90415335463258784</v>
      </c>
      <c r="E17" s="20">
        <v>15</v>
      </c>
      <c r="F17" s="4">
        <v>1500</v>
      </c>
      <c r="G17" s="26">
        <f t="shared" ca="1" si="45"/>
        <v>326.6674804111546</v>
      </c>
      <c r="H17" s="4">
        <f t="shared" ca="1" si="0"/>
        <v>343.32156197015729</v>
      </c>
      <c r="I17" s="4">
        <f t="shared" ca="1" si="1"/>
        <v>334.99452119065597</v>
      </c>
      <c r="J17" s="4">
        <v>534</v>
      </c>
      <c r="K17" s="43">
        <f t="shared" si="2"/>
        <v>559.23076923076928</v>
      </c>
      <c r="L17" s="43">
        <f t="shared" si="3"/>
        <v>546.61538461538464</v>
      </c>
      <c r="M17" s="43">
        <f ca="1">+'Rs,Den q2'!I17:I81</f>
        <v>52.038832677872477</v>
      </c>
      <c r="N17" s="43">
        <f ca="1">+'Rs,Den q2'!J17:J81</f>
        <v>0.7453699697556847</v>
      </c>
      <c r="O17" s="43">
        <f t="shared" ca="1" si="4"/>
        <v>334.99452751891454</v>
      </c>
      <c r="P17" s="43">
        <f t="shared" ca="1" si="5"/>
        <v>0.66851104898184044</v>
      </c>
      <c r="Q17" s="43">
        <f t="shared" ca="1" si="6"/>
        <v>670.26865238682262</v>
      </c>
      <c r="R17" s="43">
        <f t="shared" ca="1" si="7"/>
        <v>379.67975313646315</v>
      </c>
      <c r="S17" s="43">
        <f t="shared" ca="1" si="8"/>
        <v>0.49979141945209954</v>
      </c>
      <c r="T17" s="43">
        <f t="shared" ca="1" si="9"/>
        <v>1.4396748314860026</v>
      </c>
      <c r="U17" s="43">
        <f t="shared" ca="1" si="10"/>
        <v>0.93657036085636514</v>
      </c>
      <c r="V17" s="43">
        <f t="shared" ca="1" si="11"/>
        <v>4.3201472273507437E-2</v>
      </c>
      <c r="W17" s="23">
        <f t="shared" ca="1" si="12"/>
        <v>1.1822338789489129</v>
      </c>
      <c r="X17" s="43">
        <f ca="1">+'Visco q2'!G17:G81</f>
        <v>1.1490845969784717E-2</v>
      </c>
      <c r="Y17" s="43">
        <f t="shared" ca="1" si="13"/>
        <v>1.0271057520875237</v>
      </c>
      <c r="Z17" s="43">
        <f t="shared" ca="1" si="14"/>
        <v>57.815455127399765</v>
      </c>
      <c r="AA17" s="43">
        <f t="shared" si="15"/>
        <v>24</v>
      </c>
      <c r="AB17" s="43">
        <f t="shared" ca="1" si="16"/>
        <v>1.668749652190812E-2</v>
      </c>
      <c r="AC17" s="43">
        <f t="shared" ca="1" si="17"/>
        <v>3.7012657278638138E-2</v>
      </c>
      <c r="AD17" s="43">
        <f t="shared" ca="1" si="18"/>
        <v>0.33995488754479358</v>
      </c>
      <c r="AE17" s="43">
        <f t="shared" ca="1" si="19"/>
        <v>0.75401566234781525</v>
      </c>
      <c r="AF17" s="43">
        <f t="shared" ca="1" si="20"/>
        <v>1.0939705498926089</v>
      </c>
      <c r="AG17" s="43">
        <f t="shared" ca="1" si="21"/>
        <v>0.3107532351562533</v>
      </c>
      <c r="AH17" s="43">
        <f t="shared" ca="1" si="22"/>
        <v>25.037402033576559</v>
      </c>
      <c r="AI17" s="43">
        <f t="shared" si="23"/>
        <v>0.13</v>
      </c>
      <c r="AJ17" s="43">
        <f t="shared" ca="1" si="24"/>
        <v>0.6892467648437467</v>
      </c>
      <c r="AK17" s="43">
        <f t="shared" ca="1" si="25"/>
        <v>0.55924676484374669</v>
      </c>
      <c r="AL17" s="43">
        <f t="shared" ca="1" si="26"/>
        <v>0.81215464696509843</v>
      </c>
      <c r="AM17" s="43">
        <f t="shared" ca="1" si="27"/>
        <v>1.8013487862549291</v>
      </c>
      <c r="AN17" s="43">
        <f t="shared" ca="1" si="28"/>
        <v>37.250266854882987</v>
      </c>
      <c r="AO17" s="43">
        <f t="shared" ca="1" si="29"/>
        <v>0.1222859547310467</v>
      </c>
      <c r="AP17" s="43">
        <f t="shared" ca="1" si="30"/>
        <v>7.3443683155380076E-3</v>
      </c>
      <c r="AQ17" s="43">
        <f t="shared" ca="1" si="31"/>
        <v>1.5605119153772612E-4</v>
      </c>
      <c r="AR17" s="43">
        <f t="shared" ca="1" si="32"/>
        <v>0.41295144927594313</v>
      </c>
      <c r="AS17" s="43">
        <f t="shared" ca="1" si="33"/>
        <v>6.3404280428292479E-4</v>
      </c>
      <c r="AT17" s="43">
        <f t="shared" ca="1" si="34"/>
        <v>0.97471888003762197</v>
      </c>
      <c r="AU17" s="43">
        <f t="shared" ca="1" si="35"/>
        <v>0.40251157414816013</v>
      </c>
      <c r="AV17" s="43">
        <f t="shared" ca="1" si="36"/>
        <v>23.977760912743896</v>
      </c>
      <c r="AW17" s="43">
        <f t="shared" ca="1" si="37"/>
        <v>7.4659976721600714</v>
      </c>
      <c r="AX17" s="43">
        <f t="shared" ca="1" si="38"/>
        <v>15683.77459200774</v>
      </c>
      <c r="AY17" s="43">
        <f ca="1">+'fd q2'!L17:L81</f>
        <v>2.7715247041284849E-2</v>
      </c>
      <c r="AZ17" s="43">
        <f t="shared" ca="1" si="39"/>
        <v>0.16651222856072151</v>
      </c>
      <c r="BA17" s="43">
        <f t="shared" ca="1" si="40"/>
        <v>2.8587029305672383E-5</v>
      </c>
      <c r="BB17" s="43">
        <f t="shared" ca="1" si="41"/>
        <v>0.16654081559002717</v>
      </c>
      <c r="BC17" s="43">
        <f t="shared" ca="1" si="42"/>
        <v>16.654081559002716</v>
      </c>
      <c r="BD17" s="43">
        <f t="shared" ca="1" si="43"/>
        <v>343.32156197015729</v>
      </c>
      <c r="BE17" s="26">
        <f t="shared" ca="1" si="46"/>
        <v>0</v>
      </c>
    </row>
    <row r="18" spans="1:57" x14ac:dyDescent="0.25">
      <c r="A18" s="65" t="s">
        <v>67</v>
      </c>
      <c r="B18" s="65"/>
      <c r="C18" s="14">
        <f>(3.141592654*(C5/12)^2)/4</f>
        <v>4.9087385218750001E-2</v>
      </c>
      <c r="E18" s="20">
        <v>16</v>
      </c>
      <c r="F18" s="19">
        <v>1600</v>
      </c>
      <c r="G18" s="26">
        <f t="shared" ca="1" si="45"/>
        <v>343.32156197015729</v>
      </c>
      <c r="H18" s="4">
        <f t="shared" ca="1" si="0"/>
        <v>360.3368719786551</v>
      </c>
      <c r="I18" s="4">
        <f t="shared" ca="1" si="1"/>
        <v>351.82921697440622</v>
      </c>
      <c r="J18" s="4">
        <v>535</v>
      </c>
      <c r="K18" s="43">
        <f t="shared" si="2"/>
        <v>561.84615384615381</v>
      </c>
      <c r="L18" s="43">
        <f t="shared" si="3"/>
        <v>548.42307692307691</v>
      </c>
      <c r="M18" s="43">
        <f ca="1">+'Rs,Den q2'!I18:I82</f>
        <v>54.71292236815254</v>
      </c>
      <c r="N18" s="43">
        <f ca="1">+'Rs,Den q2'!J18:J82</f>
        <v>0.74513204904330732</v>
      </c>
      <c r="O18" s="43">
        <f t="shared" ca="1" si="4"/>
        <v>351.82922465692917</v>
      </c>
      <c r="P18" s="43">
        <f t="shared" ca="1" si="5"/>
        <v>0.66785495114413074</v>
      </c>
      <c r="Q18" s="43">
        <f t="shared" ca="1" si="6"/>
        <v>670.29169042587205</v>
      </c>
      <c r="R18" s="43">
        <f t="shared" ca="1" si="7"/>
        <v>379.47748117474589</v>
      </c>
      <c r="S18" s="43">
        <f t="shared" ca="1" si="8"/>
        <v>0.52488971890859992</v>
      </c>
      <c r="T18" s="43">
        <f t="shared" ca="1" si="9"/>
        <v>1.4452058531255327</v>
      </c>
      <c r="U18" s="43">
        <f t="shared" ca="1" si="10"/>
        <v>0.9344615663920135</v>
      </c>
      <c r="V18" s="43">
        <f t="shared" ca="1" si="11"/>
        <v>4.1177431586851047E-2</v>
      </c>
      <c r="W18" s="23">
        <f t="shared" ca="1" si="12"/>
        <v>1.2391282384816062</v>
      </c>
      <c r="X18" s="43">
        <f ca="1">+'Visco q2'!G18:G82</f>
        <v>1.1553301590465729E-2</v>
      </c>
      <c r="Y18" s="43">
        <f t="shared" ca="1" si="13"/>
        <v>1.0289602484095659</v>
      </c>
      <c r="Z18" s="43">
        <f t="shared" ca="1" si="14"/>
        <v>57.858281221580313</v>
      </c>
      <c r="AA18" s="43">
        <f t="shared" si="15"/>
        <v>24</v>
      </c>
      <c r="AB18" s="43">
        <f t="shared" ca="1" si="16"/>
        <v>1.6717626721121853E-2</v>
      </c>
      <c r="AC18" s="43">
        <f t="shared" ca="1" si="17"/>
        <v>3.4959958450807758E-2</v>
      </c>
      <c r="AD18" s="43">
        <f t="shared" ca="1" si="18"/>
        <v>0.34056869492278818</v>
      </c>
      <c r="AE18" s="43">
        <f t="shared" ca="1" si="19"/>
        <v>0.71219842521687293</v>
      </c>
      <c r="AF18" s="43">
        <f t="shared" ca="1" si="20"/>
        <v>1.0527671201396611</v>
      </c>
      <c r="AG18" s="43">
        <f t="shared" ca="1" si="21"/>
        <v>0.32349860515933287</v>
      </c>
      <c r="AH18" s="43">
        <f t="shared" ca="1" si="22"/>
        <v>24.677671070590019</v>
      </c>
      <c r="AI18" s="43">
        <f t="shared" si="23"/>
        <v>0.13</v>
      </c>
      <c r="AJ18" s="43">
        <f t="shared" ca="1" si="24"/>
        <v>0.67650139484066718</v>
      </c>
      <c r="AK18" s="43">
        <f t="shared" ca="1" si="25"/>
        <v>0.54650139484066718</v>
      </c>
      <c r="AL18" s="43">
        <f t="shared" ca="1" si="26"/>
        <v>0.81672121527361874</v>
      </c>
      <c r="AM18" s="43">
        <f t="shared" ca="1" si="27"/>
        <v>1.7079302121146345</v>
      </c>
      <c r="AN18" s="43">
        <f t="shared" ca="1" si="28"/>
        <v>37.3922032806787</v>
      </c>
      <c r="AO18" s="43">
        <f t="shared" ca="1" si="29"/>
        <v>0.12359758999814319</v>
      </c>
      <c r="AP18" s="43">
        <f t="shared" ca="1" si="30"/>
        <v>7.3841253427248165E-3</v>
      </c>
      <c r="AQ18" s="43">
        <f t="shared" ca="1" si="31"/>
        <v>1.6286320541501062E-4</v>
      </c>
      <c r="AR18" s="43">
        <f t="shared" ca="1" si="32"/>
        <v>0.42145158589798382</v>
      </c>
      <c r="AS18" s="43">
        <f t="shared" ca="1" si="33"/>
        <v>5.9692485312897337E-4</v>
      </c>
      <c r="AT18" s="43">
        <f t="shared" ca="1" si="34"/>
        <v>0.97471888002983154</v>
      </c>
      <c r="AU18" s="43">
        <f t="shared" ca="1" si="35"/>
        <v>0.41079681779327915</v>
      </c>
      <c r="AV18" s="43">
        <f t="shared" ca="1" si="36"/>
        <v>24.498096110089403</v>
      </c>
      <c r="AW18" s="43">
        <f t="shared" ca="1" si="37"/>
        <v>7.7717823484649537</v>
      </c>
      <c r="AX18" s="43">
        <f t="shared" ca="1" si="38"/>
        <v>14813.858881126471</v>
      </c>
      <c r="AY18" s="43">
        <f ca="1">+'fd q2'!L18:L82</f>
        <v>2.8108681690673185E-2</v>
      </c>
      <c r="AZ18" s="43">
        <f t="shared" ca="1" si="39"/>
        <v>0.17012566743117641</v>
      </c>
      <c r="BA18" s="43">
        <f t="shared" ca="1" si="40"/>
        <v>2.7432653801598677E-5</v>
      </c>
      <c r="BB18" s="43">
        <f t="shared" ca="1" si="41"/>
        <v>0.170153100084978</v>
      </c>
      <c r="BC18" s="43">
        <f t="shared" ca="1" si="42"/>
        <v>17.015310008497799</v>
      </c>
      <c r="BD18" s="43">
        <f t="shared" ca="1" si="43"/>
        <v>360.3368719786551</v>
      </c>
      <c r="BE18" s="26">
        <f t="shared" ca="1" si="46"/>
        <v>0</v>
      </c>
    </row>
    <row r="19" spans="1:57" ht="15" customHeight="1" x14ac:dyDescent="0.25">
      <c r="A19" s="56" t="s">
        <v>68</v>
      </c>
      <c r="B19" s="57"/>
      <c r="C19" s="44">
        <v>250</v>
      </c>
      <c r="E19" s="20">
        <v>17</v>
      </c>
      <c r="F19" s="4">
        <v>1700</v>
      </c>
      <c r="G19" s="26">
        <f t="shared" ca="1" si="45"/>
        <v>360.3368719786551</v>
      </c>
      <c r="H19" s="4">
        <f t="shared" ca="1" si="0"/>
        <v>377.71268883546469</v>
      </c>
      <c r="I19" s="4">
        <f t="shared" ca="1" si="1"/>
        <v>369.02478040705989</v>
      </c>
      <c r="J19" s="4">
        <v>536</v>
      </c>
      <c r="K19" s="43">
        <f t="shared" si="2"/>
        <v>564.46153846153845</v>
      </c>
      <c r="L19" s="43">
        <f t="shared" si="3"/>
        <v>550.23076923076928</v>
      </c>
      <c r="M19" s="43">
        <f ca="1">+'Rs,Den q2'!I19:I83</f>
        <v>57.449355800567545</v>
      </c>
      <c r="N19" s="43">
        <f ca="1">+'Rs,Den q2'!J19:J83</f>
        <v>0.74488858144609837</v>
      </c>
      <c r="O19" s="43">
        <f t="shared" ca="1" si="4"/>
        <v>369.02478968662524</v>
      </c>
      <c r="P19" s="43">
        <f t="shared" ca="1" si="5"/>
        <v>0.66717559191752251</v>
      </c>
      <c r="Q19" s="43">
        <f t="shared" ca="1" si="6"/>
        <v>670.31551123686916</v>
      </c>
      <c r="R19" s="43">
        <f t="shared" ca="1" si="7"/>
        <v>379.26802649256365</v>
      </c>
      <c r="S19" s="43">
        <f t="shared" ca="1" si="8"/>
        <v>0.55052400581650529</v>
      </c>
      <c r="T19" s="43">
        <f t="shared" ca="1" si="9"/>
        <v>1.4507702489958185</v>
      </c>
      <c r="U19" s="43">
        <f t="shared" ca="1" si="10"/>
        <v>0.93238416288413639</v>
      </c>
      <c r="V19" s="43">
        <f t="shared" ca="1" si="11"/>
        <v>3.9300513195093652E-2</v>
      </c>
      <c r="W19" s="23">
        <f t="shared" ca="1" si="12"/>
        <v>1.2969859953091447</v>
      </c>
      <c r="X19" s="43">
        <f ca="1">+'Visco q2'!G19:G83</f>
        <v>1.1616554688166988E-2</v>
      </c>
      <c r="Y19" s="43">
        <f t="shared" ca="1" si="13"/>
        <v>1.030847846294431</v>
      </c>
      <c r="Z19" s="43">
        <f t="shared" ca="1" si="14"/>
        <v>57.902417846132032</v>
      </c>
      <c r="AA19" s="43">
        <f t="shared" si="15"/>
        <v>24</v>
      </c>
      <c r="AB19" s="43">
        <f t="shared" ca="1" si="16"/>
        <v>1.6748294724951478E-2</v>
      </c>
      <c r="AC19" s="43">
        <f t="shared" ca="1" si="17"/>
        <v>3.3055261842934371E-2</v>
      </c>
      <c r="AD19" s="43">
        <f t="shared" ca="1" si="18"/>
        <v>0.3411934583664501</v>
      </c>
      <c r="AE19" s="43">
        <f t="shared" ca="1" si="19"/>
        <v>0.67339626455206236</v>
      </c>
      <c r="AF19" s="43">
        <f t="shared" ca="1" si="20"/>
        <v>1.0145897229185126</v>
      </c>
      <c r="AG19" s="43">
        <f t="shared" ca="1" si="21"/>
        <v>0.33628712242914499</v>
      </c>
      <c r="AH19" s="43">
        <f t="shared" ca="1" si="22"/>
        <v>24.316789081197609</v>
      </c>
      <c r="AI19" s="43">
        <f t="shared" si="23"/>
        <v>0.13</v>
      </c>
      <c r="AJ19" s="43">
        <f t="shared" ca="1" si="24"/>
        <v>0.66371287757085495</v>
      </c>
      <c r="AK19" s="43">
        <f t="shared" ca="1" si="25"/>
        <v>0.53371287757085495</v>
      </c>
      <c r="AL19" s="43">
        <f t="shared" ca="1" si="26"/>
        <v>0.82139505971106408</v>
      </c>
      <c r="AM19" s="43">
        <f t="shared" ca="1" si="27"/>
        <v>1.6211458671545798</v>
      </c>
      <c r="AN19" s="43">
        <f t="shared" ca="1" si="28"/>
        <v>37.537326223081564</v>
      </c>
      <c r="AO19" s="43">
        <f t="shared" ca="1" si="29"/>
        <v>0.12494695233183549</v>
      </c>
      <c r="AP19" s="43">
        <f t="shared" ca="1" si="30"/>
        <v>7.4246787481188244E-3</v>
      </c>
      <c r="AQ19" s="43">
        <f t="shared" ca="1" si="31"/>
        <v>1.6986055349200947E-4</v>
      </c>
      <c r="AR19" s="43">
        <f t="shared" ca="1" si="32"/>
        <v>0.42991676283680641</v>
      </c>
      <c r="AS19" s="43">
        <f t="shared" ca="1" si="33"/>
        <v>5.6252667825854876E-4</v>
      </c>
      <c r="AT19" s="43">
        <f t="shared" ca="1" si="34"/>
        <v>0.97471888002374274</v>
      </c>
      <c r="AU19" s="43">
        <f t="shared" ca="1" si="35"/>
        <v>0.41904798557572498</v>
      </c>
      <c r="AV19" s="43">
        <f t="shared" ca="1" si="36"/>
        <v>25.01737818504046</v>
      </c>
      <c r="AW19" s="43">
        <f t="shared" ca="1" si="37"/>
        <v>8.0786009952390216</v>
      </c>
      <c r="AX19" s="43">
        <f t="shared" ca="1" si="38"/>
        <v>14025.562245001083</v>
      </c>
      <c r="AY19" s="43">
        <f ca="1">+'fd q2'!L19:L83</f>
        <v>2.8493744185456374E-2</v>
      </c>
      <c r="AZ19" s="43">
        <f t="shared" ca="1" si="39"/>
        <v>0.17373179295166985</v>
      </c>
      <c r="BA19" s="43">
        <f t="shared" ca="1" si="40"/>
        <v>2.6375616426183918E-5</v>
      </c>
      <c r="BB19" s="43">
        <f t="shared" ca="1" si="41"/>
        <v>0.17375816856809603</v>
      </c>
      <c r="BC19" s="43">
        <f t="shared" ca="1" si="42"/>
        <v>17.375816856809603</v>
      </c>
      <c r="BD19" s="43">
        <f t="shared" ca="1" si="43"/>
        <v>377.71268883546469</v>
      </c>
      <c r="BE19" s="26">
        <f t="shared" ca="1" si="46"/>
        <v>0</v>
      </c>
    </row>
    <row r="20" spans="1:57" x14ac:dyDescent="0.25">
      <c r="A20" s="67" t="s">
        <v>115</v>
      </c>
      <c r="B20" s="67"/>
      <c r="C20" s="47">
        <v>24</v>
      </c>
      <c r="E20" s="20">
        <v>18</v>
      </c>
      <c r="F20" s="19">
        <v>1800</v>
      </c>
      <c r="G20" s="26">
        <f t="shared" ca="1" si="45"/>
        <v>377.71268883546469</v>
      </c>
      <c r="H20" s="4">
        <f t="shared" ca="1" si="0"/>
        <v>395.4483237182161</v>
      </c>
      <c r="I20" s="4">
        <f t="shared" ca="1" si="1"/>
        <v>386.58050627684042</v>
      </c>
      <c r="J20" s="4">
        <v>537</v>
      </c>
      <c r="K20" s="43">
        <f t="shared" si="2"/>
        <v>567.07692307692309</v>
      </c>
      <c r="L20" s="43">
        <f t="shared" si="3"/>
        <v>552.03846153846155</v>
      </c>
      <c r="M20" s="43">
        <f ca="1">+'Rs,Den q2'!I20:I84</f>
        <v>60.247585982453643</v>
      </c>
      <c r="N20" s="43">
        <f ca="1">+'Rs,Den q2'!J20:J84</f>
        <v>0.74463961563141756</v>
      </c>
      <c r="O20" s="43">
        <f t="shared" ca="1" si="4"/>
        <v>386.58051743149639</v>
      </c>
      <c r="P20" s="43">
        <f t="shared" ca="1" si="5"/>
        <v>0.66647232129855216</v>
      </c>
      <c r="Q20" s="43">
        <f t="shared" ca="1" si="6"/>
        <v>670.34013400483775</v>
      </c>
      <c r="R20" s="43">
        <f t="shared" ca="1" si="7"/>
        <v>379.05118748381597</v>
      </c>
      <c r="S20" s="43">
        <f t="shared" ca="1" si="8"/>
        <v>0.57669306470922199</v>
      </c>
      <c r="T20" s="43">
        <f t="shared" ca="1" si="9"/>
        <v>1.4563691653440116</v>
      </c>
      <c r="U20" s="43">
        <f t="shared" ca="1" si="10"/>
        <v>0.93034074896479968</v>
      </c>
      <c r="V20" s="43">
        <f t="shared" ca="1" si="11"/>
        <v>3.7556526693980505E-2</v>
      </c>
      <c r="W20" s="23">
        <f t="shared" ca="1" si="12"/>
        <v>1.3557825983777811</v>
      </c>
      <c r="X20" s="43">
        <f ca="1">+'Visco q2'!G20:G84</f>
        <v>1.1680610473744382E-2</v>
      </c>
      <c r="Y20" s="43">
        <f t="shared" ca="1" si="13"/>
        <v>1.0327684556524874</v>
      </c>
      <c r="Z20" s="43">
        <f t="shared" ca="1" si="14"/>
        <v>57.947821974666674</v>
      </c>
      <c r="AA20" s="43">
        <f t="shared" si="15"/>
        <v>24</v>
      </c>
      <c r="AB20" s="43">
        <f t="shared" ca="1" si="16"/>
        <v>1.6779499069701147E-2</v>
      </c>
      <c r="AC20" s="43">
        <f t="shared" ca="1" si="17"/>
        <v>3.1284327450166453E-2</v>
      </c>
      <c r="AD20" s="43">
        <f t="shared" ca="1" si="18"/>
        <v>0.34182914805761239</v>
      </c>
      <c r="AE20" s="43">
        <f t="shared" ca="1" si="19"/>
        <v>0.63731908535671444</v>
      </c>
      <c r="AF20" s="43">
        <f t="shared" ca="1" si="20"/>
        <v>0.97914823341432689</v>
      </c>
      <c r="AG20" s="43">
        <f t="shared" ca="1" si="21"/>
        <v>0.3491086807823176</v>
      </c>
      <c r="AH20" s="43">
        <f t="shared" ca="1" si="22"/>
        <v>23.95496994055523</v>
      </c>
      <c r="AI20" s="43">
        <f t="shared" si="23"/>
        <v>0.13</v>
      </c>
      <c r="AJ20" s="43">
        <f t="shared" ca="1" si="24"/>
        <v>0.6508913192176824</v>
      </c>
      <c r="AK20" s="43">
        <f t="shared" ca="1" si="25"/>
        <v>0.52089131921768239</v>
      </c>
      <c r="AL20" s="43">
        <f t="shared" ca="1" si="26"/>
        <v>0.82617725991281288</v>
      </c>
      <c r="AM20" s="43">
        <f t="shared" ca="1" si="27"/>
        <v>1.540355872581723</v>
      </c>
      <c r="AN20" s="43">
        <f t="shared" ca="1" si="28"/>
        <v>37.685656790288171</v>
      </c>
      <c r="AO20" s="43">
        <f t="shared" ca="1" si="29"/>
        <v>0.12633494949303356</v>
      </c>
      <c r="AP20" s="43">
        <f t="shared" ca="1" si="30"/>
        <v>7.4660290816833371E-3</v>
      </c>
      <c r="AQ20" s="43">
        <f t="shared" ca="1" si="31"/>
        <v>1.7705042468563225E-4</v>
      </c>
      <c r="AR20" s="43">
        <f t="shared" ca="1" si="32"/>
        <v>0.43834826989793613</v>
      </c>
      <c r="AS20" s="43">
        <f t="shared" ca="1" si="33"/>
        <v>5.3058698177043046E-4</v>
      </c>
      <c r="AT20" s="43">
        <f t="shared" ca="1" si="34"/>
        <v>0.97471888001896201</v>
      </c>
      <c r="AU20" s="43">
        <f t="shared" ca="1" si="35"/>
        <v>0.42726633469316599</v>
      </c>
      <c r="AV20" s="43">
        <f t="shared" ca="1" si="36"/>
        <v>25.535655835496058</v>
      </c>
      <c r="AW20" s="43">
        <f t="shared" ca="1" si="37"/>
        <v>8.3862111467361462</v>
      </c>
      <c r="AX20" s="43">
        <f t="shared" ca="1" si="38"/>
        <v>13309.258314159541</v>
      </c>
      <c r="AY20" s="43">
        <f ca="1">+'fd q2'!L20:L84</f>
        <v>2.8870472400154452E-2</v>
      </c>
      <c r="AZ20" s="43">
        <f t="shared" ca="1" si="39"/>
        <v>0.17733094330205595</v>
      </c>
      <c r="BA20" s="43">
        <f t="shared" ca="1" si="40"/>
        <v>2.5405525458142758E-5</v>
      </c>
      <c r="BB20" s="43">
        <f t="shared" ca="1" si="41"/>
        <v>0.17735634882751411</v>
      </c>
      <c r="BC20" s="43">
        <f t="shared" ca="1" si="42"/>
        <v>17.735634882751413</v>
      </c>
      <c r="BD20" s="43">
        <f t="shared" ca="1" si="43"/>
        <v>395.4483237182161</v>
      </c>
      <c r="BE20" s="26">
        <f t="shared" ca="1" si="46"/>
        <v>0</v>
      </c>
    </row>
    <row r="21" spans="1:57" x14ac:dyDescent="0.25">
      <c r="E21" s="20">
        <v>19</v>
      </c>
      <c r="F21" s="4">
        <v>1900</v>
      </c>
      <c r="G21" s="26">
        <f t="shared" ca="1" si="45"/>
        <v>395.4483237182161</v>
      </c>
      <c r="H21" s="4">
        <f t="shared" ca="1" si="0"/>
        <v>413.54311355393509</v>
      </c>
      <c r="I21" s="4">
        <f t="shared" ca="1" si="1"/>
        <v>404.49571863607559</v>
      </c>
      <c r="J21" s="4">
        <v>538</v>
      </c>
      <c r="K21" s="43">
        <f t="shared" si="2"/>
        <v>569.69230769230774</v>
      </c>
      <c r="L21" s="43">
        <f t="shared" si="3"/>
        <v>553.84615384615381</v>
      </c>
      <c r="M21" s="43">
        <f ca="1">+'Rs,Den q2'!I21:I85</f>
        <v>63.107055804401746</v>
      </c>
      <c r="N21" s="43">
        <f ca="1">+'Rs,Den q2'!J21:J85</f>
        <v>0.74438520116673723</v>
      </c>
      <c r="O21" s="43">
        <f t="shared" ca="1" si="4"/>
        <v>404.49573198306302</v>
      </c>
      <c r="P21" s="43">
        <f t="shared" ca="1" si="5"/>
        <v>0.66574444420790724</v>
      </c>
      <c r="Q21" s="43">
        <f t="shared" ca="1" si="6"/>
        <v>670.36557922585507</v>
      </c>
      <c r="R21" s="43">
        <f t="shared" ca="1" si="7"/>
        <v>378.8267485551487</v>
      </c>
      <c r="S21" s="43">
        <f t="shared" ca="1" si="8"/>
        <v>0.60339571596619168</v>
      </c>
      <c r="T21" s="43">
        <f t="shared" ca="1" si="9"/>
        <v>1.4620038208984236</v>
      </c>
      <c r="U21" s="43">
        <f t="shared" ca="1" si="10"/>
        <v>0.92833387585405813</v>
      </c>
      <c r="V21" s="43">
        <f t="shared" ca="1" si="11"/>
        <v>3.593299397818496E-2</v>
      </c>
      <c r="W21" s="23">
        <f t="shared" ca="1" si="12"/>
        <v>1.4154922790002729</v>
      </c>
      <c r="X21" s="43">
        <f ca="1">+'Visco q2'!G21:G85</f>
        <v>1.1745473648525354E-2</v>
      </c>
      <c r="Y21" s="43">
        <f t="shared" ca="1" si="13"/>
        <v>1.0347219773561003</v>
      </c>
      <c r="Z21" s="43">
        <f t="shared" ca="1" si="14"/>
        <v>57.99445055420297</v>
      </c>
      <c r="AA21" s="43">
        <f t="shared" si="15"/>
        <v>24</v>
      </c>
      <c r="AB21" s="43">
        <f t="shared" ca="1" si="16"/>
        <v>1.681123814483363E-2</v>
      </c>
      <c r="AC21" s="43">
        <f t="shared" ca="1" si="17"/>
        <v>2.9634628869863941E-2</v>
      </c>
      <c r="AD21" s="43">
        <f t="shared" ca="1" si="18"/>
        <v>0.3424757311866799</v>
      </c>
      <c r="AE21" s="43">
        <f t="shared" ca="1" si="19"/>
        <v>0.60371170185174883</v>
      </c>
      <c r="AF21" s="43">
        <f t="shared" ca="1" si="20"/>
        <v>0.94618743303842878</v>
      </c>
      <c r="AG21" s="43">
        <f t="shared" ca="1" si="21"/>
        <v>0.36195337121199167</v>
      </c>
      <c r="AH21" s="43">
        <f t="shared" ca="1" si="22"/>
        <v>23.592424113104077</v>
      </c>
      <c r="AI21" s="43">
        <f t="shared" si="23"/>
        <v>0.13</v>
      </c>
      <c r="AJ21" s="43">
        <f t="shared" ca="1" si="24"/>
        <v>0.63804662878800833</v>
      </c>
      <c r="AK21" s="43">
        <f t="shared" ca="1" si="25"/>
        <v>0.50804662878800833</v>
      </c>
      <c r="AL21" s="43">
        <f t="shared" ca="1" si="26"/>
        <v>0.83106892212395189</v>
      </c>
      <c r="AM21" s="43">
        <f t="shared" ca="1" si="27"/>
        <v>1.4649973345354039</v>
      </c>
      <c r="AN21" s="43">
        <f t="shared" ca="1" si="28"/>
        <v>37.837216914208078</v>
      </c>
      <c r="AO21" s="43">
        <f t="shared" ca="1" si="29"/>
        <v>0.12776252268222385</v>
      </c>
      <c r="AP21" s="43">
        <f t="shared" ca="1" si="30"/>
        <v>7.5081765708868552E-3</v>
      </c>
      <c r="AQ21" s="43">
        <f t="shared" ca="1" si="31"/>
        <v>1.8444029766568753E-4</v>
      </c>
      <c r="AR21" s="43">
        <f t="shared" ca="1" si="32"/>
        <v>0.44674723585617288</v>
      </c>
      <c r="AS21" s="43">
        <f t="shared" ca="1" si="33"/>
        <v>5.0087588989957462E-4</v>
      </c>
      <c r="AT21" s="43">
        <f t="shared" ca="1" si="34"/>
        <v>0.97471888001519236</v>
      </c>
      <c r="AU21" s="43">
        <f t="shared" ca="1" si="35"/>
        <v>0.43545296538361183</v>
      </c>
      <c r="AV21" s="43">
        <f t="shared" ca="1" si="36"/>
        <v>26.052967438252931</v>
      </c>
      <c r="AW21" s="43">
        <f t="shared" ca="1" si="37"/>
        <v>8.6943750689527608</v>
      </c>
      <c r="AX21" s="43">
        <f t="shared" ca="1" si="38"/>
        <v>12656.691274408679</v>
      </c>
      <c r="AY21" s="43">
        <f ca="1">+'fd q2'!L21:L85</f>
        <v>2.9238903015049715E-2</v>
      </c>
      <c r="AZ21" s="43">
        <f t="shared" ca="1" si="39"/>
        <v>0.18092338498786759</v>
      </c>
      <c r="BA21" s="43">
        <f t="shared" ca="1" si="40"/>
        <v>2.4513369322462339E-5</v>
      </c>
      <c r="BB21" s="43">
        <f t="shared" ca="1" si="41"/>
        <v>0.18094789835719005</v>
      </c>
      <c r="BC21" s="43">
        <f t="shared" ca="1" si="42"/>
        <v>18.094789835719006</v>
      </c>
      <c r="BD21" s="43">
        <f t="shared" ca="1" si="43"/>
        <v>413.54311355393509</v>
      </c>
      <c r="BE21" s="26">
        <f t="shared" ca="1" si="46"/>
        <v>0</v>
      </c>
    </row>
    <row r="22" spans="1:57" x14ac:dyDescent="0.25">
      <c r="E22" s="20">
        <v>20</v>
      </c>
      <c r="F22" s="19">
        <v>2000</v>
      </c>
      <c r="G22" s="26">
        <f t="shared" ca="1" si="45"/>
        <v>413.54311355393509</v>
      </c>
      <c r="H22" s="4">
        <f t="shared" ca="1" si="0"/>
        <v>431.99641450148295</v>
      </c>
      <c r="I22" s="4">
        <f t="shared" ca="1" si="1"/>
        <v>422.76976402770902</v>
      </c>
      <c r="J22" s="4">
        <v>539</v>
      </c>
      <c r="K22" s="43">
        <f t="shared" si="2"/>
        <v>572.30769230769226</v>
      </c>
      <c r="L22" s="43">
        <f t="shared" si="3"/>
        <v>555.65384615384619</v>
      </c>
      <c r="M22" s="43">
        <f ca="1">+'Rs,Den q2'!I22:I86</f>
        <v>66.027197734138952</v>
      </c>
      <c r="N22" s="43">
        <f ca="1">+'Rs,Den q2'!J22:J86</f>
        <v>0.7441253885468796</v>
      </c>
      <c r="O22" s="43">
        <f t="shared" ca="1" si="4"/>
        <v>422.76977992767587</v>
      </c>
      <c r="P22" s="43">
        <f t="shared" ca="1" si="5"/>
        <v>0.66499121711888198</v>
      </c>
      <c r="Q22" s="43">
        <f t="shared" ca="1" si="6"/>
        <v>670.39186880008629</v>
      </c>
      <c r="R22" s="43">
        <f t="shared" ca="1" si="7"/>
        <v>378.594479078071</v>
      </c>
      <c r="S22" s="43">
        <f t="shared" ca="1" si="8"/>
        <v>0.63063080521011028</v>
      </c>
      <c r="T22" s="43">
        <f t="shared" ca="1" si="9"/>
        <v>1.4676755126142853</v>
      </c>
      <c r="U22" s="43">
        <f t="shared" ca="1" si="10"/>
        <v>0.92636605006119555</v>
      </c>
      <c r="V22" s="43">
        <f t="shared" ca="1" si="11"/>
        <v>3.4418903194025116E-2</v>
      </c>
      <c r="W22" s="23">
        <f t="shared" ca="1" si="12"/>
        <v>1.4760879712373296</v>
      </c>
      <c r="X22" s="43">
        <f ca="1">+'Visco q2'!G22:G86</f>
        <v>1.1811148353218946E-2</v>
      </c>
      <c r="Y22" s="43">
        <f t="shared" ca="1" si="13"/>
        <v>1.0367083031333117</v>
      </c>
      <c r="Z22" s="43">
        <f t="shared" ca="1" si="14"/>
        <v>58.042260517918422</v>
      </c>
      <c r="AA22" s="43">
        <f t="shared" si="15"/>
        <v>24</v>
      </c>
      <c r="AB22" s="43">
        <f t="shared" ca="1" si="16"/>
        <v>1.6843510191242899E-2</v>
      </c>
      <c r="AC22" s="43">
        <f t="shared" ca="1" si="17"/>
        <v>2.8095107181573729E-2</v>
      </c>
      <c r="AD22" s="43">
        <f t="shared" ca="1" si="18"/>
        <v>0.34313317191743903</v>
      </c>
      <c r="AE22" s="43">
        <f t="shared" ca="1" si="19"/>
        <v>0.57234882355970729</v>
      </c>
      <c r="AF22" s="43">
        <f t="shared" ca="1" si="20"/>
        <v>0.91548199547714626</v>
      </c>
      <c r="AG22" s="43">
        <f t="shared" ca="1" si="21"/>
        <v>0.37481149122828911</v>
      </c>
      <c r="AH22" s="43">
        <f t="shared" ca="1" si="22"/>
        <v>23.229358624567446</v>
      </c>
      <c r="AI22" s="43">
        <f t="shared" si="23"/>
        <v>0.13</v>
      </c>
      <c r="AJ22" s="43">
        <f t="shared" ca="1" si="24"/>
        <v>0.62518850877171095</v>
      </c>
      <c r="AK22" s="43">
        <f t="shared" ca="1" si="25"/>
        <v>0.49518850877171094</v>
      </c>
      <c r="AL22" s="43">
        <f t="shared" ca="1" si="26"/>
        <v>0.83607117846084444</v>
      </c>
      <c r="AM22" s="43">
        <f t="shared" ca="1" si="27"/>
        <v>1.3945732868968428</v>
      </c>
      <c r="AN22" s="43">
        <f t="shared" ca="1" si="28"/>
        <v>37.992029315746308</v>
      </c>
      <c r="AO22" s="43">
        <f t="shared" ca="1" si="29"/>
        <v>0.12923064721197769</v>
      </c>
      <c r="AP22" s="43">
        <f t="shared" ca="1" si="30"/>
        <v>7.5511210789348214E-3</v>
      </c>
      <c r="AQ22" s="43">
        <f t="shared" ca="1" si="31"/>
        <v>1.9203795900750626E-4</v>
      </c>
      <c r="AR22" s="43">
        <f t="shared" ca="1" si="32"/>
        <v>0.45511464184607942</v>
      </c>
      <c r="AS22" s="43">
        <f t="shared" ca="1" si="33"/>
        <v>4.7319043986307876E-4</v>
      </c>
      <c r="AT22" s="43">
        <f t="shared" ca="1" si="34"/>
        <v>0.97471888001220808</v>
      </c>
      <c r="AU22" s="43">
        <f t="shared" ca="1" si="35"/>
        <v>0.44360883397736772</v>
      </c>
      <c r="AV22" s="43">
        <f t="shared" ca="1" si="36"/>
        <v>26.56934181723312</v>
      </c>
      <c r="AW22" s="43">
        <f t="shared" ca="1" si="37"/>
        <v>9.0028599837047683</v>
      </c>
      <c r="AX22" s="43">
        <f t="shared" ca="1" si="38"/>
        <v>12060.74940011033</v>
      </c>
      <c r="AY22" s="43">
        <f ca="1">+'fd q2'!L22:L86</f>
        <v>2.9599072310135484E-2</v>
      </c>
      <c r="AZ22" s="43">
        <f t="shared" ca="1" si="39"/>
        <v>0.18450931817523</v>
      </c>
      <c r="BA22" s="43">
        <f t="shared" ca="1" si="40"/>
        <v>2.3691300248515972E-5</v>
      </c>
      <c r="BB22" s="43">
        <f t="shared" ca="1" si="41"/>
        <v>0.18453300947547852</v>
      </c>
      <c r="BC22" s="43">
        <f t="shared" ca="1" si="42"/>
        <v>18.453300947547852</v>
      </c>
      <c r="BD22" s="43">
        <f t="shared" ca="1" si="43"/>
        <v>431.99641450148295</v>
      </c>
      <c r="BE22" s="26">
        <f t="shared" ca="1" si="46"/>
        <v>0</v>
      </c>
    </row>
    <row r="23" spans="1:57" x14ac:dyDescent="0.25">
      <c r="E23" s="20">
        <v>21</v>
      </c>
      <c r="F23" s="4">
        <v>2100</v>
      </c>
      <c r="G23" s="26">
        <f t="shared" ca="1" si="45"/>
        <v>431.99641450148295</v>
      </c>
      <c r="H23" s="4">
        <f t="shared" ca="1" si="0"/>
        <v>450.80759591404711</v>
      </c>
      <c r="I23" s="4">
        <f t="shared" ca="1" si="1"/>
        <v>441.402005207765</v>
      </c>
      <c r="J23" s="4">
        <v>540</v>
      </c>
      <c r="K23" s="43">
        <f t="shared" si="2"/>
        <v>574.92307692307691</v>
      </c>
      <c r="L23" s="43">
        <f t="shared" si="3"/>
        <v>557.46153846153845</v>
      </c>
      <c r="M23" s="43">
        <f ca="1">+'Rs,Den q2'!I23:I87</f>
        <v>69.007433531497298</v>
      </c>
      <c r="N23" s="43">
        <f ca="1">+'Rs,Den q2'!J23:J87</f>
        <v>0.74386022921937556</v>
      </c>
      <c r="O23" s="43">
        <f t="shared" ca="1" si="4"/>
        <v>441.40202406928472</v>
      </c>
      <c r="P23" s="43">
        <f t="shared" ca="1" si="5"/>
        <v>0.66421184435598302</v>
      </c>
      <c r="Q23" s="43">
        <f t="shared" ca="1" si="6"/>
        <v>670.41902613348566</v>
      </c>
      <c r="R23" s="43">
        <f t="shared" ca="1" si="7"/>
        <v>378.35413223840982</v>
      </c>
      <c r="S23" s="43">
        <f t="shared" ca="1" si="8"/>
        <v>0.65839719339927927</v>
      </c>
      <c r="T23" s="43">
        <f t="shared" ca="1" si="9"/>
        <v>1.4733856219925434</v>
      </c>
      <c r="U23" s="43">
        <f t="shared" ca="1" si="10"/>
        <v>0.92443973598606166</v>
      </c>
      <c r="V23" s="43">
        <f t="shared" ca="1" si="11"/>
        <v>3.3004503451753868E-2</v>
      </c>
      <c r="W23" s="23">
        <f t="shared" ca="1" si="12"/>
        <v>1.5375412323041768</v>
      </c>
      <c r="X23" s="43">
        <f ca="1">+'Visco q2'!G23:G87</f>
        <v>1.1877638115717317E-2</v>
      </c>
      <c r="Y23" s="43">
        <f t="shared" ca="1" si="13"/>
        <v>1.0387273154674688</v>
      </c>
      <c r="Z23" s="43">
        <f t="shared" ca="1" si="14"/>
        <v>58.09120879883244</v>
      </c>
      <c r="AA23" s="43">
        <f t="shared" si="15"/>
        <v>24</v>
      </c>
      <c r="AB23" s="43">
        <f t="shared" ca="1" si="16"/>
        <v>1.6876313299623372E-2</v>
      </c>
      <c r="AC23" s="43">
        <f t="shared" ca="1" si="17"/>
        <v>2.6655965591643793E-2</v>
      </c>
      <c r="AD23" s="43">
        <f t="shared" ca="1" si="18"/>
        <v>0.34380143135383578</v>
      </c>
      <c r="AE23" s="43">
        <f t="shared" ca="1" si="19"/>
        <v>0.54303087183918619</v>
      </c>
      <c r="AF23" s="43">
        <f t="shared" ca="1" si="20"/>
        <v>0.88683230319302198</v>
      </c>
      <c r="AG23" s="43">
        <f t="shared" ca="1" si="21"/>
        <v>0.3876735546461102</v>
      </c>
      <c r="AH23" s="43">
        <f t="shared" ca="1" si="22"/>
        <v>22.865977023335745</v>
      </c>
      <c r="AI23" s="43">
        <f t="shared" si="23"/>
        <v>0.13</v>
      </c>
      <c r="AJ23" s="43">
        <f t="shared" ca="1" si="24"/>
        <v>0.6123264453538898</v>
      </c>
      <c r="AK23" s="43">
        <f t="shared" ca="1" si="25"/>
        <v>0.4823264453538898</v>
      </c>
      <c r="AL23" s="43">
        <f t="shared" ca="1" si="26"/>
        <v>0.84118518622609517</v>
      </c>
      <c r="AM23" s="43">
        <f t="shared" ca="1" si="27"/>
        <v>1.3286434650833174</v>
      </c>
      <c r="AN23" s="43">
        <f t="shared" ca="1" si="28"/>
        <v>38.150117472865695</v>
      </c>
      <c r="AO23" s="43">
        <f t="shared" ca="1" si="29"/>
        <v>0.13074033323089573</v>
      </c>
      <c r="AP23" s="43">
        <f t="shared" ca="1" si="30"/>
        <v>7.5948620626883987E-3</v>
      </c>
      <c r="AQ23" s="43">
        <f t="shared" ca="1" si="31"/>
        <v>1.998515227047114E-4</v>
      </c>
      <c r="AR23" s="43">
        <f t="shared" ca="1" si="32"/>
        <v>0.46345133377829389</v>
      </c>
      <c r="AS23" s="43">
        <f t="shared" ca="1" si="33"/>
        <v>4.4735081432843141E-4</v>
      </c>
      <c r="AT23" s="43">
        <f t="shared" ca="1" si="34"/>
        <v>0.97471888000983653</v>
      </c>
      <c r="AU23" s="43">
        <f t="shared" ca="1" si="35"/>
        <v>0.45173476499944354</v>
      </c>
      <c r="AV23" s="43">
        <f t="shared" ca="1" si="36"/>
        <v>27.084798960326474</v>
      </c>
      <c r="AW23" s="43">
        <f t="shared" ca="1" si="37"/>
        <v>9.3114383034332402</v>
      </c>
      <c r="AX23" s="43">
        <f t="shared" ca="1" si="38"/>
        <v>11515.280895871625</v>
      </c>
      <c r="AY23" s="43">
        <f ca="1">+'fd q2'!L23:L87</f>
        <v>2.9951016887955168E-2</v>
      </c>
      <c r="AZ23" s="43">
        <f t="shared" ca="1" si="39"/>
        <v>0.18808888166893384</v>
      </c>
      <c r="BA23" s="43">
        <f t="shared" ca="1" si="40"/>
        <v>2.2932456707679084E-5</v>
      </c>
      <c r="BB23" s="43">
        <f t="shared" ca="1" si="41"/>
        <v>0.18811181412564151</v>
      </c>
      <c r="BC23" s="43">
        <f t="shared" ca="1" si="42"/>
        <v>18.811181412564153</v>
      </c>
      <c r="BD23" s="43">
        <f t="shared" ca="1" si="43"/>
        <v>450.80759591404711</v>
      </c>
      <c r="BE23" s="26">
        <f t="shared" ca="1" si="46"/>
        <v>0</v>
      </c>
    </row>
    <row r="24" spans="1:57" x14ac:dyDescent="0.25">
      <c r="E24" s="20">
        <v>22</v>
      </c>
      <c r="F24" s="19">
        <v>2200</v>
      </c>
      <c r="G24" s="26">
        <f t="shared" ca="1" si="45"/>
        <v>450.80759591404711</v>
      </c>
      <c r="H24" s="4">
        <f t="shared" ca="1" si="0"/>
        <v>469.97603475574817</v>
      </c>
      <c r="I24" s="4">
        <f t="shared" ca="1" si="1"/>
        <v>460.39181533489761</v>
      </c>
      <c r="J24" s="4">
        <v>541</v>
      </c>
      <c r="K24" s="43">
        <f t="shared" si="2"/>
        <v>577.53846153846155</v>
      </c>
      <c r="L24" s="43">
        <f t="shared" si="3"/>
        <v>559.26923076923072</v>
      </c>
      <c r="M24" s="43">
        <f ca="1">+'Rs,Den q2'!I24:I88</f>
        <v>72.047173988204634</v>
      </c>
      <c r="N24" s="43">
        <f ca="1">+'Rs,Den q2'!J24:J88</f>
        <v>0.74358977560761708</v>
      </c>
      <c r="O24" s="43">
        <f t="shared" ca="1" si="4"/>
        <v>460.39183761929689</v>
      </c>
      <c r="P24" s="43">
        <f t="shared" ca="1" si="5"/>
        <v>0.66340547402656214</v>
      </c>
      <c r="Q24" s="43">
        <f t="shared" ca="1" si="6"/>
        <v>670.44707624908312</v>
      </c>
      <c r="R24" s="43">
        <f t="shared" ca="1" si="7"/>
        <v>378.10544377152758</v>
      </c>
      <c r="S24" s="43">
        <f t="shared" ca="1" si="8"/>
        <v>0.6866937475671141</v>
      </c>
      <c r="T24" s="43">
        <f t="shared" ca="1" si="9"/>
        <v>1.4791356220387359</v>
      </c>
      <c r="U24" s="43">
        <f t="shared" ca="1" si="10"/>
        <v>0.92255735844940157</v>
      </c>
      <c r="V24" s="43">
        <f t="shared" ca="1" si="11"/>
        <v>3.1681132691752163E-2</v>
      </c>
      <c r="W24" s="23">
        <f t="shared" ca="1" si="12"/>
        <v>1.599822162571366</v>
      </c>
      <c r="X24" s="43">
        <f ca="1">+'Visco q2'!G24:G88</f>
        <v>1.19449457977898E-2</v>
      </c>
      <c r="Y24" s="43">
        <f t="shared" ca="1" si="13"/>
        <v>1.0407788875045534</v>
      </c>
      <c r="Z24" s="43">
        <f t="shared" ca="1" si="14"/>
        <v>58.141252344487349</v>
      </c>
      <c r="AA24" s="43">
        <f t="shared" si="15"/>
        <v>24</v>
      </c>
      <c r="AB24" s="43">
        <f t="shared" ca="1" si="16"/>
        <v>1.6909645408964318E-2</v>
      </c>
      <c r="AC24" s="43">
        <f t="shared" ca="1" si="17"/>
        <v>2.5308497236092638E-2</v>
      </c>
      <c r="AD24" s="43">
        <f t="shared" ca="1" si="18"/>
        <v>0.34448046750930439</v>
      </c>
      <c r="AE24" s="43">
        <f t="shared" ca="1" si="19"/>
        <v>0.5155804719136986</v>
      </c>
      <c r="AF24" s="43">
        <f t="shared" ca="1" si="20"/>
        <v>0.86006093942300299</v>
      </c>
      <c r="AG24" s="43">
        <f t="shared" ca="1" si="21"/>
        <v>0.40053030165561199</v>
      </c>
      <c r="AH24" s="43">
        <f t="shared" ca="1" si="22"/>
        <v>22.5024793325438</v>
      </c>
      <c r="AI24" s="43">
        <f t="shared" si="23"/>
        <v>0.13</v>
      </c>
      <c r="AJ24" s="43">
        <f t="shared" ca="1" si="24"/>
        <v>0.59946969834438801</v>
      </c>
      <c r="AK24" s="43">
        <f t="shared" ca="1" si="25"/>
        <v>0.46946969834438801</v>
      </c>
      <c r="AL24" s="43">
        <f t="shared" ca="1" si="26"/>
        <v>0.84641212727499704</v>
      </c>
      <c r="AM24" s="43">
        <f t="shared" ca="1" si="27"/>
        <v>1.2668165692213986</v>
      </c>
      <c r="AN24" s="43">
        <f t="shared" ca="1" si="28"/>
        <v>38.311505591272869</v>
      </c>
      <c r="AO24" s="43">
        <f t="shared" ca="1" si="29"/>
        <v>0.13229262649867382</v>
      </c>
      <c r="AP24" s="43">
        <f t="shared" ca="1" si="30"/>
        <v>7.6393985302272245E-3</v>
      </c>
      <c r="AQ24" s="43">
        <f t="shared" ca="1" si="31"/>
        <v>2.0788945122344742E-4</v>
      </c>
      <c r="AR24" s="43">
        <f t="shared" ca="1" si="32"/>
        <v>0.4717580339540472</v>
      </c>
      <c r="AS24" s="43">
        <f t="shared" ca="1" si="33"/>
        <v>4.2319718398975642E-4</v>
      </c>
      <c r="AT24" s="43">
        <f t="shared" ca="1" si="34"/>
        <v>0.97471888000794571</v>
      </c>
      <c r="AU24" s="43">
        <f t="shared" ca="1" si="35"/>
        <v>0.45983146249043932</v>
      </c>
      <c r="AV24" s="43">
        <f t="shared" ca="1" si="36"/>
        <v>27.599350694422856</v>
      </c>
      <c r="AW24" s="43">
        <f t="shared" ca="1" si="37"/>
        <v>9.61988787278883</v>
      </c>
      <c r="AX24" s="43">
        <f t="shared" ca="1" si="38"/>
        <v>11014.943275995965</v>
      </c>
      <c r="AY24" s="43">
        <f ca="1">+'fd q2'!L24:L88</f>
        <v>3.0294774326485734E-2</v>
      </c>
      <c r="AZ24" s="43">
        <f t="shared" ca="1" si="39"/>
        <v>0.19166215760015873</v>
      </c>
      <c r="BA24" s="43">
        <f t="shared" ca="1" si="40"/>
        <v>2.2230816851936666E-5</v>
      </c>
      <c r="BB24" s="43">
        <f t="shared" ca="1" si="41"/>
        <v>0.19168438841701066</v>
      </c>
      <c r="BC24" s="43">
        <f t="shared" ca="1" si="42"/>
        <v>19.168438841701064</v>
      </c>
      <c r="BD24" s="43">
        <f t="shared" ca="1" si="43"/>
        <v>469.97603475574817</v>
      </c>
      <c r="BE24" s="26">
        <f t="shared" ca="1" si="46"/>
        <v>0</v>
      </c>
    </row>
    <row r="25" spans="1:57" x14ac:dyDescent="0.25">
      <c r="E25" s="20">
        <v>23</v>
      </c>
      <c r="F25" s="4">
        <v>2300</v>
      </c>
      <c r="G25" s="26">
        <f t="shared" ca="1" si="45"/>
        <v>469.97603475574817</v>
      </c>
      <c r="H25" s="4">
        <f t="shared" ca="1" si="0"/>
        <v>489.50111045139005</v>
      </c>
      <c r="I25" s="4">
        <f t="shared" ca="1" si="1"/>
        <v>479.73857260356908</v>
      </c>
      <c r="J25" s="4">
        <v>542</v>
      </c>
      <c r="K25" s="43">
        <f t="shared" si="2"/>
        <v>580.15384615384619</v>
      </c>
      <c r="L25" s="43">
        <f t="shared" si="3"/>
        <v>561.07692307692309</v>
      </c>
      <c r="M25" s="43">
        <f ca="1">+'Rs,Den q2'!I25:I89</f>
        <v>75.145818696070975</v>
      </c>
      <c r="N25" s="43">
        <f ca="1">+'Rs,Den q2'!J25:J89</f>
        <v>0.74331408113148201</v>
      </c>
      <c r="O25" s="43">
        <f t="shared" ca="1" si="4"/>
        <v>479.73859883007282</v>
      </c>
      <c r="P25" s="43">
        <f t="shared" ca="1" si="5"/>
        <v>0.66257119354356464</v>
      </c>
      <c r="Q25" s="43">
        <f t="shared" ca="1" si="6"/>
        <v>670.47604590888807</v>
      </c>
      <c r="R25" s="43">
        <f t="shared" ca="1" si="7"/>
        <v>377.84813057023672</v>
      </c>
      <c r="S25" s="43">
        <f t="shared" ca="1" si="8"/>
        <v>0.71551933216829855</v>
      </c>
      <c r="T25" s="43">
        <f t="shared" ca="1" si="9"/>
        <v>1.4849270849379701</v>
      </c>
      <c r="U25" s="43">
        <f t="shared" ca="1" si="10"/>
        <v>0.92072130518077488</v>
      </c>
      <c r="V25" s="43">
        <f t="shared" ca="1" si="11"/>
        <v>3.044107267047343E-2</v>
      </c>
      <c r="W25" s="23">
        <f t="shared" ca="1" si="12"/>
        <v>1.6628993246952184</v>
      </c>
      <c r="X25" s="43">
        <f ca="1">+'Visco q2'!G25:G89</f>
        <v>1.2013073540675613E-2</v>
      </c>
      <c r="Y25" s="43">
        <f t="shared" ca="1" si="13"/>
        <v>1.0428628829699402</v>
      </c>
      <c r="Z25" s="43">
        <f t="shared" ca="1" si="14"/>
        <v>58.19234813268195</v>
      </c>
      <c r="AA25" s="43">
        <f t="shared" si="15"/>
        <v>24</v>
      </c>
      <c r="AB25" s="43">
        <f t="shared" ca="1" si="16"/>
        <v>1.6943504305197379E-2</v>
      </c>
      <c r="AC25" s="43">
        <f t="shared" ca="1" si="17"/>
        <v>2.4044940106951955E-2</v>
      </c>
      <c r="AD25" s="43">
        <f t="shared" ca="1" si="18"/>
        <v>0.34517023527921459</v>
      </c>
      <c r="AE25" s="43">
        <f t="shared" ca="1" si="19"/>
        <v>0.4898394974553964</v>
      </c>
      <c r="AF25" s="43">
        <f t="shared" ca="1" si="20"/>
        <v>0.83500973273461099</v>
      </c>
      <c r="AG25" s="43">
        <f t="shared" ca="1" si="21"/>
        <v>0.41337270902076917</v>
      </c>
      <c r="AH25" s="43">
        <f t="shared" ca="1" si="22"/>
        <v>22.139061994041242</v>
      </c>
      <c r="AI25" s="43">
        <f t="shared" si="23"/>
        <v>0.13</v>
      </c>
      <c r="AJ25" s="43">
        <f t="shared" ca="1" si="24"/>
        <v>0.58662729097923083</v>
      </c>
      <c r="AK25" s="43">
        <f t="shared" ca="1" si="25"/>
        <v>0.45662729097923083</v>
      </c>
      <c r="AL25" s="43">
        <f t="shared" ca="1" si="26"/>
        <v>0.85175320743235461</v>
      </c>
      <c r="AM25" s="43">
        <f t="shared" ca="1" si="27"/>
        <v>1.2087437456685328</v>
      </c>
      <c r="AN25" s="43">
        <f t="shared" ca="1" si="28"/>
        <v>38.476218577607149</v>
      </c>
      <c r="AO25" s="43">
        <f t="shared" ca="1" si="29"/>
        <v>0.13388860921237353</v>
      </c>
      <c r="AP25" s="43">
        <f t="shared" ca="1" si="30"/>
        <v>7.6847289980293519E-3</v>
      </c>
      <c r="AQ25" s="43">
        <f t="shared" ca="1" si="31"/>
        <v>2.1616057829645217E-4</v>
      </c>
      <c r="AR25" s="43">
        <f t="shared" ca="1" si="32"/>
        <v>0.48003535202262443</v>
      </c>
      <c r="AS25" s="43">
        <f t="shared" ca="1" si="33"/>
        <v>4.0058704756546539E-4</v>
      </c>
      <c r="AT25" s="43">
        <f t="shared" ca="1" si="34"/>
        <v>0.97471888000643292</v>
      </c>
      <c r="AU25" s="43">
        <f t="shared" ca="1" si="35"/>
        <v>0.46789952068698626</v>
      </c>
      <c r="AV25" s="43">
        <f t="shared" ca="1" si="36"/>
        <v>28.113001326651737</v>
      </c>
      <c r="AW25" s="43">
        <f t="shared" ca="1" si="37"/>
        <v>9.927992213285961</v>
      </c>
      <c r="AX25" s="43">
        <f t="shared" ca="1" si="38"/>
        <v>10555.079500193937</v>
      </c>
      <c r="AY25" s="43">
        <f ca="1">+'fd q2'!L25:L89</f>
        <v>3.0630383763695965E-2</v>
      </c>
      <c r="AZ25" s="43">
        <f t="shared" ca="1" si="39"/>
        <v>0.19522917587952596</v>
      </c>
      <c r="BA25" s="43">
        <f t="shared" ca="1" si="40"/>
        <v>2.1581076893003211E-5</v>
      </c>
      <c r="BB25" s="43">
        <f t="shared" ca="1" si="41"/>
        <v>0.19525075695641897</v>
      </c>
      <c r="BC25" s="43">
        <f t="shared" ca="1" si="42"/>
        <v>19.525075695641895</v>
      </c>
      <c r="BD25" s="43">
        <f t="shared" ca="1" si="43"/>
        <v>489.50111045139005</v>
      </c>
      <c r="BE25" s="26">
        <f t="shared" ca="1" si="46"/>
        <v>0</v>
      </c>
    </row>
    <row r="26" spans="1:57" x14ac:dyDescent="0.25">
      <c r="E26" s="20">
        <v>24</v>
      </c>
      <c r="F26" s="19">
        <v>2400</v>
      </c>
      <c r="G26" s="26">
        <f t="shared" ca="1" si="45"/>
        <v>489.50111045139005</v>
      </c>
      <c r="H26" s="4">
        <f t="shared" ca="1" si="0"/>
        <v>509.38220015259736</v>
      </c>
      <c r="I26" s="4">
        <f t="shared" ca="1" si="1"/>
        <v>499.44165530199371</v>
      </c>
      <c r="J26" s="4">
        <v>543</v>
      </c>
      <c r="K26" s="43">
        <f t="shared" si="2"/>
        <v>582.76923076923072</v>
      </c>
      <c r="L26" s="43">
        <f t="shared" si="3"/>
        <v>562.88461538461536</v>
      </c>
      <c r="M26" s="43">
        <f ca="1">+'Rs,Den q2'!I26:I90</f>
        <v>78.302755846987765</v>
      </c>
      <c r="N26" s="43">
        <f ca="1">+'Rs,Den q2'!J26:J90</f>
        <v>0.74303320022512831</v>
      </c>
      <c r="O26" s="43">
        <f t="shared" ca="1" si="4"/>
        <v>499.44168605318885</v>
      </c>
      <c r="P26" s="43">
        <f t="shared" ca="1" si="5"/>
        <v>0.66170802469196333</v>
      </c>
      <c r="Q26" s="43">
        <f t="shared" ca="1" si="6"/>
        <v>670.50596374756412</v>
      </c>
      <c r="R26" s="43">
        <f t="shared" ca="1" si="7"/>
        <v>377.58188915061635</v>
      </c>
      <c r="S26" s="43">
        <f t="shared" ca="1" si="8"/>
        <v>0.74487280099722775</v>
      </c>
      <c r="T26" s="43">
        <f t="shared" ca="1" si="9"/>
        <v>1.490761690532467</v>
      </c>
      <c r="U26" s="43">
        <f t="shared" ca="1" si="10"/>
        <v>0.91893392929283269</v>
      </c>
      <c r="V26" s="43">
        <f t="shared" ca="1" si="11"/>
        <v>2.927742624874944E-2</v>
      </c>
      <c r="W26" s="23">
        <f t="shared" ca="1" si="12"/>
        <v>1.7267396613671049</v>
      </c>
      <c r="X26" s="43">
        <f ca="1">+'Visco q2'!G26:G90</f>
        <v>1.2082022709582408E-2</v>
      </c>
      <c r="Y26" s="43">
        <f t="shared" ca="1" si="13"/>
        <v>1.0449791560962951</v>
      </c>
      <c r="Z26" s="43">
        <f t="shared" ca="1" si="14"/>
        <v>58.244453188299957</v>
      </c>
      <c r="AA26" s="43">
        <f t="shared" si="15"/>
        <v>24</v>
      </c>
      <c r="AB26" s="43">
        <f t="shared" ca="1" si="16"/>
        <v>1.6977887620025164E-2</v>
      </c>
      <c r="AC26" s="43">
        <f t="shared" ca="1" si="17"/>
        <v>2.2858354284123621E-2</v>
      </c>
      <c r="AD26" s="43">
        <f t="shared" ca="1" si="18"/>
        <v>0.34587068641700819</v>
      </c>
      <c r="AE26" s="43">
        <f t="shared" ca="1" si="19"/>
        <v>0.4656665695729984</v>
      </c>
      <c r="AF26" s="43">
        <f t="shared" ca="1" si="20"/>
        <v>0.81153725599000659</v>
      </c>
      <c r="AG26" s="43">
        <f t="shared" ca="1" si="21"/>
        <v>0.42619200026137466</v>
      </c>
      <c r="AH26" s="43">
        <f t="shared" ca="1" si="22"/>
        <v>21.775917805371336</v>
      </c>
      <c r="AI26" s="43">
        <f t="shared" si="23"/>
        <v>0.13</v>
      </c>
      <c r="AJ26" s="43">
        <f t="shared" ca="1" si="24"/>
        <v>0.57380799973862529</v>
      </c>
      <c r="AK26" s="43">
        <f t="shared" ca="1" si="25"/>
        <v>0.44380799973862528</v>
      </c>
      <c r="AL26" s="43">
        <f t="shared" ca="1" si="26"/>
        <v>0.85720965595931298</v>
      </c>
      <c r="AM26" s="43">
        <f t="shared" ca="1" si="27"/>
        <v>1.1541130704963787</v>
      </c>
      <c r="AN26" s="43">
        <f t="shared" ca="1" si="28"/>
        <v>38.644282015041775</v>
      </c>
      <c r="AO26" s="43">
        <f t="shared" ca="1" si="29"/>
        <v>0.13552940088435014</v>
      </c>
      <c r="AP26" s="43">
        <f t="shared" ca="1" si="30"/>
        <v>7.7308514477568277E-3</v>
      </c>
      <c r="AQ26" s="43">
        <f t="shared" ca="1" si="31"/>
        <v>2.2467413367612471E-4</v>
      </c>
      <c r="AR26" s="43">
        <f t="shared" ca="1" si="32"/>
        <v>0.4882837954042481</v>
      </c>
      <c r="AS26" s="43">
        <f t="shared" ca="1" si="33"/>
        <v>3.7939298085042778E-4</v>
      </c>
      <c r="AT26" s="43">
        <f t="shared" ca="1" si="34"/>
        <v>0.97471888000521922</v>
      </c>
      <c r="AU26" s="43">
        <f t="shared" ca="1" si="35"/>
        <v>0.47593943418112633</v>
      </c>
      <c r="AV26" s="43">
        <f t="shared" ca="1" si="36"/>
        <v>28.625748258586516</v>
      </c>
      <c r="AW26" s="43">
        <f t="shared" ca="1" si="37"/>
        <v>10.235540767556774</v>
      </c>
      <c r="AX26" s="43">
        <f t="shared" ca="1" si="38"/>
        <v>10131.615585150881</v>
      </c>
      <c r="AY26" s="43">
        <f ca="1">+'fd q2'!L26:L90</f>
        <v>3.095788641570546E-2</v>
      </c>
      <c r="AZ26" s="43">
        <f t="shared" ca="1" si="39"/>
        <v>0.19878991846240635</v>
      </c>
      <c r="BA26" s="43">
        <f t="shared" ca="1" si="40"/>
        <v>2.0978549666937385E-5</v>
      </c>
      <c r="BB26" s="43">
        <f t="shared" ca="1" si="41"/>
        <v>0.19881089701207327</v>
      </c>
      <c r="BC26" s="43">
        <f t="shared" ca="1" si="42"/>
        <v>19.881089701207326</v>
      </c>
      <c r="BD26" s="43">
        <f t="shared" ca="1" si="43"/>
        <v>509.38220015259736</v>
      </c>
      <c r="BE26" s="26">
        <f t="shared" ca="1" si="46"/>
        <v>0</v>
      </c>
    </row>
    <row r="27" spans="1:57" x14ac:dyDescent="0.25">
      <c r="E27" s="20">
        <v>25</v>
      </c>
      <c r="F27" s="4">
        <v>2500</v>
      </c>
      <c r="G27" s="26">
        <f t="shared" ca="1" si="45"/>
        <v>509.38220015259736</v>
      </c>
      <c r="H27" s="4">
        <f t="shared" ca="1" si="0"/>
        <v>529.61867440718618</v>
      </c>
      <c r="I27" s="4">
        <f t="shared" ca="1" si="1"/>
        <v>519.5004372798918</v>
      </c>
      <c r="J27" s="4">
        <v>544</v>
      </c>
      <c r="K27" s="43">
        <f t="shared" si="2"/>
        <v>585.38461538461536</v>
      </c>
      <c r="L27" s="43">
        <f t="shared" si="3"/>
        <v>564.69230769230762</v>
      </c>
      <c r="M27" s="43">
        <f ca="1">+'Rs,Den q2'!I27:I91</f>
        <v>81.517362068008737</v>
      </c>
      <c r="N27" s="43">
        <f ca="1">+'Rs,Den q2'!J27:J91</f>
        <v>0.74274718835166786</v>
      </c>
      <c r="O27" s="43">
        <f t="shared" ca="1" si="4"/>
        <v>519.5004732075206</v>
      </c>
      <c r="P27" s="43">
        <f t="shared" ca="1" si="5"/>
        <v>0.66081491818509686</v>
      </c>
      <c r="Q27" s="43">
        <f t="shared" ca="1" si="6"/>
        <v>670.53686041917729</v>
      </c>
      <c r="R27" s="43">
        <f t="shared" ca="1" si="7"/>
        <v>377.30639395895673</v>
      </c>
      <c r="S27" s="43">
        <f t="shared" ca="1" si="8"/>
        <v>0.77475298964941752</v>
      </c>
      <c r="T27" s="43">
        <f t="shared" ca="1" si="9"/>
        <v>1.4966412357001686</v>
      </c>
      <c r="U27" s="43">
        <f t="shared" ca="1" si="10"/>
        <v>0.91719755177132534</v>
      </c>
      <c r="V27" s="43">
        <f t="shared" ca="1" si="11"/>
        <v>2.8184013113642093E-2</v>
      </c>
      <c r="W27" s="23">
        <f t="shared" ca="1" si="12"/>
        <v>1.7913084111114115</v>
      </c>
      <c r="X27" s="43">
        <f ca="1">+'Visco q2'!G27:G91</f>
        <v>1.2151793837098983E-2</v>
      </c>
      <c r="Y27" s="43">
        <f t="shared" ca="1" si="13"/>
        <v>1.0471275515642933</v>
      </c>
      <c r="Z27" s="43">
        <f t="shared" ca="1" si="14"/>
        <v>58.297524601265081</v>
      </c>
      <c r="AA27" s="43">
        <f t="shared" si="15"/>
        <v>24</v>
      </c>
      <c r="AB27" s="43">
        <f t="shared" ca="1" si="16"/>
        <v>1.7012792829958063E-2</v>
      </c>
      <c r="AC27" s="43">
        <f t="shared" ca="1" si="17"/>
        <v>2.1742517603408427E-2</v>
      </c>
      <c r="AD27" s="43">
        <f t="shared" ca="1" si="18"/>
        <v>0.34658176951457692</v>
      </c>
      <c r="AE27" s="43">
        <f t="shared" ca="1" si="19"/>
        <v>0.44293493137832479</v>
      </c>
      <c r="AF27" s="43">
        <f t="shared" ca="1" si="20"/>
        <v>0.78951670089290171</v>
      </c>
      <c r="AG27" s="43">
        <f t="shared" ca="1" si="21"/>
        <v>0.43897965568380154</v>
      </c>
      <c r="AH27" s="43">
        <f t="shared" ca="1" si="22"/>
        <v>21.413235850802121</v>
      </c>
      <c r="AI27" s="43">
        <f t="shared" si="23"/>
        <v>0.13</v>
      </c>
      <c r="AJ27" s="43">
        <f t="shared" ca="1" si="24"/>
        <v>0.56102034431619852</v>
      </c>
      <c r="AK27" s="43">
        <f t="shared" ca="1" si="25"/>
        <v>0.43102034431619851</v>
      </c>
      <c r="AL27" s="43">
        <f t="shared" ca="1" si="26"/>
        <v>0.86278272507045817</v>
      </c>
      <c r="AM27" s="43">
        <f t="shared" ca="1" si="27"/>
        <v>1.1026448611499002</v>
      </c>
      <c r="AN27" s="43">
        <f t="shared" ca="1" si="28"/>
        <v>38.815722141234225</v>
      </c>
      <c r="AO27" s="43">
        <f t="shared" ca="1" si="29"/>
        <v>0.13721615927263814</v>
      </c>
      <c r="AP27" s="43">
        <f t="shared" ca="1" si="30"/>
        <v>7.7777632826498645E-3</v>
      </c>
      <c r="AQ27" s="43">
        <f t="shared" ca="1" si="31"/>
        <v>2.33439770090475E-4</v>
      </c>
      <c r="AR27" s="43">
        <f t="shared" ca="1" si="32"/>
        <v>0.49650377928277639</v>
      </c>
      <c r="AS27" s="43">
        <f t="shared" ca="1" si="33"/>
        <v>3.5950072385566428E-4</v>
      </c>
      <c r="AT27" s="43">
        <f t="shared" ca="1" si="34"/>
        <v>0.97471888000424267</v>
      </c>
      <c r="AU27" s="43">
        <f t="shared" ca="1" si="35"/>
        <v>0.48395160766038153</v>
      </c>
      <c r="AV27" s="43">
        <f t="shared" ca="1" si="36"/>
        <v>29.137582579141359</v>
      </c>
      <c r="AW27" s="43">
        <f t="shared" ca="1" si="37"/>
        <v>10.542329139973786</v>
      </c>
      <c r="AX27" s="43">
        <f t="shared" ca="1" si="38"/>
        <v>9740.9755529783724</v>
      </c>
      <c r="AY27" s="43">
        <f ca="1">+'fd q2'!L27:L91</f>
        <v>3.1277326030652711E-2</v>
      </c>
      <c r="AZ27" s="43">
        <f t="shared" ca="1" si="39"/>
        <v>0.20234432346625944</v>
      </c>
      <c r="BA27" s="43">
        <f t="shared" ca="1" si="40"/>
        <v>2.0419079628767239E-5</v>
      </c>
      <c r="BB27" s="43">
        <f t="shared" ca="1" si="41"/>
        <v>0.20236474254588821</v>
      </c>
      <c r="BC27" s="43">
        <f t="shared" ca="1" si="42"/>
        <v>20.236474254588821</v>
      </c>
      <c r="BD27" s="43">
        <f t="shared" ca="1" si="43"/>
        <v>529.61867440718618</v>
      </c>
      <c r="BE27" s="26">
        <f t="shared" ca="1" si="46"/>
        <v>0</v>
      </c>
    </row>
    <row r="28" spans="1:57" x14ac:dyDescent="0.25">
      <c r="E28" s="20">
        <v>26</v>
      </c>
      <c r="F28" s="19">
        <v>2600</v>
      </c>
      <c r="G28" s="26">
        <f t="shared" ca="1" si="45"/>
        <v>529.61867440718618</v>
      </c>
      <c r="H28" s="4">
        <f t="shared" ca="1" si="0"/>
        <v>550.20989322170999</v>
      </c>
      <c r="I28" s="4">
        <f t="shared" ca="1" si="1"/>
        <v>539.91428381444803</v>
      </c>
      <c r="J28" s="4">
        <v>545</v>
      </c>
      <c r="K28" s="43">
        <f t="shared" si="2"/>
        <v>588</v>
      </c>
      <c r="L28" s="43">
        <f t="shared" si="3"/>
        <v>566.5</v>
      </c>
      <c r="M28" s="43">
        <f ca="1">+'Rs,Den q2'!I28:I92</f>
        <v>84.789002294637015</v>
      </c>
      <c r="N28" s="43">
        <f ca="1">+'Rs,Den q2'!J28:J92</f>
        <v>0.74245610201444023</v>
      </c>
      <c r="O28" s="43">
        <f t="shared" ca="1" si="4"/>
        <v>539.91432564552531</v>
      </c>
      <c r="P28" s="43">
        <f t="shared" ca="1" si="5"/>
        <v>0.65989074764977784</v>
      </c>
      <c r="Q28" s="43">
        <f t="shared" ca="1" si="6"/>
        <v>670.56876875847979</v>
      </c>
      <c r="R28" s="43">
        <f t="shared" ca="1" si="7"/>
        <v>377.02129550075551</v>
      </c>
      <c r="S28" s="43">
        <f t="shared" ca="1" si="8"/>
        <v>0.80515870850064919</v>
      </c>
      <c r="T28" s="43">
        <f t="shared" ca="1" si="9"/>
        <v>1.5025676447469127</v>
      </c>
      <c r="U28" s="43">
        <f t="shared" ca="1" si="10"/>
        <v>0.91551446401125514</v>
      </c>
      <c r="V28" s="43">
        <f t="shared" ca="1" si="11"/>
        <v>2.7155280809341105E-2</v>
      </c>
      <c r="W28" s="23">
        <f t="shared" ca="1" si="12"/>
        <v>1.8565690214884691</v>
      </c>
      <c r="X28" s="43">
        <f ca="1">+'Visco q2'!G28:G92</f>
        <v>1.222238656552836E-2</v>
      </c>
      <c r="Y28" s="43">
        <f t="shared" ca="1" si="13"/>
        <v>1.0493079044578089</v>
      </c>
      <c r="Z28" s="43">
        <f t="shared" ca="1" si="14"/>
        <v>58.351519545643939</v>
      </c>
      <c r="AA28" s="43">
        <f t="shared" si="15"/>
        <v>24</v>
      </c>
      <c r="AB28" s="43">
        <f t="shared" ca="1" si="16"/>
        <v>1.704821725558622E-2</v>
      </c>
      <c r="AC28" s="43">
        <f t="shared" ca="1" si="17"/>
        <v>2.0691836635709438E-2</v>
      </c>
      <c r="AD28" s="43">
        <f t="shared" ca="1" si="18"/>
        <v>0.34730342998743147</v>
      </c>
      <c r="AE28" s="43">
        <f t="shared" ca="1" si="19"/>
        <v>0.42153063446952027</v>
      </c>
      <c r="AF28" s="43">
        <f t="shared" ca="1" si="20"/>
        <v>0.76883406445695179</v>
      </c>
      <c r="AG28" s="43">
        <f t="shared" ca="1" si="21"/>
        <v>0.4517274221359342</v>
      </c>
      <c r="AH28" s="43">
        <f t="shared" ca="1" si="22"/>
        <v>21.051201427393465</v>
      </c>
      <c r="AI28" s="43">
        <f t="shared" si="23"/>
        <v>0.13</v>
      </c>
      <c r="AJ28" s="43">
        <f t="shared" ca="1" si="24"/>
        <v>0.5482725778640658</v>
      </c>
      <c r="AK28" s="43">
        <f t="shared" ca="1" si="25"/>
        <v>0.4182725778640658</v>
      </c>
      <c r="AL28" s="43">
        <f t="shared" ca="1" si="26"/>
        <v>0.86847368950206072</v>
      </c>
      <c r="AM28" s="43">
        <f t="shared" ca="1" si="27"/>
        <v>1.0540876759240103</v>
      </c>
      <c r="AN28" s="43">
        <f t="shared" ca="1" si="28"/>
        <v>38.990565828585879</v>
      </c>
      <c r="AO28" s="43">
        <f t="shared" ca="1" si="29"/>
        <v>0.13895008136492937</v>
      </c>
      <c r="AP28" s="43">
        <f t="shared" ca="1" si="30"/>
        <v>7.8254612835464143E-3</v>
      </c>
      <c r="AQ28" s="43">
        <f t="shared" ca="1" si="31"/>
        <v>2.4246759267498375E-4</v>
      </c>
      <c r="AR28" s="43">
        <f t="shared" ca="1" si="32"/>
        <v>0.50469563625795877</v>
      </c>
      <c r="AS28" s="43">
        <f t="shared" ca="1" si="33"/>
        <v>3.4080754872141465E-4</v>
      </c>
      <c r="AT28" s="43">
        <f t="shared" ca="1" si="34"/>
        <v>0.97471888000345497</v>
      </c>
      <c r="AU28" s="43">
        <f t="shared" ca="1" si="35"/>
        <v>0.49193636531598867</v>
      </c>
      <c r="AV28" s="43">
        <f t="shared" ca="1" si="36"/>
        <v>29.648489641048119</v>
      </c>
      <c r="AW28" s="43">
        <f t="shared" ca="1" si="37"/>
        <v>10.848159330652354</v>
      </c>
      <c r="AX28" s="43">
        <f t="shared" ca="1" si="38"/>
        <v>9380.0104517869622</v>
      </c>
      <c r="AY28" s="43">
        <f ca="1">+'fd q2'!L28:L92</f>
        <v>3.1588749280492774E-2</v>
      </c>
      <c r="AZ28" s="43">
        <f t="shared" ca="1" si="39"/>
        <v>0.20589228917394528</v>
      </c>
      <c r="BA28" s="43">
        <f t="shared" ca="1" si="40"/>
        <v>1.9898971292469212E-5</v>
      </c>
      <c r="BB28" s="43">
        <f t="shared" ca="1" si="41"/>
        <v>0.20591218814523776</v>
      </c>
      <c r="BC28" s="43">
        <f t="shared" ca="1" si="42"/>
        <v>20.591218814523778</v>
      </c>
      <c r="BD28" s="43">
        <f t="shared" ca="1" si="43"/>
        <v>550.20989322170999</v>
      </c>
      <c r="BE28" s="26">
        <f t="shared" ca="1" si="46"/>
        <v>0</v>
      </c>
    </row>
    <row r="29" spans="1:57" x14ac:dyDescent="0.25">
      <c r="E29" s="20">
        <v>27</v>
      </c>
      <c r="F29" s="4">
        <v>2700</v>
      </c>
      <c r="G29" s="26">
        <f t="shared" ca="1" si="45"/>
        <v>550.20989322170999</v>
      </c>
      <c r="H29" s="4">
        <f t="shared" ca="1" si="0"/>
        <v>571.15520250979955</v>
      </c>
      <c r="I29" s="4">
        <f t="shared" ca="1" si="1"/>
        <v>560.68254786575471</v>
      </c>
      <c r="J29" s="4">
        <v>546</v>
      </c>
      <c r="K29" s="43">
        <f t="shared" si="2"/>
        <v>590.61538461538464</v>
      </c>
      <c r="L29" s="43">
        <f t="shared" si="3"/>
        <v>568.30769230769238</v>
      </c>
      <c r="M29" s="43">
        <f ca="1">+'Rs,Den q2'!I29:I93</f>
        <v>88.117029685308381</v>
      </c>
      <c r="N29" s="43">
        <f ca="1">+'Rs,Den q2'!J29:J93</f>
        <v>0.74215999876462091</v>
      </c>
      <c r="O29" s="43">
        <f t="shared" ca="1" si="4"/>
        <v>560.6825964090184</v>
      </c>
      <c r="P29" s="43">
        <f t="shared" ca="1" si="5"/>
        <v>0.65893430297053401</v>
      </c>
      <c r="Q29" s="43">
        <f t="shared" ca="1" si="6"/>
        <v>670.60172395838561</v>
      </c>
      <c r="R29" s="43">
        <f t="shared" ca="1" si="7"/>
        <v>376.72621827003275</v>
      </c>
      <c r="S29" s="43">
        <f t="shared" ca="1" si="8"/>
        <v>0.83608873618187718</v>
      </c>
      <c r="T29" s="43">
        <f t="shared" ca="1" si="9"/>
        <v>1.5085429809409665</v>
      </c>
      <c r="U29" s="43">
        <f t="shared" ca="1" si="10"/>
        <v>0.91388693043107216</v>
      </c>
      <c r="V29" s="43">
        <f t="shared" ca="1" si="11"/>
        <v>2.6186228540258961E-2</v>
      </c>
      <c r="W29" s="23">
        <f t="shared" ca="1" si="12"/>
        <v>1.9224830589693975</v>
      </c>
      <c r="X29" s="43">
        <f ca="1">+'Visco q2'!G29:G93</f>
        <v>1.229379958814342E-2</v>
      </c>
      <c r="Y29" s="43">
        <f t="shared" ca="1" si="13"/>
        <v>1.0515200402352003</v>
      </c>
      <c r="Z29" s="43">
        <f t="shared" ca="1" si="14"/>
        <v>58.406395299907842</v>
      </c>
      <c r="AA29" s="43">
        <f t="shared" si="15"/>
        <v>24</v>
      </c>
      <c r="AB29" s="43">
        <f t="shared" ca="1" si="16"/>
        <v>1.7084158061112988E-2</v>
      </c>
      <c r="AC29" s="43">
        <f t="shared" ca="1" si="17"/>
        <v>1.9701270440081263E-2</v>
      </c>
      <c r="AD29" s="43">
        <f t="shared" ca="1" si="18"/>
        <v>0.34803561006519695</v>
      </c>
      <c r="AE29" s="43">
        <f t="shared" ca="1" si="19"/>
        <v>0.40135098564092858</v>
      </c>
      <c r="AF29" s="43">
        <f t="shared" ca="1" si="20"/>
        <v>0.74938659570612554</v>
      </c>
      <c r="AG29" s="43">
        <f t="shared" ca="1" si="21"/>
        <v>0.46442732237191003</v>
      </c>
      <c r="AH29" s="43">
        <f t="shared" ca="1" si="22"/>
        <v>20.689995967031663</v>
      </c>
      <c r="AI29" s="43">
        <f t="shared" si="23"/>
        <v>0.13</v>
      </c>
      <c r="AJ29" s="43">
        <f t="shared" ca="1" si="24"/>
        <v>0.53557267762809002</v>
      </c>
      <c r="AK29" s="43">
        <f t="shared" ca="1" si="25"/>
        <v>0.40557267762809002</v>
      </c>
      <c r="AL29" s="43">
        <f t="shared" ca="1" si="26"/>
        <v>0.87428384613288168</v>
      </c>
      <c r="AM29" s="43">
        <f t="shared" ca="1" si="27"/>
        <v>1.0082148872916812</v>
      </c>
      <c r="AN29" s="43">
        <f t="shared" ca="1" si="28"/>
        <v>39.168840566792973</v>
      </c>
      <c r="AO29" s="43">
        <f t="shared" ca="1" si="29"/>
        <v>0.14073240441760815</v>
      </c>
      <c r="AP29" s="43">
        <f t="shared" ca="1" si="30"/>
        <v>7.8739415645576443E-3</v>
      </c>
      <c r="AQ29" s="43">
        <f t="shared" ca="1" si="31"/>
        <v>2.5176819118748255E-4</v>
      </c>
      <c r="AR29" s="43">
        <f t="shared" ca="1" si="32"/>
        <v>0.51285962573509059</v>
      </c>
      <c r="AS29" s="43">
        <f t="shared" ca="1" si="33"/>
        <v>3.2322086186838594E-4</v>
      </c>
      <c r="AT29" s="43">
        <f t="shared" ca="1" si="34"/>
        <v>0.97471888000281803</v>
      </c>
      <c r="AU29" s="43">
        <f t="shared" ca="1" si="35"/>
        <v>0.49989395999517194</v>
      </c>
      <c r="AV29" s="43">
        <f t="shared" ca="1" si="36"/>
        <v>30.158449625111885</v>
      </c>
      <c r="AW29" s="43">
        <f t="shared" ca="1" si="37"/>
        <v>11.152839960089487</v>
      </c>
      <c r="AX29" s="43">
        <f t="shared" ca="1" si="38"/>
        <v>9045.938857750818</v>
      </c>
      <c r="AY29" s="43">
        <f ca="1">+'fd q2'!L29:L93</f>
        <v>3.1892206093016004E-2</v>
      </c>
      <c r="AZ29" s="43">
        <f t="shared" ca="1" si="39"/>
        <v>0.20943367795216586</v>
      </c>
      <c r="BA29" s="43">
        <f t="shared" ca="1" si="40"/>
        <v>1.9414928730157043E-5</v>
      </c>
      <c r="BB29" s="43">
        <f t="shared" ca="1" si="41"/>
        <v>0.209453092880896</v>
      </c>
      <c r="BC29" s="43">
        <f t="shared" ca="1" si="42"/>
        <v>20.9453092880896</v>
      </c>
      <c r="BD29" s="43">
        <f t="shared" ca="1" si="43"/>
        <v>571.15520250979955</v>
      </c>
      <c r="BE29" s="26">
        <f t="shared" ca="1" si="46"/>
        <v>0</v>
      </c>
    </row>
    <row r="30" spans="1:57" x14ac:dyDescent="0.25">
      <c r="E30" s="20">
        <v>28</v>
      </c>
      <c r="F30" s="19">
        <v>2800</v>
      </c>
      <c r="G30" s="26">
        <f t="shared" ca="1" si="45"/>
        <v>571.15520250979955</v>
      </c>
      <c r="H30" s="4">
        <f t="shared" ca="1" si="0"/>
        <v>592.45393092124743</v>
      </c>
      <c r="I30" s="4">
        <f t="shared" ca="1" si="1"/>
        <v>581.80456671552349</v>
      </c>
      <c r="J30" s="4">
        <v>547</v>
      </c>
      <c r="K30" s="43">
        <f t="shared" si="2"/>
        <v>593.23076923076928</v>
      </c>
      <c r="L30" s="43">
        <f t="shared" si="3"/>
        <v>570.11538461538464</v>
      </c>
      <c r="M30" s="43">
        <f ca="1">+'Rs,Den q2'!I30:I94</f>
        <v>91.500785579929627</v>
      </c>
      <c r="N30" s="43">
        <f ca="1">+'Rs,Den q2'!J30:J94</f>
        <v>0.74185893720491114</v>
      </c>
      <c r="O30" s="43">
        <f t="shared" ca="1" si="4"/>
        <v>581.80462286821285</v>
      </c>
      <c r="P30" s="43">
        <f t="shared" ca="1" si="5"/>
        <v>0.65794428291346463</v>
      </c>
      <c r="Q30" s="43">
        <f t="shared" ca="1" si="6"/>
        <v>670.63576376550782</v>
      </c>
      <c r="R30" s="43">
        <f t="shared" ca="1" si="7"/>
        <v>376.42075845414456</v>
      </c>
      <c r="S30" s="43">
        <f t="shared" ca="1" si="8"/>
        <v>0.86754181353047444</v>
      </c>
      <c r="T30" s="43">
        <f t="shared" ca="1" si="9"/>
        <v>1.5145694593377106</v>
      </c>
      <c r="U30" s="43">
        <f t="shared" ca="1" si="10"/>
        <v>0.91231719119875088</v>
      </c>
      <c r="V30" s="43">
        <f t="shared" ca="1" si="11"/>
        <v>2.5272341676156468E-2</v>
      </c>
      <c r="W30" s="23">
        <f t="shared" ca="1" si="12"/>
        <v>1.9890101146429862</v>
      </c>
      <c r="X30" s="43">
        <f ca="1">+'Visco q2'!G30:G94</f>
        <v>1.2366030589360973E-2</v>
      </c>
      <c r="Y30" s="43">
        <f t="shared" ca="1" si="13"/>
        <v>1.0537637747182793</v>
      </c>
      <c r="Z30" s="43">
        <f t="shared" ca="1" si="14"/>
        <v>58.462109268355974</v>
      </c>
      <c r="AA30" s="43">
        <f t="shared" si="15"/>
        <v>24</v>
      </c>
      <c r="AB30" s="43">
        <f t="shared" ca="1" si="16"/>
        <v>1.7120612254175747E-2</v>
      </c>
      <c r="AC30" s="43">
        <f t="shared" ca="1" si="17"/>
        <v>1.8766265019987377E-2</v>
      </c>
      <c r="AD30" s="43">
        <f t="shared" ca="1" si="18"/>
        <v>0.3487782487879626</v>
      </c>
      <c r="AE30" s="43">
        <f t="shared" ca="1" si="19"/>
        <v>0.38230321163693176</v>
      </c>
      <c r="AF30" s="43">
        <f t="shared" ca="1" si="20"/>
        <v>0.7310814604248943</v>
      </c>
      <c r="AG30" s="43">
        <f t="shared" ca="1" si="21"/>
        <v>0.47707166392272837</v>
      </c>
      <c r="AH30" s="43">
        <f t="shared" ca="1" si="22"/>
        <v>20.329796955317907</v>
      </c>
      <c r="AI30" s="43">
        <f t="shared" si="23"/>
        <v>0.13</v>
      </c>
      <c r="AJ30" s="43">
        <f t="shared" ca="1" si="24"/>
        <v>0.52292833607727174</v>
      </c>
      <c r="AK30" s="43">
        <f t="shared" ca="1" si="25"/>
        <v>0.39292833607727173</v>
      </c>
      <c r="AL30" s="43">
        <f t="shared" ca="1" si="26"/>
        <v>0.88021451365948533</v>
      </c>
      <c r="AM30" s="43">
        <f t="shared" ca="1" si="27"/>
        <v>0.9648217360768947</v>
      </c>
      <c r="AN30" s="43">
        <f t="shared" ca="1" si="28"/>
        <v>39.350574447690391</v>
      </c>
      <c r="AO30" s="43">
        <f t="shared" ca="1" si="29"/>
        <v>0.14256440705163198</v>
      </c>
      <c r="AP30" s="43">
        <f t="shared" ca="1" si="30"/>
        <v>7.9231995284430069E-3</v>
      </c>
      <c r="AQ30" s="43">
        <f t="shared" ca="1" si="31"/>
        <v>2.6135267535288225E-4</v>
      </c>
      <c r="AR30" s="43">
        <f t="shared" ca="1" si="32"/>
        <v>0.52099594312024755</v>
      </c>
      <c r="AS30" s="43">
        <f t="shared" ca="1" si="33"/>
        <v>3.0665700241182964E-4</v>
      </c>
      <c r="AT30" s="43">
        <f t="shared" ca="1" si="34"/>
        <v>0.97471888000230189</v>
      </c>
      <c r="AU30" s="43">
        <f t="shared" ca="1" si="35"/>
        <v>0.50782458216391069</v>
      </c>
      <c r="AV30" s="43">
        <f t="shared" ca="1" si="36"/>
        <v>30.667438095878381</v>
      </c>
      <c r="AW30" s="43">
        <f t="shared" ca="1" si="37"/>
        <v>11.456186481945457</v>
      </c>
      <c r="AX30" s="43">
        <f t="shared" ca="1" si="38"/>
        <v>8736.2967912611221</v>
      </c>
      <c r="AY30" s="43">
        <f ca="1">+'fd q2'!L30:L94</f>
        <v>3.2187749926427506E-2</v>
      </c>
      <c r="AZ30" s="43">
        <f t="shared" ca="1" si="39"/>
        <v>0.21296832011026653</v>
      </c>
      <c r="BA30" s="43">
        <f t="shared" ca="1" si="40"/>
        <v>1.8964004212068913E-5</v>
      </c>
      <c r="BB30" s="43">
        <f t="shared" ca="1" si="41"/>
        <v>0.21298728411447859</v>
      </c>
      <c r="BC30" s="43">
        <f t="shared" ca="1" si="42"/>
        <v>21.298728411447858</v>
      </c>
      <c r="BD30" s="43">
        <f t="shared" ca="1" si="43"/>
        <v>592.45393092124743</v>
      </c>
      <c r="BE30" s="26">
        <f t="shared" ca="1" si="46"/>
        <v>0</v>
      </c>
    </row>
    <row r="31" spans="1:57" x14ac:dyDescent="0.25">
      <c r="E31" s="20">
        <v>29</v>
      </c>
      <c r="F31" s="4">
        <v>2900</v>
      </c>
      <c r="G31" s="26">
        <f t="shared" ca="1" si="45"/>
        <v>592.45393092124743</v>
      </c>
      <c r="H31" s="4">
        <f t="shared" ca="1" si="0"/>
        <v>614.10538704883504</v>
      </c>
      <c r="I31" s="4">
        <f t="shared" ca="1" si="1"/>
        <v>603.27965898504124</v>
      </c>
      <c r="J31" s="4">
        <v>548</v>
      </c>
      <c r="K31" s="43">
        <f t="shared" si="2"/>
        <v>595.84615384615381</v>
      </c>
      <c r="L31" s="43">
        <f t="shared" si="3"/>
        <v>571.92307692307691</v>
      </c>
      <c r="M31" s="43">
        <f ca="1">+'Rs,Den q2'!I31:I95</f>
        <v>94.939599505208733</v>
      </c>
      <c r="N31" s="43">
        <f ca="1">+'Rs,Den q2'!J31:J95</f>
        <v>0.74155297698906286</v>
      </c>
      <c r="O31" s="43">
        <f t="shared" ca="1" si="4"/>
        <v>603.2797237400024</v>
      </c>
      <c r="P31" s="43">
        <f t="shared" ca="1" si="5"/>
        <v>0.65691928693870383</v>
      </c>
      <c r="Q31" s="43">
        <f t="shared" ca="1" si="6"/>
        <v>670.6709286958785</v>
      </c>
      <c r="R31" s="43">
        <f t="shared" ca="1" si="7"/>
        <v>376.10448138567807</v>
      </c>
      <c r="S31" s="43">
        <f t="shared" ca="1" si="8"/>
        <v>0.8995166380002787</v>
      </c>
      <c r="T31" s="43">
        <f t="shared" ca="1" si="9"/>
        <v>1.520649461064506</v>
      </c>
      <c r="U31" s="43">
        <f t="shared" ca="1" si="10"/>
        <v>0.91080746510602817</v>
      </c>
      <c r="V31" s="43">
        <f t="shared" ca="1" si="11"/>
        <v>2.4409535261817109E-2</v>
      </c>
      <c r="W31" s="23">
        <f t="shared" ca="1" si="12"/>
        <v>2.0561077047880181</v>
      </c>
      <c r="X31" s="43">
        <f ca="1">+'Visco q2'!G31:G95</f>
        <v>1.2439076183821163E-2</v>
      </c>
      <c r="Y31" s="43">
        <f t="shared" ca="1" si="13"/>
        <v>1.0560389141005209</v>
      </c>
      <c r="Z31" s="43">
        <f t="shared" ca="1" si="14"/>
        <v>58.518619003693296</v>
      </c>
      <c r="AA31" s="43">
        <f t="shared" si="15"/>
        <v>24</v>
      </c>
      <c r="AB31" s="43">
        <f t="shared" ca="1" si="16"/>
        <v>1.7157576685979239E-2</v>
      </c>
      <c r="AC31" s="43">
        <f t="shared" ca="1" si="17"/>
        <v>1.788269678481251E-2</v>
      </c>
      <c r="AD31" s="43">
        <f t="shared" ca="1" si="18"/>
        <v>0.34953128200899825</v>
      </c>
      <c r="AE31" s="43">
        <f t="shared" ca="1" si="19"/>
        <v>0.36430330735933808</v>
      </c>
      <c r="AF31" s="43">
        <f t="shared" ca="1" si="20"/>
        <v>0.71383458936833633</v>
      </c>
      <c r="AG31" s="43">
        <f t="shared" ca="1" si="21"/>
        <v>0.48965304737935761</v>
      </c>
      <c r="AH31" s="43">
        <f t="shared" ca="1" si="22"/>
        <v>19.970777848156747</v>
      </c>
      <c r="AI31" s="43">
        <f t="shared" si="23"/>
        <v>0.13</v>
      </c>
      <c r="AJ31" s="43">
        <f t="shared" ca="1" si="24"/>
        <v>0.51034695262064245</v>
      </c>
      <c r="AK31" s="43">
        <f t="shared" ca="1" si="25"/>
        <v>0.38034695262064244</v>
      </c>
      <c r="AL31" s="43">
        <f t="shared" ca="1" si="26"/>
        <v>0.88626703232849757</v>
      </c>
      <c r="AM31" s="43">
        <f t="shared" ca="1" si="27"/>
        <v>0.92372279020366832</v>
      </c>
      <c r="AN31" s="43">
        <f t="shared" ca="1" si="28"/>
        <v>39.535796152408025</v>
      </c>
      <c r="AO31" s="43">
        <f t="shared" ca="1" si="29"/>
        <v>0.14444741040737938</v>
      </c>
      <c r="AP31" s="43">
        <f t="shared" ca="1" si="30"/>
        <v>7.9732298217419263E-3</v>
      </c>
      <c r="AQ31" s="43">
        <f t="shared" ca="1" si="31"/>
        <v>2.7123271373078671E-4</v>
      </c>
      <c r="AR31" s="43">
        <f t="shared" ca="1" si="32"/>
        <v>0.52910472888155757</v>
      </c>
      <c r="AS31" s="43">
        <f t="shared" ca="1" si="33"/>
        <v>2.9104020569867446E-4</v>
      </c>
      <c r="AT31" s="43">
        <f t="shared" ca="1" si="34"/>
        <v>0.97471888000188256</v>
      </c>
      <c r="AU31" s="43">
        <f t="shared" ca="1" si="35"/>
        <v>0.51572836873913153</v>
      </c>
      <c r="AV31" s="43">
        <f t="shared" ca="1" si="36"/>
        <v>31.175426551887217</v>
      </c>
      <c r="AW31" s="43">
        <f t="shared" ca="1" si="37"/>
        <v>11.758021381728412</v>
      </c>
      <c r="AX31" s="43">
        <f t="shared" ca="1" si="38"/>
        <v>8448.8953883770009</v>
      </c>
      <c r="AY31" s="43">
        <f ca="1">+'fd q2'!L31:L95</f>
        <v>3.2475437988862259E-2</v>
      </c>
      <c r="AZ31" s="43">
        <f t="shared" ca="1" si="39"/>
        <v>0.216496017721439</v>
      </c>
      <c r="BA31" s="43">
        <f t="shared" ca="1" si="40"/>
        <v>1.8543554436721288E-5</v>
      </c>
      <c r="BB31" s="43">
        <f t="shared" ca="1" si="41"/>
        <v>0.21651456127587573</v>
      </c>
      <c r="BC31" s="43">
        <f t="shared" ca="1" si="42"/>
        <v>21.651456127587572</v>
      </c>
      <c r="BD31" s="43">
        <f t="shared" ca="1" si="43"/>
        <v>614.10538704883504</v>
      </c>
      <c r="BE31" s="26">
        <f t="shared" ca="1" si="46"/>
        <v>0</v>
      </c>
    </row>
    <row r="32" spans="1:57" x14ac:dyDescent="0.25">
      <c r="E32" s="20">
        <v>30</v>
      </c>
      <c r="F32" s="19">
        <v>3000</v>
      </c>
      <c r="G32" s="26">
        <f t="shared" ca="1" si="45"/>
        <v>614.10538704883504</v>
      </c>
      <c r="H32" s="4">
        <f t="shared" ca="1" si="0"/>
        <v>636.10885701172197</v>
      </c>
      <c r="I32" s="4">
        <f t="shared" ca="1" si="1"/>
        <v>625.10712203027856</v>
      </c>
      <c r="J32" s="4">
        <v>549</v>
      </c>
      <c r="K32" s="43">
        <f t="shared" si="2"/>
        <v>598.46153846153845</v>
      </c>
      <c r="L32" s="43">
        <f t="shared" si="3"/>
        <v>573.73076923076928</v>
      </c>
      <c r="M32" s="43">
        <f ca="1">+'Rs,Den q2'!I32:I96</f>
        <v>98.432789229400285</v>
      </c>
      <c r="N32" s="43">
        <f ca="1">+'Rs,Den q2'!J32:J96</f>
        <v>0.74124217881700827</v>
      </c>
      <c r="O32" s="43">
        <f t="shared" ca="1" si="4"/>
        <v>625.10719648339432</v>
      </c>
      <c r="P32" s="43">
        <f t="shared" ca="1" si="5"/>
        <v>0.65585780609707323</v>
      </c>
      <c r="Q32" s="43">
        <f t="shared" ca="1" si="6"/>
        <v>670.70726227326361</v>
      </c>
      <c r="R32" s="43">
        <f t="shared" ca="1" si="7"/>
        <v>375.77691870881802</v>
      </c>
      <c r="S32" s="43">
        <f t="shared" ca="1" si="8"/>
        <v>0.93201185851420476</v>
      </c>
      <c r="T32" s="43">
        <f t="shared" ca="1" si="9"/>
        <v>1.5267855492618527</v>
      </c>
      <c r="U32" s="43">
        <f t="shared" ca="1" si="10"/>
        <v>0.90935995263006364</v>
      </c>
      <c r="V32" s="43">
        <f t="shared" ca="1" si="11"/>
        <v>2.3594105132988891E-2</v>
      </c>
      <c r="W32" s="23">
        <f t="shared" ca="1" si="12"/>
        <v>2.1237311651950241</v>
      </c>
      <c r="X32" s="43">
        <f ca="1">+'Visco q2'!G32:G96</f>
        <v>1.2512931854346971E-2</v>
      </c>
      <c r="Y32" s="43">
        <f t="shared" ca="1" si="13"/>
        <v>1.0583452549760368</v>
      </c>
      <c r="Z32" s="43">
        <f t="shared" ca="1" si="14"/>
        <v>58.575882230749414</v>
      </c>
      <c r="AA32" s="43">
        <f t="shared" si="15"/>
        <v>24</v>
      </c>
      <c r="AB32" s="43">
        <f t="shared" ca="1" si="16"/>
        <v>1.7195048051766339E-2</v>
      </c>
      <c r="AC32" s="43">
        <f t="shared" ca="1" si="17"/>
        <v>1.7046823617869258E-2</v>
      </c>
      <c r="AD32" s="43">
        <f t="shared" ca="1" si="18"/>
        <v>0.35029464240434455</v>
      </c>
      <c r="AE32" s="43">
        <f t="shared" ca="1" si="19"/>
        <v>0.34727503903299889</v>
      </c>
      <c r="AF32" s="43">
        <f t="shared" ca="1" si="20"/>
        <v>0.69756968143734344</v>
      </c>
      <c r="AG32" s="43">
        <f t="shared" ca="1" si="21"/>
        <v>0.50216437400570779</v>
      </c>
      <c r="AH32" s="43">
        <f t="shared" ca="1" si="22"/>
        <v>19.613107986853532</v>
      </c>
      <c r="AI32" s="43">
        <f t="shared" si="23"/>
        <v>0.13</v>
      </c>
      <c r="AJ32" s="43">
        <f t="shared" ca="1" si="24"/>
        <v>0.49783562599429226</v>
      </c>
      <c r="AK32" s="43">
        <f t="shared" ca="1" si="25"/>
        <v>0.36783562599429226</v>
      </c>
      <c r="AL32" s="43">
        <f t="shared" ca="1" si="26"/>
        <v>0.8924427637287442</v>
      </c>
      <c r="AM32" s="43">
        <f t="shared" ca="1" si="27"/>
        <v>0.88474974518986016</v>
      </c>
      <c r="AN32" s="43">
        <f t="shared" ca="1" si="28"/>
        <v>39.724534940876389</v>
      </c>
      <c r="AO32" s="43">
        <f t="shared" ca="1" si="29"/>
        <v>0.14638277936092306</v>
      </c>
      <c r="AP32" s="43">
        <f t="shared" ca="1" si="30"/>
        <v>8.0240262897322435E-3</v>
      </c>
      <c r="AQ32" s="43">
        <f t="shared" ca="1" si="31"/>
        <v>2.8142057655277628E-4</v>
      </c>
      <c r="AR32" s="43">
        <f t="shared" ca="1" si="32"/>
        <v>0.53718607753080694</v>
      </c>
      <c r="AS32" s="43">
        <f t="shared" ca="1" si="33"/>
        <v>2.7630170631543226E-4</v>
      </c>
      <c r="AT32" s="43">
        <f t="shared" ca="1" si="34"/>
        <v>0.9747188800015415</v>
      </c>
      <c r="AU32" s="43">
        <f t="shared" ca="1" si="35"/>
        <v>0.52360541184324938</v>
      </c>
      <c r="AV32" s="43">
        <f t="shared" ca="1" si="36"/>
        <v>31.68238297331196</v>
      </c>
      <c r="AW32" s="43">
        <f t="shared" ca="1" si="37"/>
        <v>12.05817435939972</v>
      </c>
      <c r="AX32" s="43">
        <f t="shared" ca="1" si="38"/>
        <v>8181.7849897635087</v>
      </c>
      <c r="AY32" s="43">
        <f ca="1">+'fd q2'!L32:L96</f>
        <v>3.2755331405240173E-2</v>
      </c>
      <c r="AZ32" s="43">
        <f t="shared" ca="1" si="39"/>
        <v>0.2200165484257775</v>
      </c>
      <c r="BA32" s="43">
        <f t="shared" ca="1" si="40"/>
        <v>1.8151203091476805E-5</v>
      </c>
      <c r="BB32" s="43">
        <f t="shared" ca="1" si="41"/>
        <v>0.22003469962886898</v>
      </c>
      <c r="BC32" s="43">
        <f t="shared" ca="1" si="42"/>
        <v>22.0034699628869</v>
      </c>
      <c r="BD32" s="43">
        <f t="shared" ca="1" si="43"/>
        <v>636.10885701172197</v>
      </c>
      <c r="BE32" s="26">
        <f t="shared" ca="1" si="46"/>
        <v>0</v>
      </c>
    </row>
    <row r="33" spans="5:57" x14ac:dyDescent="0.25">
      <c r="E33" s="20">
        <v>31</v>
      </c>
      <c r="F33" s="4">
        <v>3100</v>
      </c>
      <c r="G33" s="26">
        <f t="shared" ca="1" si="45"/>
        <v>636.10885701172197</v>
      </c>
      <c r="H33" s="4">
        <f t="shared" ca="1" si="0"/>
        <v>658.46360241585296</v>
      </c>
      <c r="I33" s="4">
        <f t="shared" ca="1" si="1"/>
        <v>647.28622971378741</v>
      </c>
      <c r="J33" s="4">
        <v>550</v>
      </c>
      <c r="K33" s="43">
        <f t="shared" si="2"/>
        <v>601.07692307692309</v>
      </c>
      <c r="L33" s="43">
        <f t="shared" si="3"/>
        <v>575.53846153846155</v>
      </c>
      <c r="M33" s="43">
        <f ca="1">+'Rs,Den q2'!I33:I97</f>
        <v>101.97966086898323</v>
      </c>
      <c r="N33" s="43">
        <f ca="1">+'Rs,Den q2'!J33:J97</f>
        <v>0.74092660442536828</v>
      </c>
      <c r="O33" s="43">
        <f t="shared" ca="1" si="4"/>
        <v>647.28631507172406</v>
      </c>
      <c r="P33" s="43">
        <f t="shared" ca="1" si="5"/>
        <v>0.65475821289081937</v>
      </c>
      <c r="Q33" s="43">
        <f t="shared" ca="1" si="6"/>
        <v>670.7448112928131</v>
      </c>
      <c r="R33" s="43">
        <f t="shared" ca="1" si="7"/>
        <v>375.43756522266659</v>
      </c>
      <c r="S33" s="43">
        <f t="shared" ca="1" si="8"/>
        <v>0.96502607074393776</v>
      </c>
      <c r="T33" s="43">
        <f t="shared" ca="1" si="9"/>
        <v>1.532980486907638</v>
      </c>
      <c r="U33" s="43">
        <f t="shared" ca="1" si="10"/>
        <v>0.90797683922537609</v>
      </c>
      <c r="V33" s="43">
        <f t="shared" ca="1" si="11"/>
        <v>2.2822685481736733E-2</v>
      </c>
      <c r="W33" s="23">
        <f t="shared" ca="1" si="12"/>
        <v>2.1918335379457705</v>
      </c>
      <c r="X33" s="43">
        <f ca="1">+'Visco q2'!G33:G97</f>
        <v>1.2587591888743825E-2</v>
      </c>
      <c r="Y33" s="43">
        <f t="shared" ca="1" si="13"/>
        <v>1.0606825843908045</v>
      </c>
      <c r="Z33" s="43">
        <f t="shared" ca="1" si="14"/>
        <v>58.633856871316766</v>
      </c>
      <c r="AA33" s="43">
        <f t="shared" si="15"/>
        <v>24</v>
      </c>
      <c r="AB33" s="43">
        <f t="shared" ca="1" si="16"/>
        <v>1.7233022891650369E-2</v>
      </c>
      <c r="AC33" s="43">
        <f t="shared" ca="1" si="17"/>
        <v>1.6255242393547541E-2</v>
      </c>
      <c r="AD33" s="43">
        <f t="shared" ca="1" si="18"/>
        <v>0.35106825948976883</v>
      </c>
      <c r="AE33" s="43">
        <f t="shared" ca="1" si="19"/>
        <v>0.33114907875228389</v>
      </c>
      <c r="AF33" s="43">
        <f t="shared" ca="1" si="20"/>
        <v>0.68221733824205266</v>
      </c>
      <c r="AG33" s="43">
        <f t="shared" ca="1" si="21"/>
        <v>0.51459885260964855</v>
      </c>
      <c r="AH33" s="43">
        <f t="shared" ca="1" si="22"/>
        <v>19.256952512495591</v>
      </c>
      <c r="AI33" s="43">
        <f t="shared" si="23"/>
        <v>0.13</v>
      </c>
      <c r="AJ33" s="43">
        <f t="shared" ca="1" si="24"/>
        <v>0.48540114739035151</v>
      </c>
      <c r="AK33" s="43">
        <f t="shared" ca="1" si="25"/>
        <v>0.3554011473903515</v>
      </c>
      <c r="AL33" s="43">
        <f t="shared" ca="1" si="26"/>
        <v>0.89874309064668079</v>
      </c>
      <c r="AM33" s="43">
        <f t="shared" ca="1" si="27"/>
        <v>0.84774951439693502</v>
      </c>
      <c r="AN33" s="43">
        <f t="shared" ca="1" si="28"/>
        <v>39.916820643734944</v>
      </c>
      <c r="AO33" s="43">
        <f t="shared" ca="1" si="29"/>
        <v>0.14837192380454128</v>
      </c>
      <c r="AP33" s="43">
        <f t="shared" ca="1" si="30"/>
        <v>8.0755819312988072E-3</v>
      </c>
      <c r="AQ33" s="43">
        <f t="shared" ca="1" si="31"/>
        <v>2.9192918303868557E-4</v>
      </c>
      <c r="AR33" s="43">
        <f t="shared" ca="1" si="32"/>
        <v>0.54524004657495984</v>
      </c>
      <c r="AS33" s="43">
        <f t="shared" ca="1" si="33"/>
        <v>2.6237895934230385E-4</v>
      </c>
      <c r="AT33" s="43">
        <f t="shared" ca="1" si="34"/>
        <v>0.97471888000126339</v>
      </c>
      <c r="AU33" s="43">
        <f t="shared" ca="1" si="35"/>
        <v>0.53145576752938151</v>
      </c>
      <c r="AV33" s="43">
        <f t="shared" ca="1" si="36"/>
        <v>32.18827236949371</v>
      </c>
      <c r="AW33" s="43">
        <f t="shared" ca="1" si="37"/>
        <v>12.356482494177243</v>
      </c>
      <c r="AX33" s="43">
        <f t="shared" ca="1" si="38"/>
        <v>7933.2245628652199</v>
      </c>
      <c r="AY33" s="43">
        <f ca="1">+'fd q2'!L33:L97</f>
        <v>3.3027495333891314E-2</v>
      </c>
      <c r="AZ33" s="43">
        <f t="shared" ca="1" si="39"/>
        <v>0.22352966923259521</v>
      </c>
      <c r="BA33" s="43">
        <f t="shared" ca="1" si="40"/>
        <v>1.7784808715117325E-5</v>
      </c>
      <c r="BB33" s="43">
        <f t="shared" ca="1" si="41"/>
        <v>0.22354745404131032</v>
      </c>
      <c r="BC33" s="43">
        <f t="shared" ca="1" si="42"/>
        <v>22.354745404131034</v>
      </c>
      <c r="BD33" s="43">
        <f t="shared" ca="1" si="43"/>
        <v>658.46360241585296</v>
      </c>
      <c r="BE33" s="26">
        <f t="shared" ca="1" si="46"/>
        <v>0</v>
      </c>
    </row>
    <row r="34" spans="5:57" x14ac:dyDescent="0.25">
      <c r="E34" s="20">
        <v>32</v>
      </c>
      <c r="F34" s="19">
        <v>3200</v>
      </c>
      <c r="G34" s="26">
        <f t="shared" ca="1" si="45"/>
        <v>658.46360241585296</v>
      </c>
      <c r="H34" s="4">
        <f t="shared" ca="1" si="0"/>
        <v>681.16885869333794</v>
      </c>
      <c r="I34" s="4">
        <f t="shared" ca="1" si="1"/>
        <v>669.81623055459545</v>
      </c>
      <c r="J34" s="4">
        <v>551</v>
      </c>
      <c r="K34" s="43">
        <f t="shared" si="2"/>
        <v>603.69230769230762</v>
      </c>
      <c r="L34" s="43">
        <f t="shared" si="3"/>
        <v>577.34615384615381</v>
      </c>
      <c r="M34" s="43">
        <f ca="1">+'Rs,Den q2'!I34:I98</f>
        <v>105.57950904969249</v>
      </c>
      <c r="N34" s="43">
        <f ca="1">+'Rs,Den q2'!J34:J98</f>
        <v>0.74060631657312537</v>
      </c>
      <c r="O34" s="43">
        <f t="shared" ca="1" si="4"/>
        <v>669.8163281428624</v>
      </c>
      <c r="P34" s="43">
        <f t="shared" ca="1" si="5"/>
        <v>0.65361874995993419</v>
      </c>
      <c r="Q34" s="43">
        <f t="shared" ca="1" si="6"/>
        <v>670.78362611317948</v>
      </c>
      <c r="R34" s="43">
        <f t="shared" ca="1" si="7"/>
        <v>375.08587535823875</v>
      </c>
      <c r="S34" s="43">
        <f t="shared" ca="1" si="8"/>
        <v>0.99855781280144007</v>
      </c>
      <c r="T34" s="43">
        <f t="shared" ca="1" si="9"/>
        <v>1.5392372567875006</v>
      </c>
      <c r="U34" s="43">
        <f t="shared" ca="1" si="10"/>
        <v>0.90666029889319555</v>
      </c>
      <c r="V34" s="43">
        <f t="shared" ca="1" si="11"/>
        <v>2.2092211910095902E-2</v>
      </c>
      <c r="W34" s="23">
        <f t="shared" ca="1" si="12"/>
        <v>2.2603654491526286</v>
      </c>
      <c r="X34" s="43">
        <f ca="1">+'Visco q2'!G34:G98</f>
        <v>1.2663049315380894E-2</v>
      </c>
      <c r="Y34" s="43">
        <f t="shared" ca="1" si="13"/>
        <v>1.0630506799176098</v>
      </c>
      <c r="Z34" s="43">
        <f t="shared" ca="1" si="14"/>
        <v>58.692501070080766</v>
      </c>
      <c r="AA34" s="43">
        <f t="shared" si="15"/>
        <v>24</v>
      </c>
      <c r="AB34" s="43">
        <f t="shared" ca="1" si="16"/>
        <v>1.7271497591832694E-2</v>
      </c>
      <c r="AC34" s="43">
        <f t="shared" ca="1" si="17"/>
        <v>1.5504851981979144E-2</v>
      </c>
      <c r="AD34" s="43">
        <f t="shared" ca="1" si="18"/>
        <v>0.35185205964556993</v>
      </c>
      <c r="AE34" s="43">
        <f t="shared" ca="1" si="19"/>
        <v>0.31586225081829633</v>
      </c>
      <c r="AF34" s="43">
        <f t="shared" ca="1" si="20"/>
        <v>0.66771431046386631</v>
      </c>
      <c r="AG34" s="43">
        <f t="shared" ca="1" si="21"/>
        <v>0.5269500056111357</v>
      </c>
      <c r="AH34" s="43">
        <f t="shared" ca="1" si="22"/>
        <v>18.902472280358765</v>
      </c>
      <c r="AI34" s="43">
        <f t="shared" si="23"/>
        <v>0.13</v>
      </c>
      <c r="AJ34" s="43">
        <f t="shared" ca="1" si="24"/>
        <v>0.47304999438886425</v>
      </c>
      <c r="AK34" s="43">
        <f t="shared" ca="1" si="25"/>
        <v>0.34304999438886424</v>
      </c>
      <c r="AL34" s="43">
        <f t="shared" ca="1" si="26"/>
        <v>0.90516941698901732</v>
      </c>
      <c r="AM34" s="43">
        <f t="shared" ca="1" si="27"/>
        <v>0.81258256583758448</v>
      </c>
      <c r="AN34" s="43">
        <f t="shared" ca="1" si="28"/>
        <v>40.112683656712115</v>
      </c>
      <c r="AO34" s="43">
        <f t="shared" ca="1" si="29"/>
        <v>0.15041629999464975</v>
      </c>
      <c r="AP34" s="43">
        <f t="shared" ca="1" si="30"/>
        <v>8.1278888538089556E-3</v>
      </c>
      <c r="AQ34" s="43">
        <f t="shared" ca="1" si="31"/>
        <v>3.0277215377408698E-4</v>
      </c>
      <c r="AR34" s="43">
        <f t="shared" ca="1" si="32"/>
        <v>0.55326666548366121</v>
      </c>
      <c r="AS34" s="43">
        <f t="shared" ca="1" si="33"/>
        <v>2.4921496221858941E-4</v>
      </c>
      <c r="AT34" s="43">
        <f t="shared" ca="1" si="34"/>
        <v>0.97471888000103657</v>
      </c>
      <c r="AU34" s="43">
        <f t="shared" ca="1" si="35"/>
        <v>0.53927946452214237</v>
      </c>
      <c r="AV34" s="43">
        <f t="shared" ca="1" si="36"/>
        <v>32.693057328647669</v>
      </c>
      <c r="AW34" s="43">
        <f t="shared" ca="1" si="37"/>
        <v>12.652790390074843</v>
      </c>
      <c r="AX34" s="43">
        <f t="shared" ca="1" si="38"/>
        <v>7701.6555744343914</v>
      </c>
      <c r="AY34" s="43">
        <f ca="1">+'fd q2'!L34:L98</f>
        <v>3.329199903540437E-2</v>
      </c>
      <c r="AZ34" s="43">
        <f t="shared" ca="1" si="39"/>
        <v>0.22703512033783102</v>
      </c>
      <c r="BA34" s="43">
        <f t="shared" ca="1" si="40"/>
        <v>1.7442437018982586E-5</v>
      </c>
      <c r="BB34" s="43">
        <f t="shared" ca="1" si="41"/>
        <v>0.22705256277485</v>
      </c>
      <c r="BC34" s="43">
        <f t="shared" ca="1" si="42"/>
        <v>22.705256277484999</v>
      </c>
      <c r="BD34" s="43">
        <f t="shared" ca="1" si="43"/>
        <v>681.16885869333794</v>
      </c>
      <c r="BE34" s="26">
        <f t="shared" ca="1" si="46"/>
        <v>0</v>
      </c>
    </row>
    <row r="35" spans="5:57" x14ac:dyDescent="0.25">
      <c r="E35" s="20">
        <v>33</v>
      </c>
      <c r="F35" s="4">
        <v>3300</v>
      </c>
      <c r="G35" s="26">
        <f t="shared" ca="1" si="45"/>
        <v>681.16885869333794</v>
      </c>
      <c r="H35" s="4">
        <f t="shared" ca="1" si="0"/>
        <v>704.22383382415865</v>
      </c>
      <c r="I35" s="4">
        <f t="shared" ca="1" si="1"/>
        <v>692.69634625874824</v>
      </c>
      <c r="J35" s="4">
        <v>552</v>
      </c>
      <c r="K35" s="43">
        <f t="shared" si="2"/>
        <v>606.30769230769238</v>
      </c>
      <c r="L35" s="43">
        <f t="shared" si="3"/>
        <v>579.15384615384619</v>
      </c>
      <c r="M35" s="43">
        <f ca="1">+'Rs,Den q2'!I35:I99</f>
        <v>109.23161712424606</v>
      </c>
      <c r="N35" s="43">
        <f ca="1">+'Rs,Den q2'!J35:J99</f>
        <v>0.74028137902225133</v>
      </c>
      <c r="O35" s="43">
        <f t="shared" ca="1" si="4"/>
        <v>692.69645753005852</v>
      </c>
      <c r="P35" s="43">
        <f t="shared" ca="1" si="5"/>
        <v>0.65243751743390987</v>
      </c>
      <c r="Q35" s="43">
        <f t="shared" ca="1" si="6"/>
        <v>670.82376098068403</v>
      </c>
      <c r="R35" s="43">
        <f t="shared" ca="1" si="7"/>
        <v>374.72125923907913</v>
      </c>
      <c r="S35" s="43">
        <f t="shared" ca="1" si="8"/>
        <v>1.0326055613267013</v>
      </c>
      <c r="T35" s="43">
        <f t="shared" ca="1" si="9"/>
        <v>1.5455590839171878</v>
      </c>
      <c r="U35" s="43">
        <f t="shared" ca="1" si="10"/>
        <v>0.90541249808044855</v>
      </c>
      <c r="V35" s="43">
        <f t="shared" ca="1" si="11"/>
        <v>2.139988917036504E-2</v>
      </c>
      <c r="W35" s="23">
        <f t="shared" ca="1" si="12"/>
        <v>2.3292749759180378</v>
      </c>
      <c r="X35" s="43">
        <f ca="1">+'Visco q2'!G35:G99</f>
        <v>1.2739295837473455E-2</v>
      </c>
      <c r="Y35" s="43">
        <f t="shared" ca="1" si="13"/>
        <v>1.0654493097561304</v>
      </c>
      <c r="Z35" s="43">
        <f t="shared" ca="1" si="14"/>
        <v>58.751773221608637</v>
      </c>
      <c r="AA35" s="43">
        <f t="shared" si="15"/>
        <v>24</v>
      </c>
      <c r="AB35" s="43">
        <f t="shared" ca="1" si="16"/>
        <v>1.7310468386228794E-2</v>
      </c>
      <c r="AC35" s="43">
        <f t="shared" ca="1" si="17"/>
        <v>1.4792820939006272E-2</v>
      </c>
      <c r="AD35" s="43">
        <f t="shared" ca="1" si="18"/>
        <v>0.352645966149704</v>
      </c>
      <c r="AE35" s="43">
        <f t="shared" ca="1" si="19"/>
        <v>0.301356873524317</v>
      </c>
      <c r="AF35" s="43">
        <f t="shared" ca="1" si="20"/>
        <v>0.65400283967402095</v>
      </c>
      <c r="AG35" s="43">
        <f t="shared" ca="1" si="21"/>
        <v>0.53921167425737127</v>
      </c>
      <c r="AH35" s="43">
        <f t="shared" ca="1" si="22"/>
        <v>18.549823775048829</v>
      </c>
      <c r="AI35" s="43">
        <f t="shared" si="23"/>
        <v>0.13</v>
      </c>
      <c r="AJ35" s="43">
        <f t="shared" ca="1" si="24"/>
        <v>0.46078832574262879</v>
      </c>
      <c r="AK35" s="43">
        <f t="shared" ca="1" si="25"/>
        <v>0.33078832574262879</v>
      </c>
      <c r="AL35" s="43">
        <f t="shared" ca="1" si="26"/>
        <v>0.91172316777692852</v>
      </c>
      <c r="AM35" s="43">
        <f t="shared" ca="1" si="27"/>
        <v>0.77912146950322381</v>
      </c>
      <c r="AN35" s="43">
        <f t="shared" ca="1" si="28"/>
        <v>40.312154937562077</v>
      </c>
      <c r="AO35" s="43">
        <f t="shared" ca="1" si="29"/>
        <v>0.15251741197073126</v>
      </c>
      <c r="AP35" s="43">
        <f t="shared" ca="1" si="30"/>
        <v>8.1809382281049694E-3</v>
      </c>
      <c r="AQ35" s="43">
        <f t="shared" ca="1" si="31"/>
        <v>3.1396386881626953E-4</v>
      </c>
      <c r="AR35" s="43">
        <f t="shared" ca="1" si="32"/>
        <v>0.5612659447164513</v>
      </c>
      <c r="AS35" s="43">
        <f t="shared" ca="1" si="33"/>
        <v>2.3675766250832553E-4</v>
      </c>
      <c r="AT35" s="43">
        <f t="shared" ca="1" si="34"/>
        <v>0.97471888000085094</v>
      </c>
      <c r="AU35" s="43">
        <f t="shared" ca="1" si="35"/>
        <v>0.54707651301663895</v>
      </c>
      <c r="AV35" s="43">
        <f t="shared" ca="1" si="36"/>
        <v>33.19669857185788</v>
      </c>
      <c r="AW35" s="43">
        <f t="shared" ca="1" si="37"/>
        <v>12.946950300977001</v>
      </c>
      <c r="AX35" s="43">
        <f t="shared" ca="1" si="38"/>
        <v>7485.6795912747757</v>
      </c>
      <c r="AY35" s="43">
        <f ca="1">+'fd q2'!L35:L99</f>
        <v>3.3548915896170588E-2</v>
      </c>
      <c r="AZ35" s="43">
        <f t="shared" ca="1" si="39"/>
        <v>0.23053262897123528</v>
      </c>
      <c r="BA35" s="43">
        <f t="shared" ca="1" si="40"/>
        <v>1.7122336971879135E-5</v>
      </c>
      <c r="BB35" s="43">
        <f t="shared" ca="1" si="41"/>
        <v>0.23054975130820715</v>
      </c>
      <c r="BC35" s="43">
        <f t="shared" ca="1" si="42"/>
        <v>23.054975130820715</v>
      </c>
      <c r="BD35" s="43">
        <f t="shared" ca="1" si="43"/>
        <v>704.22383382415865</v>
      </c>
      <c r="BE35" s="26">
        <f t="shared" ca="1" si="46"/>
        <v>0</v>
      </c>
    </row>
    <row r="36" spans="5:57" x14ac:dyDescent="0.25">
      <c r="E36" s="20">
        <v>34</v>
      </c>
      <c r="F36" s="19">
        <v>3400</v>
      </c>
      <c r="G36" s="26">
        <f t="shared" ca="1" si="45"/>
        <v>704.22383382415865</v>
      </c>
      <c r="H36" s="4">
        <f t="shared" ca="1" si="0"/>
        <v>727.62770744489535</v>
      </c>
      <c r="I36" s="4">
        <f t="shared" ca="1" si="1"/>
        <v>715.925770634527</v>
      </c>
      <c r="J36" s="4">
        <v>553</v>
      </c>
      <c r="K36" s="43">
        <f t="shared" si="2"/>
        <v>608.92307692307691</v>
      </c>
      <c r="L36" s="43">
        <f t="shared" si="3"/>
        <v>580.96153846153845</v>
      </c>
      <c r="M36" s="43">
        <f ca="1">+'Rs,Den q2'!I36:I100</f>
        <v>112.93525744903749</v>
      </c>
      <c r="N36" s="43">
        <f ca="1">+'Rs,Den q2'!J36:J100</f>
        <v>0.73995185651308981</v>
      </c>
      <c r="O36" s="43">
        <f t="shared" ca="1" si="4"/>
        <v>715.92589717744761</v>
      </c>
      <c r="P36" s="43">
        <f t="shared" ca="1" si="5"/>
        <v>0.65121245876324629</v>
      </c>
      <c r="Q36" s="43">
        <f t="shared" ca="1" si="6"/>
        <v>670.86527438963105</v>
      </c>
      <c r="R36" s="43">
        <f t="shared" ca="1" si="7"/>
        <v>374.34307826744907</v>
      </c>
      <c r="S36" s="43">
        <f t="shared" ca="1" si="8"/>
        <v>1.0671677279553529</v>
      </c>
      <c r="T36" s="43">
        <f t="shared" ca="1" si="9"/>
        <v>1.5519494607737103</v>
      </c>
      <c r="U36" s="43">
        <f t="shared" ca="1" si="10"/>
        <v>0.90423559996658898</v>
      </c>
      <c r="V36" s="43">
        <f t="shared" ca="1" si="11"/>
        <v>2.074316292083404E-2</v>
      </c>
      <c r="W36" s="23">
        <f t="shared" ca="1" si="12"/>
        <v>2.3985075004902656</v>
      </c>
      <c r="X36" s="43">
        <f ca="1">+'Visco q2'!G36:G100</f>
        <v>1.2816321765960611E-2</v>
      </c>
      <c r="Y36" s="43">
        <f t="shared" ca="1" si="13"/>
        <v>1.0678782328595691</v>
      </c>
      <c r="Z36" s="43">
        <f t="shared" ca="1" si="14"/>
        <v>58.811631998358799</v>
      </c>
      <c r="AA36" s="43">
        <f t="shared" si="15"/>
        <v>24</v>
      </c>
      <c r="AB36" s="43">
        <f t="shared" ca="1" si="16"/>
        <v>1.7349931358525698E-2</v>
      </c>
      <c r="AC36" s="43">
        <f t="shared" ca="1" si="17"/>
        <v>1.411655920965924E-2</v>
      </c>
      <c r="AD36" s="43">
        <f t="shared" ca="1" si="18"/>
        <v>0.35344989921969833</v>
      </c>
      <c r="AE36" s="43">
        <f t="shared" ca="1" si="19"/>
        <v>0.28758018270378582</v>
      </c>
      <c r="AF36" s="43">
        <f t="shared" ca="1" si="20"/>
        <v>0.64103008192348421</v>
      </c>
      <c r="AG36" s="43">
        <f t="shared" ca="1" si="21"/>
        <v>0.55137802294571181</v>
      </c>
      <c r="AH36" s="43">
        <f t="shared" ca="1" si="22"/>
        <v>18.199159027055046</v>
      </c>
      <c r="AI36" s="43">
        <f t="shared" si="23"/>
        <v>0.13</v>
      </c>
      <c r="AJ36" s="43">
        <f t="shared" ca="1" si="24"/>
        <v>0.44862197705428819</v>
      </c>
      <c r="AK36" s="43">
        <f t="shared" ca="1" si="25"/>
        <v>0.31862197705428819</v>
      </c>
      <c r="AL36" s="43">
        <f t="shared" ca="1" si="26"/>
        <v>0.91840578921677707</v>
      </c>
      <c r="AM36" s="43">
        <f t="shared" ca="1" si="27"/>
        <v>0.74724962503103132</v>
      </c>
      <c r="AN36" s="43">
        <f t="shared" ca="1" si="28"/>
        <v>40.515266005659541</v>
      </c>
      <c r="AO36" s="43">
        <f t="shared" ca="1" si="29"/>
        <v>0.15467681304926315</v>
      </c>
      <c r="AP36" s="43">
        <f t="shared" ca="1" si="30"/>
        <v>8.2347202437373333E-3</v>
      </c>
      <c r="AQ36" s="43">
        <f t="shared" ca="1" si="31"/>
        <v>3.2551953229555672E-4</v>
      </c>
      <c r="AR36" s="43">
        <f t="shared" ca="1" si="32"/>
        <v>0.56923788485213989</v>
      </c>
      <c r="AS36" s="43">
        <f t="shared" ca="1" si="33"/>
        <v>2.2495943924694106E-4</v>
      </c>
      <c r="AT36" s="43">
        <f t="shared" ca="1" si="34"/>
        <v>0.97471888000069906</v>
      </c>
      <c r="AU36" s="43">
        <f t="shared" ca="1" si="35"/>
        <v>0.55484691357704474</v>
      </c>
      <c r="AV36" s="43">
        <f t="shared" ca="1" si="36"/>
        <v>33.699155513370194</v>
      </c>
      <c r="AW36" s="43">
        <f t="shared" ca="1" si="37"/>
        <v>13.238822234306294</v>
      </c>
      <c r="AX36" s="43">
        <f t="shared" ca="1" si="38"/>
        <v>7284.0390160014185</v>
      </c>
      <c r="AY36" s="43">
        <f ca="1">+'fd q2'!L36:L100</f>
        <v>3.3798323409109501E-2</v>
      </c>
      <c r="AZ36" s="43">
        <f t="shared" ca="1" si="39"/>
        <v>0.23402191328729302</v>
      </c>
      <c r="BA36" s="43">
        <f t="shared" ca="1" si="40"/>
        <v>1.6822920073997123E-5</v>
      </c>
      <c r="BB36" s="43">
        <f t="shared" ca="1" si="41"/>
        <v>0.23403873620736701</v>
      </c>
      <c r="BC36" s="43">
        <f t="shared" ca="1" si="42"/>
        <v>23.4038736207367</v>
      </c>
      <c r="BD36" s="43">
        <f t="shared" ca="1" si="43"/>
        <v>727.62770744489535</v>
      </c>
      <c r="BE36" s="26">
        <f t="shared" ca="1" si="46"/>
        <v>0</v>
      </c>
    </row>
    <row r="37" spans="5:57" x14ac:dyDescent="0.25">
      <c r="E37" s="20">
        <v>35</v>
      </c>
      <c r="F37" s="4">
        <v>3500</v>
      </c>
      <c r="G37" s="26">
        <f t="shared" ca="1" si="45"/>
        <v>727.62770744489535</v>
      </c>
      <c r="H37" s="4">
        <f t="shared" ca="1" si="0"/>
        <v>751.3796303504804</v>
      </c>
      <c r="I37" s="4">
        <f t="shared" ca="1" si="1"/>
        <v>739.50366889768793</v>
      </c>
      <c r="J37" s="4">
        <v>554</v>
      </c>
      <c r="K37" s="43">
        <f t="shared" si="2"/>
        <v>611.53846153846155</v>
      </c>
      <c r="L37" s="43">
        <f t="shared" si="3"/>
        <v>582.76923076923072</v>
      </c>
      <c r="M37" s="43">
        <f ca="1">+'Rs,Den q2'!I37:I101</f>
        <v>116.68969172201827</v>
      </c>
      <c r="N37" s="43">
        <f ca="1">+'Rs,Den q2'!J37:J101</f>
        <v>0.73961781473429355</v>
      </c>
      <c r="O37" s="43">
        <f t="shared" ca="1" si="4"/>
        <v>739.50381244557127</v>
      </c>
      <c r="P37" s="43">
        <f t="shared" ca="1" si="5"/>
        <v>0.64994134481479626</v>
      </c>
      <c r="Q37" s="43">
        <f t="shared" ca="1" si="6"/>
        <v>670.90822948348455</v>
      </c>
      <c r="R37" s="43">
        <f t="shared" ca="1" si="7"/>
        <v>373.95064016856298</v>
      </c>
      <c r="S37" s="43">
        <f t="shared" ca="1" si="8"/>
        <v>1.1022426561483876</v>
      </c>
      <c r="T37" s="43">
        <f t="shared" ca="1" si="9"/>
        <v>1.558412175752768</v>
      </c>
      <c r="U37" s="43">
        <f t="shared" ca="1" si="10"/>
        <v>0.90313176920357763</v>
      </c>
      <c r="V37" s="43">
        <f t="shared" ca="1" si="11"/>
        <v>2.0119694932934386E-2</v>
      </c>
      <c r="W37" s="23">
        <f t="shared" ca="1" si="12"/>
        <v>2.4680055492575179</v>
      </c>
      <c r="X37" s="43">
        <f ca="1">+'Visco q2'!G37:G101</f>
        <v>1.2894115950842087E-2</v>
      </c>
      <c r="Y37" s="43">
        <f t="shared" ca="1" si="13"/>
        <v>1.070337199089215</v>
      </c>
      <c r="Z37" s="43">
        <f t="shared" ca="1" si="14"/>
        <v>58.872036379669325</v>
      </c>
      <c r="AA37" s="43">
        <f t="shared" si="15"/>
        <v>24</v>
      </c>
      <c r="AB37" s="43">
        <f t="shared" ca="1" si="16"/>
        <v>1.7389882444693118E-2</v>
      </c>
      <c r="AC37" s="43">
        <f t="shared" ca="1" si="17"/>
        <v>1.3473693280489819E-2</v>
      </c>
      <c r="AD37" s="43">
        <f t="shared" ca="1" si="18"/>
        <v>0.35426377606380777</v>
      </c>
      <c r="AE37" s="43">
        <f t="shared" ca="1" si="19"/>
        <v>0.2744838255377931</v>
      </c>
      <c r="AF37" s="43">
        <f t="shared" ca="1" si="20"/>
        <v>0.62874760160160093</v>
      </c>
      <c r="AG37" s="43">
        <f t="shared" ca="1" si="21"/>
        <v>0.5634435426256833</v>
      </c>
      <c r="AH37" s="43">
        <f t="shared" ca="1" si="22"/>
        <v>17.850625531360485</v>
      </c>
      <c r="AI37" s="43">
        <f t="shared" si="23"/>
        <v>0.13</v>
      </c>
      <c r="AJ37" s="43">
        <f t="shared" ca="1" si="24"/>
        <v>0.43655645737431664</v>
      </c>
      <c r="AK37" s="43">
        <f t="shared" ca="1" si="25"/>
        <v>0.30655645737431664</v>
      </c>
      <c r="AL37" s="43">
        <f t="shared" ca="1" si="26"/>
        <v>0.9252187488528012</v>
      </c>
      <c r="AM37" s="43">
        <f t="shared" ca="1" si="27"/>
        <v>0.7168601443424637</v>
      </c>
      <c r="AN37" s="43">
        <f t="shared" ca="1" si="28"/>
        <v>40.722048944369938</v>
      </c>
      <c r="AO37" s="43">
        <f t="shared" ca="1" si="29"/>
        <v>0.15689610739710186</v>
      </c>
      <c r="AP37" s="43">
        <f t="shared" ca="1" si="30"/>
        <v>8.2892240645763178E-3</v>
      </c>
      <c r="AQ37" s="43">
        <f t="shared" ca="1" si="31"/>
        <v>3.3745524439555058E-4</v>
      </c>
      <c r="AR37" s="43">
        <f t="shared" ca="1" si="32"/>
        <v>0.57718248586256182</v>
      </c>
      <c r="AS37" s="43">
        <f t="shared" ca="1" si="33"/>
        <v>2.1377664751473998E-4</v>
      </c>
      <c r="AT37" s="43">
        <f t="shared" ca="1" si="34"/>
        <v>0.97471888000057461</v>
      </c>
      <c r="AU37" s="43">
        <f t="shared" ca="1" si="35"/>
        <v>0.5625906661759037</v>
      </c>
      <c r="AV37" s="43">
        <f t="shared" ca="1" si="36"/>
        <v>34.20038682914511</v>
      </c>
      <c r="AW37" s="43">
        <f t="shared" ca="1" si="37"/>
        <v>13.528274032596872</v>
      </c>
      <c r="AX37" s="43">
        <f t="shared" ca="1" si="38"/>
        <v>7095.6004685293392</v>
      </c>
      <c r="AY37" s="43">
        <f ca="1">+'fd q2'!L37:L101</f>
        <v>3.4040303114069241E-2</v>
      </c>
      <c r="AZ37" s="43">
        <f t="shared" ca="1" si="39"/>
        <v>0.23750268631350771</v>
      </c>
      <c r="BA37" s="43">
        <f t="shared" ca="1" si="40"/>
        <v>1.654274234245073E-5</v>
      </c>
      <c r="BB37" s="43">
        <f t="shared" ca="1" si="41"/>
        <v>0.23751922905585016</v>
      </c>
      <c r="BC37" s="43">
        <f t="shared" ca="1" si="42"/>
        <v>23.751922905585015</v>
      </c>
      <c r="BD37" s="43">
        <f t="shared" ca="1" si="43"/>
        <v>751.3796303504804</v>
      </c>
      <c r="BE37" s="26">
        <f t="shared" ca="1" si="46"/>
        <v>0</v>
      </c>
    </row>
    <row r="38" spans="5:57" x14ac:dyDescent="0.25">
      <c r="E38" s="20">
        <v>36</v>
      </c>
      <c r="F38" s="19">
        <v>3600</v>
      </c>
      <c r="G38" s="26">
        <f t="shared" ca="1" si="45"/>
        <v>751.3796303504804</v>
      </c>
      <c r="H38" s="4">
        <f t="shared" ca="1" si="0"/>
        <v>775.47872439631408</v>
      </c>
      <c r="I38" s="4">
        <f t="shared" ca="1" si="1"/>
        <v>763.42917737339724</v>
      </c>
      <c r="J38" s="4">
        <v>555</v>
      </c>
      <c r="K38" s="43">
        <f t="shared" si="2"/>
        <v>614.15384615384619</v>
      </c>
      <c r="L38" s="43">
        <f t="shared" si="3"/>
        <v>584.57692307692309</v>
      </c>
      <c r="M38" s="43">
        <f ca="1">+'Rs,Den q2'!I38:I102</f>
        <v>120.49417138395813</v>
      </c>
      <c r="N38" s="43">
        <f ca="1">+'Rs,Den q2'!J38:J102</f>
        <v>0.73927932028712362</v>
      </c>
      <c r="O38" s="43">
        <f t="shared" ca="1" si="4"/>
        <v>763.42933981356862</v>
      </c>
      <c r="P38" s="43">
        <f t="shared" ca="1" si="5"/>
        <v>0.64862175597915595</v>
      </c>
      <c r="Q38" s="43">
        <f t="shared" ca="1" si="6"/>
        <v>670.95269450233161</v>
      </c>
      <c r="R38" s="43">
        <f t="shared" ca="1" si="7"/>
        <v>373.54319341410712</v>
      </c>
      <c r="S38" s="43">
        <f t="shared" ca="1" si="8"/>
        <v>1.1378286183643074</v>
      </c>
      <c r="T38" s="43">
        <f t="shared" ca="1" si="9"/>
        <v>1.5649513453424531</v>
      </c>
      <c r="U38" s="43">
        <f t="shared" ca="1" si="10"/>
        <v>0.90210317718265132</v>
      </c>
      <c r="V38" s="43">
        <f t="shared" ca="1" si="11"/>
        <v>1.9527341274236693E-2</v>
      </c>
      <c r="W38" s="23">
        <f t="shared" ca="1" si="12"/>
        <v>2.5377086138289231</v>
      </c>
      <c r="X38" s="43">
        <f ca="1">+'Visco q2'!G38:G102</f>
        <v>1.2972665710805636E-2</v>
      </c>
      <c r="Y38" s="43">
        <f t="shared" ca="1" si="13"/>
        <v>1.0728259493983052</v>
      </c>
      <c r="Z38" s="43">
        <f t="shared" ca="1" si="14"/>
        <v>58.932945681680323</v>
      </c>
      <c r="AA38" s="43">
        <f t="shared" si="15"/>
        <v>24</v>
      </c>
      <c r="AB38" s="43">
        <f t="shared" ca="1" si="16"/>
        <v>1.7430317435970729E-2</v>
      </c>
      <c r="AC38" s="43">
        <f t="shared" ca="1" si="17"/>
        <v>1.2862044304482361E-2</v>
      </c>
      <c r="AD38" s="43">
        <f t="shared" ca="1" si="18"/>
        <v>0.35508751094187102</v>
      </c>
      <c r="AE38" s="43">
        <f t="shared" ca="1" si="19"/>
        <v>0.26202341491942865</v>
      </c>
      <c r="AF38" s="43">
        <f t="shared" ca="1" si="20"/>
        <v>0.61711092586129968</v>
      </c>
      <c r="AG38" s="43">
        <f t="shared" ca="1" si="21"/>
        <v>0.57540305326190189</v>
      </c>
      <c r="AH38" s="43">
        <f t="shared" ca="1" si="22"/>
        <v>17.504366168720409</v>
      </c>
      <c r="AI38" s="43">
        <f t="shared" si="23"/>
        <v>0.13</v>
      </c>
      <c r="AJ38" s="43">
        <f t="shared" ca="1" si="24"/>
        <v>0.42459694673809806</v>
      </c>
      <c r="AK38" s="43">
        <f t="shared" ca="1" si="25"/>
        <v>0.29459694673809805</v>
      </c>
      <c r="AL38" s="43">
        <f t="shared" ca="1" si="26"/>
        <v>0.93216353580782207</v>
      </c>
      <c r="AM38" s="43">
        <f t="shared" ca="1" si="27"/>
        <v>0.68785486785458627</v>
      </c>
      <c r="AN38" s="43">
        <f t="shared" ca="1" si="28"/>
        <v>40.932536406330129</v>
      </c>
      <c r="AO38" s="43">
        <f t="shared" ca="1" si="29"/>
        <v>0.15917695168928123</v>
      </c>
      <c r="AP38" s="43">
        <f t="shared" ca="1" si="30"/>
        <v>8.3444377849534075E-3</v>
      </c>
      <c r="AQ38" s="43">
        <f t="shared" ca="1" si="31"/>
        <v>3.4978808173322031E-4</v>
      </c>
      <c r="AR38" s="43">
        <f t="shared" ca="1" si="32"/>
        <v>0.5850997565737498</v>
      </c>
      <c r="AS38" s="43">
        <f t="shared" ca="1" si="33"/>
        <v>2.0316921750385987E-4</v>
      </c>
      <c r="AT38" s="43">
        <f t="shared" ca="1" si="34"/>
        <v>0.97471888000047235</v>
      </c>
      <c r="AU38" s="43">
        <f t="shared" ca="1" si="35"/>
        <v>0.57030777941611444</v>
      </c>
      <c r="AV38" s="43">
        <f t="shared" ca="1" si="36"/>
        <v>34.700351035640601</v>
      </c>
      <c r="AW38" s="43">
        <f t="shared" ca="1" si="37"/>
        <v>13.815181432537507</v>
      </c>
      <c r="AX38" s="43">
        <f t="shared" ca="1" si="38"/>
        <v>6919.3404081247745</v>
      </c>
      <c r="AY38" s="43">
        <f ca="1">+'fd q2'!L38:L102</f>
        <v>3.4274940500391114E-2</v>
      </c>
      <c r="AZ38" s="43">
        <f t="shared" ca="1" si="39"/>
        <v>0.24097465996972639</v>
      </c>
      <c r="BA38" s="43">
        <f t="shared" ca="1" si="40"/>
        <v>1.6280488610411669E-5</v>
      </c>
      <c r="BB38" s="43">
        <f t="shared" ca="1" si="41"/>
        <v>0.2409909404583368</v>
      </c>
      <c r="BC38" s="43">
        <f t="shared" ca="1" si="42"/>
        <v>24.099094045833681</v>
      </c>
      <c r="BD38" s="43">
        <f t="shared" ca="1" si="43"/>
        <v>775.47872439631408</v>
      </c>
      <c r="BE38" s="26">
        <f t="shared" ca="1" si="46"/>
        <v>0</v>
      </c>
    </row>
    <row r="39" spans="5:57" x14ac:dyDescent="0.25">
      <c r="E39" s="20">
        <v>37</v>
      </c>
      <c r="F39" s="4">
        <v>3700</v>
      </c>
      <c r="G39" s="26">
        <f t="shared" ca="1" si="45"/>
        <v>775.47872439631408</v>
      </c>
      <c r="H39" s="4">
        <f t="shared" ca="1" si="0"/>
        <v>799.92408280946142</v>
      </c>
      <c r="I39" s="4">
        <f t="shared" ca="1" si="1"/>
        <v>787.70140360288769</v>
      </c>
      <c r="J39" s="4">
        <v>556</v>
      </c>
      <c r="K39" s="43">
        <f t="shared" si="2"/>
        <v>616.76923076923072</v>
      </c>
      <c r="L39" s="43">
        <f t="shared" si="3"/>
        <v>586.38461538461536</v>
      </c>
      <c r="M39" s="43">
        <f ca="1">+'Rs,Den q2'!I39:I103</f>
        <v>124.34793808527668</v>
      </c>
      <c r="N39" s="43">
        <f ca="1">+'Rs,Den q2'!J39:J103</f>
        <v>0.73893644064391395</v>
      </c>
      <c r="O39" s="43">
        <f t="shared" ca="1" si="4"/>
        <v>787.70158698608668</v>
      </c>
      <c r="P39" s="43">
        <f t="shared" ca="1" si="5"/>
        <v>0.64725106199553784</v>
      </c>
      <c r="Q39" s="43">
        <f t="shared" ca="1" si="6"/>
        <v>670.99874328289491</v>
      </c>
      <c r="R39" s="43">
        <f t="shared" ca="1" si="7"/>
        <v>373.1199209328704</v>
      </c>
      <c r="S39" s="43">
        <f t="shared" ca="1" si="8"/>
        <v>1.173923813551452</v>
      </c>
      <c r="T39" s="43">
        <f t="shared" ca="1" si="9"/>
        <v>1.5715714505903167</v>
      </c>
      <c r="U39" s="43">
        <f t="shared" ca="1" si="10"/>
        <v>0.90115200791138617</v>
      </c>
      <c r="V39" s="43">
        <f t="shared" ca="1" si="11"/>
        <v>1.8964133064974995E-2</v>
      </c>
      <c r="W39" s="23">
        <f t="shared" ca="1" si="12"/>
        <v>2.6075529509855975</v>
      </c>
      <c r="X39" s="43">
        <f ca="1">+'Visco q2'!G39:G103</f>
        <v>1.3051956760937324E-2</v>
      </c>
      <c r="Y39" s="43">
        <f t="shared" ca="1" si="13"/>
        <v>1.0753442160465496</v>
      </c>
      <c r="Z39" s="43">
        <f t="shared" ca="1" si="14"/>
        <v>58.994319588144165</v>
      </c>
      <c r="AA39" s="43">
        <f t="shared" si="15"/>
        <v>24</v>
      </c>
      <c r="AB39" s="43">
        <f t="shared" ca="1" si="16"/>
        <v>1.7471231982353522E-2</v>
      </c>
      <c r="AC39" s="43">
        <f t="shared" ca="1" si="17"/>
        <v>1.2279608795443537E-2</v>
      </c>
      <c r="AD39" s="43">
        <f t="shared" ca="1" si="18"/>
        <v>0.35592101523631375</v>
      </c>
      <c r="AE39" s="43">
        <f t="shared" ca="1" si="19"/>
        <v>0.25015813616311899</v>
      </c>
      <c r="AF39" s="43">
        <f t="shared" ca="1" si="20"/>
        <v>0.6060791513994328</v>
      </c>
      <c r="AG39" s="43">
        <f t="shared" ca="1" si="21"/>
        <v>0.58725170534986149</v>
      </c>
      <c r="AH39" s="43">
        <f t="shared" ca="1" si="22"/>
        <v>17.160519130185165</v>
      </c>
      <c r="AI39" s="43">
        <f t="shared" si="23"/>
        <v>0.13</v>
      </c>
      <c r="AJ39" s="43">
        <f t="shared" ca="1" si="24"/>
        <v>0.41274829465013851</v>
      </c>
      <c r="AK39" s="43">
        <f t="shared" ca="1" si="25"/>
        <v>0.28274829465013851</v>
      </c>
      <c r="AL39" s="43">
        <f t="shared" ca="1" si="26"/>
        <v>0.93924166111864338</v>
      </c>
      <c r="AM39" s="43">
        <f t="shared" ca="1" si="27"/>
        <v>0.66014349615234336</v>
      </c>
      <c r="AN39" s="43">
        <f t="shared" ca="1" si="28"/>
        <v>41.14676162179299</v>
      </c>
      <c r="AO39" s="43">
        <f t="shared" ca="1" si="29"/>
        <v>0.16152105685673049</v>
      </c>
      <c r="AP39" s="43">
        <f t="shared" ca="1" si="30"/>
        <v>8.4003483864982121E-3</v>
      </c>
      <c r="AQ39" s="43">
        <f t="shared" ca="1" si="31"/>
        <v>3.625361873217343E-4</v>
      </c>
      <c r="AR39" s="43">
        <f t="shared" ca="1" si="32"/>
        <v>0.59298972435948605</v>
      </c>
      <c r="AS39" s="43">
        <f t="shared" ca="1" si="33"/>
        <v>1.9310030068747964E-4</v>
      </c>
      <c r="AT39" s="43">
        <f t="shared" ca="1" si="34"/>
        <v>0.97471888000038853</v>
      </c>
      <c r="AU39" s="43">
        <f t="shared" ca="1" si="35"/>
        <v>0.57799827997941733</v>
      </c>
      <c r="AV39" s="43">
        <f t="shared" ca="1" si="36"/>
        <v>35.19900708086405</v>
      </c>
      <c r="AW39" s="43">
        <f t="shared" ca="1" si="37"/>
        <v>14.099428101291601</v>
      </c>
      <c r="AX39" s="43">
        <f t="shared" ca="1" si="38"/>
        <v>6754.3326592447447</v>
      </c>
      <c r="AY39" s="43">
        <f ca="1">+'fd q2'!L39:L103</f>
        <v>3.4502324874112075E-2</v>
      </c>
      <c r="AZ39" s="43">
        <f t="shared" ca="1" si="39"/>
        <v>0.24443754917266702</v>
      </c>
      <c r="BA39" s="43">
        <f t="shared" ca="1" si="40"/>
        <v>1.6034958806745851E-5</v>
      </c>
      <c r="BB39" s="43">
        <f t="shared" ca="1" si="41"/>
        <v>0.24445358413147378</v>
      </c>
      <c r="BC39" s="43">
        <f t="shared" ca="1" si="42"/>
        <v>24.445358413147378</v>
      </c>
      <c r="BD39" s="43">
        <f t="shared" ca="1" si="43"/>
        <v>799.92408280946142</v>
      </c>
      <c r="BE39" s="26">
        <f t="shared" ca="1" si="46"/>
        <v>0</v>
      </c>
    </row>
    <row r="40" spans="5:57" x14ac:dyDescent="0.25">
      <c r="E40" s="20">
        <v>38</v>
      </c>
      <c r="F40" s="19">
        <v>3800</v>
      </c>
      <c r="G40" s="26">
        <f t="shared" ca="1" si="45"/>
        <v>799.92408280946142</v>
      </c>
      <c r="H40" s="4">
        <f t="shared" ca="1" si="0"/>
        <v>824.71477091912561</v>
      </c>
      <c r="I40" s="4">
        <f t="shared" ca="1" si="1"/>
        <v>812.31942686429352</v>
      </c>
      <c r="J40" s="4">
        <v>557</v>
      </c>
      <c r="K40" s="43">
        <f t="shared" si="2"/>
        <v>619.38461538461536</v>
      </c>
      <c r="L40" s="43">
        <f t="shared" si="3"/>
        <v>588.19230769230762</v>
      </c>
      <c r="M40" s="43">
        <f ca="1">+'Rs,Den q2'!I40:I104</f>
        <v>128.25022422065334</v>
      </c>
      <c r="N40" s="43">
        <f ca="1">+'Rs,Den q2'!J40:J104</f>
        <v>0.73858924410050553</v>
      </c>
      <c r="O40" s="43">
        <f t="shared" ca="1" si="4"/>
        <v>812.31963341433459</v>
      </c>
      <c r="P40" s="43">
        <f t="shared" ca="1" si="5"/>
        <v>0.64582639914846507</v>
      </c>
      <c r="Q40" s="43">
        <f t="shared" ca="1" si="6"/>
        <v>671.04645581833677</v>
      </c>
      <c r="R40" s="43">
        <f t="shared" ca="1" si="7"/>
        <v>372.67993300028775</v>
      </c>
      <c r="S40" s="43">
        <f t="shared" ca="1" si="8"/>
        <v>1.2105263649350109</v>
      </c>
      <c r="T40" s="43">
        <f t="shared" ca="1" si="9"/>
        <v>1.5782773785457707</v>
      </c>
      <c r="U40" s="43">
        <f t="shared" ca="1" si="10"/>
        <v>0.9002804645961977</v>
      </c>
      <c r="V40" s="43">
        <f t="shared" ca="1" si="11"/>
        <v>1.84282594666875E-2</v>
      </c>
      <c r="W40" s="23">
        <f t="shared" ca="1" si="12"/>
        <v>2.6774713577338107</v>
      </c>
      <c r="X40" s="43">
        <f ca="1">+'Visco q2'!G40:G104</f>
        <v>1.3131973138268419E-2</v>
      </c>
      <c r="Y40" s="43">
        <f t="shared" ca="1" si="13"/>
        <v>1.0778917228466907</v>
      </c>
      <c r="Z40" s="43">
        <f t="shared" ca="1" si="14"/>
        <v>59.056118182075764</v>
      </c>
      <c r="AA40" s="43">
        <f t="shared" si="15"/>
        <v>24</v>
      </c>
      <c r="AB40" s="43">
        <f t="shared" ca="1" si="16"/>
        <v>1.7512621596597711E-2</v>
      </c>
      <c r="AC40" s="43">
        <f t="shared" ca="1" si="17"/>
        <v>1.1724541549591636E-2</v>
      </c>
      <c r="AD40" s="43">
        <f t="shared" ca="1" si="18"/>
        <v>0.35676419753375621</v>
      </c>
      <c r="AE40" s="43">
        <f t="shared" ca="1" si="19"/>
        <v>0.23885039908610145</v>
      </c>
      <c r="AF40" s="43">
        <f t="shared" ca="1" si="20"/>
        <v>0.59561459661985761</v>
      </c>
      <c r="AG40" s="43">
        <f t="shared" ca="1" si="21"/>
        <v>0.59898498048639282</v>
      </c>
      <c r="AH40" s="43">
        <f t="shared" ca="1" si="22"/>
        <v>16.819217845408144</v>
      </c>
      <c r="AI40" s="43">
        <f t="shared" si="23"/>
        <v>0.13</v>
      </c>
      <c r="AJ40" s="43">
        <f t="shared" ca="1" si="24"/>
        <v>0.40101501951360713</v>
      </c>
      <c r="AK40" s="43">
        <f t="shared" ca="1" si="25"/>
        <v>0.27101501951360712</v>
      </c>
      <c r="AL40" s="43">
        <f t="shared" ca="1" si="26"/>
        <v>0.94645465817352159</v>
      </c>
      <c r="AM40" s="43">
        <f t="shared" ca="1" si="27"/>
        <v>0.63364282174153974</v>
      </c>
      <c r="AN40" s="43">
        <f t="shared" ca="1" si="28"/>
        <v>41.364758410209305</v>
      </c>
      <c r="AO40" s="43">
        <f t="shared" ca="1" si="29"/>
        <v>0.16393018993002351</v>
      </c>
      <c r="AP40" s="43">
        <f t="shared" ca="1" si="30"/>
        <v>8.4569416958509194E-3</v>
      </c>
      <c r="AQ40" s="43">
        <f t="shared" ca="1" si="31"/>
        <v>3.7571887149063566E-4</v>
      </c>
      <c r="AR40" s="43">
        <f t="shared" ca="1" si="32"/>
        <v>0.60085244511525016</v>
      </c>
      <c r="AS40" s="43">
        <f t="shared" ca="1" si="33"/>
        <v>1.8353595681553164E-4</v>
      </c>
      <c r="AT40" s="43">
        <f t="shared" ca="1" si="34"/>
        <v>0.97471888000031948</v>
      </c>
      <c r="AU40" s="43">
        <f t="shared" ca="1" si="35"/>
        <v>0.5856622223481901</v>
      </c>
      <c r="AV40" s="43">
        <f t="shared" ca="1" si="36"/>
        <v>35.696314949861652</v>
      </c>
      <c r="AW40" s="43">
        <f t="shared" ca="1" si="37"/>
        <v>14.380905650137723</v>
      </c>
      <c r="AX40" s="43">
        <f t="shared" ca="1" si="38"/>
        <v>6599.7375602259281</v>
      </c>
      <c r="AY40" s="43">
        <f ca="1">+'fd q2'!L40:L104</f>
        <v>3.4722549192249617E-2</v>
      </c>
      <c r="AZ40" s="43">
        <f t="shared" ca="1" si="39"/>
        <v>0.24789107604070593</v>
      </c>
      <c r="BA40" s="43">
        <f t="shared" ca="1" si="40"/>
        <v>1.5805055936430603E-5</v>
      </c>
      <c r="BB40" s="43">
        <f t="shared" ca="1" si="41"/>
        <v>0.24790688109664236</v>
      </c>
      <c r="BC40" s="43">
        <f t="shared" ca="1" si="42"/>
        <v>24.790688109664234</v>
      </c>
      <c r="BD40" s="43">
        <f t="shared" ca="1" si="43"/>
        <v>824.71477091912561</v>
      </c>
      <c r="BE40" s="26">
        <f t="shared" ca="1" si="46"/>
        <v>0</v>
      </c>
    </row>
    <row r="41" spans="5:57" x14ac:dyDescent="0.25">
      <c r="E41" s="20">
        <v>39</v>
      </c>
      <c r="F41" s="4">
        <v>3900</v>
      </c>
      <c r="G41" s="26">
        <f t="shared" ca="1" si="45"/>
        <v>824.71477091912561</v>
      </c>
      <c r="H41" s="4">
        <f t="shared" ca="1" si="0"/>
        <v>849.84982731821526</v>
      </c>
      <c r="I41" s="4">
        <f t="shared" ca="1" si="1"/>
        <v>837.28229911867038</v>
      </c>
      <c r="J41" s="4">
        <v>558</v>
      </c>
      <c r="K41" s="43">
        <f t="shared" si="2"/>
        <v>622</v>
      </c>
      <c r="L41" s="43">
        <f t="shared" si="3"/>
        <v>590</v>
      </c>
      <c r="M41" s="43">
        <f ca="1">+'Rs,Den q2'!I41:I105</f>
        <v>132.20025353369638</v>
      </c>
      <c r="N41" s="43">
        <f ca="1">+'Rs,Den q2'!J41:J105</f>
        <v>0.73823779972244785</v>
      </c>
      <c r="O41" s="43">
        <f t="shared" ca="1" si="4"/>
        <v>837.28253124231537</v>
      </c>
      <c r="P41" s="43">
        <f t="shared" ca="1" si="5"/>
        <v>0.64434464442927653</v>
      </c>
      <c r="Q41" s="43">
        <f t="shared" ca="1" si="6"/>
        <v>671.09591888626323</v>
      </c>
      <c r="R41" s="43">
        <f t="shared" ca="1" si="7"/>
        <v>372.22225917945622</v>
      </c>
      <c r="S41" s="43">
        <f t="shared" ca="1" si="8"/>
        <v>1.2476343180691765</v>
      </c>
      <c r="T41" s="43">
        <f t="shared" ca="1" si="9"/>
        <v>1.585074469486653</v>
      </c>
      <c r="U41" s="43">
        <f t="shared" ca="1" si="10"/>
        <v>0.89949077703920977</v>
      </c>
      <c r="V41" s="43">
        <f t="shared" ca="1" si="11"/>
        <v>1.7918052612401127E-2</v>
      </c>
      <c r="W41" s="23">
        <f t="shared" ca="1" si="12"/>
        <v>2.7473929170364171</v>
      </c>
      <c r="X41" s="43">
        <f ca="1">+'Visco q2'!G41:G105</f>
        <v>1.3212697124865875E-2</v>
      </c>
      <c r="Y41" s="43">
        <f t="shared" ca="1" si="13"/>
        <v>1.0804681854444882</v>
      </c>
      <c r="Z41" s="43">
        <f t="shared" ca="1" si="14"/>
        <v>59.118301978196676</v>
      </c>
      <c r="AA41" s="43">
        <f t="shared" si="15"/>
        <v>24</v>
      </c>
      <c r="AB41" s="43">
        <f t="shared" ca="1" si="16"/>
        <v>1.7554481658769678E-2</v>
      </c>
      <c r="AC41" s="43">
        <f t="shared" ca="1" si="17"/>
        <v>1.1195140502794168E-2</v>
      </c>
      <c r="AD41" s="43">
        <f t="shared" ca="1" si="18"/>
        <v>0.35761696371768359</v>
      </c>
      <c r="AE41" s="43">
        <f t="shared" ca="1" si="19"/>
        <v>0.22806552952260206</v>
      </c>
      <c r="AF41" s="43">
        <f t="shared" ca="1" si="20"/>
        <v>0.58568249324028565</v>
      </c>
      <c r="AG41" s="43">
        <f t="shared" ca="1" si="21"/>
        <v>0.61059869100605924</v>
      </c>
      <c r="AH41" s="43">
        <f t="shared" ca="1" si="22"/>
        <v>16.48059091524134</v>
      </c>
      <c r="AI41" s="43">
        <f t="shared" si="23"/>
        <v>0.13</v>
      </c>
      <c r="AJ41" s="43">
        <f t="shared" ca="1" si="24"/>
        <v>0.38940130899394071</v>
      </c>
      <c r="AK41" s="43">
        <f t="shared" ca="1" si="25"/>
        <v>0.2594013089939407</v>
      </c>
      <c r="AL41" s="43">
        <f t="shared" ca="1" si="26"/>
        <v>0.95380408325984922</v>
      </c>
      <c r="AM41" s="43">
        <f t="shared" ca="1" si="27"/>
        <v>0.60827604778056288</v>
      </c>
      <c r="AN41" s="43">
        <f t="shared" ca="1" si="28"/>
        <v>41.586561195242403</v>
      </c>
      <c r="AO41" s="43">
        <f t="shared" ca="1" si="29"/>
        <v>0.16640617598594185</v>
      </c>
      <c r="AP41" s="43">
        <f t="shared" ca="1" si="30"/>
        <v>8.5142023434446601E-3</v>
      </c>
      <c r="AQ41" s="43">
        <f t="shared" ca="1" si="31"/>
        <v>3.8935672536558015E-4</v>
      </c>
      <c r="AR41" s="43">
        <f t="shared" ca="1" si="32"/>
        <v>0.6086880135649303</v>
      </c>
      <c r="AS41" s="43">
        <f t="shared" ca="1" si="33"/>
        <v>1.7444487639157617E-4</v>
      </c>
      <c r="AT41" s="43">
        <f t="shared" ca="1" si="34"/>
        <v>0.97471888000026286</v>
      </c>
      <c r="AU41" s="43">
        <f t="shared" ca="1" si="35"/>
        <v>0.59329969885159362</v>
      </c>
      <c r="AV41" s="43">
        <f t="shared" ca="1" si="36"/>
        <v>36.192236287013372</v>
      </c>
      <c r="AW41" s="43">
        <f t="shared" ca="1" si="37"/>
        <v>14.659513625701186</v>
      </c>
      <c r="AX41" s="43">
        <f t="shared" ca="1" si="38"/>
        <v>6454.7924996501497</v>
      </c>
      <c r="AY41" s="43">
        <f ca="1">+'fd q2'!L41:L105</f>
        <v>3.4935709866564933E-2</v>
      </c>
      <c r="AZ41" s="43">
        <f t="shared" ca="1" si="39"/>
        <v>0.25133497421537065</v>
      </c>
      <c r="BA41" s="43">
        <f t="shared" ca="1" si="40"/>
        <v>1.5589775526058854E-5</v>
      </c>
      <c r="BB41" s="43">
        <f t="shared" ca="1" si="41"/>
        <v>0.25135056399089672</v>
      </c>
      <c r="BC41" s="43">
        <f t="shared" ca="1" si="42"/>
        <v>25.135056399089674</v>
      </c>
      <c r="BD41" s="43">
        <f t="shared" ca="1" si="43"/>
        <v>849.84982731821526</v>
      </c>
      <c r="BE41" s="26">
        <f t="shared" ca="1" si="46"/>
        <v>0</v>
      </c>
    </row>
    <row r="42" spans="5:57" x14ac:dyDescent="0.25">
      <c r="E42" s="20">
        <v>40</v>
      </c>
      <c r="F42" s="19">
        <v>4000</v>
      </c>
      <c r="G42" s="26">
        <f t="shared" ca="1" si="45"/>
        <v>849.84982731821526</v>
      </c>
      <c r="H42" s="4">
        <f t="shared" ca="1" si="0"/>
        <v>875.32826546963656</v>
      </c>
      <c r="I42" s="4">
        <f t="shared" ca="1" si="1"/>
        <v>862.58904639392586</v>
      </c>
      <c r="J42" s="4">
        <v>559</v>
      </c>
      <c r="K42" s="43">
        <f t="shared" si="2"/>
        <v>624.61538461538464</v>
      </c>
      <c r="L42" s="43">
        <f t="shared" si="3"/>
        <v>591.80769230769238</v>
      </c>
      <c r="M42" s="43">
        <f ca="1">+'Rs,Den q2'!I42:I106</f>
        <v>136.19724179404545</v>
      </c>
      <c r="N42" s="43">
        <f ca="1">+'Rs,Den q2'!J42:J106</f>
        <v>0.73788217728475514</v>
      </c>
      <c r="O42" s="43">
        <f t="shared" ca="1" si="4"/>
        <v>862.58930669093911</v>
      </c>
      <c r="P42" s="43">
        <f t="shared" ca="1" si="5"/>
        <v>0.64280238618158048</v>
      </c>
      <c r="Q42" s="43">
        <f t="shared" ca="1" si="6"/>
        <v>671.14722675469625</v>
      </c>
      <c r="R42" s="43">
        <f t="shared" ca="1" si="7"/>
        <v>371.74583916300446</v>
      </c>
      <c r="S42" s="43">
        <f t="shared" ca="1" si="8"/>
        <v>1.2852456391199563</v>
      </c>
      <c r="T42" s="43">
        <f t="shared" ca="1" si="9"/>
        <v>1.5919685708928524</v>
      </c>
      <c r="U42" s="43">
        <f t="shared" ca="1" si="10"/>
        <v>0.8987852099747603</v>
      </c>
      <c r="V42" s="43">
        <f t="shared" ca="1" si="11"/>
        <v>1.743197423037254E-2</v>
      </c>
      <c r="W42" s="23">
        <f t="shared" ca="1" si="12"/>
        <v>2.8172427090160523</v>
      </c>
      <c r="X42" s="43">
        <f ca="1">+'Visco q2'!G42:G106</f>
        <v>1.3294109168130751E-2</v>
      </c>
      <c r="Y42" s="43">
        <f t="shared" ca="1" si="13"/>
        <v>1.0830733116335556</v>
      </c>
      <c r="Z42" s="43">
        <f t="shared" ca="1" si="14"/>
        <v>59.180831956127854</v>
      </c>
      <c r="AA42" s="43">
        <f t="shared" si="15"/>
        <v>24</v>
      </c>
      <c r="AB42" s="43">
        <f t="shared" ca="1" si="16"/>
        <v>1.759680742136115E-2</v>
      </c>
      <c r="AC42" s="43">
        <f t="shared" ca="1" si="17"/>
        <v>1.0689833274357564E-2</v>
      </c>
      <c r="AD42" s="43">
        <f t="shared" ca="1" si="18"/>
        <v>0.35847921707265157</v>
      </c>
      <c r="AE42" s="43">
        <f t="shared" ca="1" si="19"/>
        <v>0.21777149519617003</v>
      </c>
      <c r="AF42" s="43">
        <f t="shared" ca="1" si="20"/>
        <v>0.57625071226882163</v>
      </c>
      <c r="AG42" s="43">
        <f t="shared" ca="1" si="21"/>
        <v>0.62208897870380531</v>
      </c>
      <c r="AH42" s="43">
        <f t="shared" ca="1" si="22"/>
        <v>16.144762049081574</v>
      </c>
      <c r="AI42" s="43">
        <f t="shared" si="23"/>
        <v>0.13</v>
      </c>
      <c r="AJ42" s="43">
        <f t="shared" ca="1" si="24"/>
        <v>0.37791102129619475</v>
      </c>
      <c r="AK42" s="43">
        <f t="shared" ca="1" si="25"/>
        <v>0.24791102129619474</v>
      </c>
      <c r="AL42" s="43">
        <f t="shared" ca="1" si="26"/>
        <v>0.96129151623105258</v>
      </c>
      <c r="AM42" s="43">
        <f t="shared" ca="1" si="27"/>
        <v>0.58397218259546457</v>
      </c>
      <c r="AN42" s="43">
        <f t="shared" ca="1" si="28"/>
        <v>41.812205023435439</v>
      </c>
      <c r="AO42" s="43">
        <f t="shared" ca="1" si="29"/>
        <v>0.16895090020438575</v>
      </c>
      <c r="AP42" s="43">
        <f t="shared" ca="1" si="30"/>
        <v>8.5721137235669296E-3</v>
      </c>
      <c r="AQ42" s="43">
        <f t="shared" ca="1" si="31"/>
        <v>4.0347174878109098E-4</v>
      </c>
      <c r="AR42" s="43">
        <f t="shared" ca="1" si="32"/>
        <v>0.61649657395840796</v>
      </c>
      <c r="AS42" s="43">
        <f t="shared" ca="1" si="33"/>
        <v>1.6579813406419444E-4</v>
      </c>
      <c r="AT42" s="43">
        <f t="shared" ca="1" si="34"/>
        <v>0.97471888000021611</v>
      </c>
      <c r="AU42" s="43">
        <f t="shared" ca="1" si="35"/>
        <v>0.60091085009270984</v>
      </c>
      <c r="AV42" s="43">
        <f t="shared" ca="1" si="36"/>
        <v>36.686735037774326</v>
      </c>
      <c r="AW42" s="43">
        <f t="shared" ca="1" si="37"/>
        <v>14.935159479264279</v>
      </c>
      <c r="AX42" s="43">
        <f t="shared" ca="1" si="38"/>
        <v>6318.8036428713303</v>
      </c>
      <c r="AY42" s="43">
        <f ca="1">+'fd q2'!L42:L106</f>
        <v>3.5141906539135126E-2</v>
      </c>
      <c r="AZ42" s="43">
        <f t="shared" ca="1" si="39"/>
        <v>0.25476899331787728</v>
      </c>
      <c r="BA42" s="43">
        <f t="shared" ca="1" si="40"/>
        <v>1.5388196335203526E-5</v>
      </c>
      <c r="BB42" s="43">
        <f t="shared" ca="1" si="41"/>
        <v>0.25478438151421251</v>
      </c>
      <c r="BC42" s="43">
        <f t="shared" ca="1" si="42"/>
        <v>25.478438151421251</v>
      </c>
      <c r="BD42" s="43">
        <f t="shared" ca="1" si="43"/>
        <v>875.32826546963656</v>
      </c>
      <c r="BE42" s="26">
        <f t="shared" ca="1" si="46"/>
        <v>0</v>
      </c>
    </row>
    <row r="43" spans="5:57" x14ac:dyDescent="0.25">
      <c r="E43" s="20">
        <v>41</v>
      </c>
      <c r="F43" s="4">
        <v>4100</v>
      </c>
      <c r="G43" s="26">
        <f t="shared" ca="1" si="45"/>
        <v>875.32826546963656</v>
      </c>
      <c r="H43" s="4">
        <f t="shared" ca="1" si="0"/>
        <v>901.14907577300824</v>
      </c>
      <c r="I43" s="4">
        <f t="shared" ca="1" si="1"/>
        <v>888.2386706213224</v>
      </c>
      <c r="J43" s="4">
        <v>560</v>
      </c>
      <c r="K43" s="43">
        <f t="shared" si="2"/>
        <v>627.23076923076928</v>
      </c>
      <c r="L43" s="43">
        <f t="shared" si="3"/>
        <v>593.61538461538464</v>
      </c>
      <c r="M43" s="43">
        <f ca="1">+'Rs,Den q2'!I43:I107</f>
        <v>140.24039754944135</v>
      </c>
      <c r="N43" s="43">
        <f ca="1">+'Rs,Den q2'!J43:J107</f>
        <v>0.7375224472049926</v>
      </c>
      <c r="O43" s="43">
        <f t="shared" ca="1" si="4"/>
        <v>888.23896189467973</v>
      </c>
      <c r="P43" s="43">
        <f t="shared" ca="1" si="5"/>
        <v>0.64119589066046045</v>
      </c>
      <c r="Q43" s="43">
        <f t="shared" ca="1" si="6"/>
        <v>671.2004819774121</v>
      </c>
      <c r="R43" s="43">
        <f t="shared" ca="1" si="7"/>
        <v>371.24951233715137</v>
      </c>
      <c r="S43" s="43">
        <f t="shared" ca="1" si="8"/>
        <v>1.3233582133381339</v>
      </c>
      <c r="T43" s="43">
        <f t="shared" ca="1" si="9"/>
        <v>1.5989660993178383</v>
      </c>
      <c r="U43" s="43">
        <f t="shared" ca="1" si="10"/>
        <v>0.89816607249025993</v>
      </c>
      <c r="V43" s="43">
        <f t="shared" ca="1" si="11"/>
        <v>1.696860374920325E-2</v>
      </c>
      <c r="W43" s="23">
        <f t="shared" ca="1" si="12"/>
        <v>2.8869414814851426</v>
      </c>
      <c r="X43" s="43">
        <f ca="1">+'Visco q2'!G43:G107</f>
        <v>1.3376187797919534E-2</v>
      </c>
      <c r="Y43" s="43">
        <f t="shared" ca="1" si="13"/>
        <v>1.0857068017065363</v>
      </c>
      <c r="Z43" s="43">
        <f t="shared" ca="1" si="14"/>
        <v>59.243669594289734</v>
      </c>
      <c r="AA43" s="43">
        <f t="shared" si="15"/>
        <v>24</v>
      </c>
      <c r="AB43" s="43">
        <f t="shared" ca="1" si="16"/>
        <v>1.7639594014994795E-2</v>
      </c>
      <c r="AC43" s="43">
        <f t="shared" ca="1" si="17"/>
        <v>1.0207165183920494E-2</v>
      </c>
      <c r="AD43" s="43">
        <f t="shared" ca="1" si="18"/>
        <v>0.35935085840051967</v>
      </c>
      <c r="AE43" s="43">
        <f t="shared" ca="1" si="19"/>
        <v>0.20793866160183339</v>
      </c>
      <c r="AF43" s="43">
        <f t="shared" ca="1" si="20"/>
        <v>0.56728952000235311</v>
      </c>
      <c r="AG43" s="43">
        <f t="shared" ca="1" si="21"/>
        <v>0.63345231267277624</v>
      </c>
      <c r="AH43" s="43">
        <f t="shared" ca="1" si="22"/>
        <v>15.811850007388808</v>
      </c>
      <c r="AI43" s="43">
        <f t="shared" si="23"/>
        <v>0.13</v>
      </c>
      <c r="AJ43" s="43">
        <f t="shared" ca="1" si="24"/>
        <v>0.36654768732722376</v>
      </c>
      <c r="AK43" s="43">
        <f t="shared" ca="1" si="25"/>
        <v>0.23654768732722375</v>
      </c>
      <c r="AL43" s="43">
        <f t="shared" ca="1" si="26"/>
        <v>0.96891856130268472</v>
      </c>
      <c r="AM43" s="43">
        <f t="shared" ca="1" si="27"/>
        <v>0.56066550038374097</v>
      </c>
      <c r="AN43" s="43">
        <f t="shared" ca="1" si="28"/>
        <v>42.041725586778519</v>
      </c>
      <c r="AO43" s="43">
        <f t="shared" ca="1" si="29"/>
        <v>0.17156631004401104</v>
      </c>
      <c r="AP43" s="43">
        <f t="shared" ca="1" si="30"/>
        <v>8.6306579559238695E-3</v>
      </c>
      <c r="AQ43" s="43">
        <f t="shared" ca="1" si="31"/>
        <v>4.1808749482420492E-4</v>
      </c>
      <c r="AR43" s="43">
        <f t="shared" ca="1" si="32"/>
        <v>0.62427833122549281</v>
      </c>
      <c r="AS43" s="43">
        <f t="shared" ca="1" si="33"/>
        <v>1.5756896902012862E-4</v>
      </c>
      <c r="AT43" s="43">
        <f t="shared" ca="1" si="34"/>
        <v>0.9747188800001777</v>
      </c>
      <c r="AU43" s="43">
        <f t="shared" ca="1" si="35"/>
        <v>0.60849587582049236</v>
      </c>
      <c r="AV43" s="43">
        <f t="shared" ca="1" si="36"/>
        <v>37.179778112863538</v>
      </c>
      <c r="AW43" s="43">
        <f t="shared" ca="1" si="37"/>
        <v>15.207758514849212</v>
      </c>
      <c r="AX43" s="43">
        <f t="shared" ca="1" si="38"/>
        <v>6191.1386822908971</v>
      </c>
      <c r="AY43" s="43">
        <f ca="1">+'fd q2'!L43:L107</f>
        <v>3.5341241831975387E-2</v>
      </c>
      <c r="AZ43" s="43">
        <f t="shared" ca="1" si="39"/>
        <v>0.25819290356155233</v>
      </c>
      <c r="BA43" s="43">
        <f t="shared" ca="1" si="40"/>
        <v>1.5199472164733103E-5</v>
      </c>
      <c r="BB43" s="43">
        <f t="shared" ca="1" si="41"/>
        <v>0.25820810303371705</v>
      </c>
      <c r="BC43" s="43">
        <f t="shared" ca="1" si="42"/>
        <v>25.820810303371704</v>
      </c>
      <c r="BD43" s="43">
        <f t="shared" ca="1" si="43"/>
        <v>901.14907577300824</v>
      </c>
      <c r="BE43" s="26">
        <f t="shared" ca="1" si="46"/>
        <v>0</v>
      </c>
    </row>
    <row r="44" spans="5:57" x14ac:dyDescent="0.25">
      <c r="E44" s="20">
        <v>42</v>
      </c>
      <c r="F44" s="19">
        <v>4200</v>
      </c>
      <c r="G44" s="26">
        <f t="shared" ca="1" si="45"/>
        <v>901.14907577300824</v>
      </c>
      <c r="H44" s="4">
        <f t="shared" ca="1" si="0"/>
        <v>927.31122810988472</v>
      </c>
      <c r="I44" s="4">
        <f t="shared" ca="1" si="1"/>
        <v>914.23015194144648</v>
      </c>
      <c r="J44" s="4">
        <v>561</v>
      </c>
      <c r="K44" s="43">
        <f t="shared" si="2"/>
        <v>629.84615384615381</v>
      </c>
      <c r="L44" s="43">
        <f t="shared" si="3"/>
        <v>595.42307692307691</v>
      </c>
      <c r="M44" s="43">
        <f ca="1">+'Rs,Den q2'!I44:I108</f>
        <v>144.32892295551312</v>
      </c>
      <c r="N44" s="43">
        <f ca="1">+'Rs,Den q2'!J44:J108</f>
        <v>0.73715868046944832</v>
      </c>
      <c r="O44" s="43">
        <f t="shared" ca="1" si="4"/>
        <v>914.23047720768284</v>
      </c>
      <c r="P44" s="43">
        <f t="shared" ca="1" si="5"/>
        <v>0.63952106382679719</v>
      </c>
      <c r="Q44" s="43">
        <f t="shared" ca="1" si="6"/>
        <v>671.25579629197102</v>
      </c>
      <c r="R44" s="43">
        <f t="shared" ca="1" si="7"/>
        <v>370.7320058552321</v>
      </c>
      <c r="S44" s="43">
        <f t="shared" ca="1" si="8"/>
        <v>1.3619698436746024</v>
      </c>
      <c r="T44" s="43">
        <f t="shared" ca="1" si="9"/>
        <v>1.6060741115391717</v>
      </c>
      <c r="U44" s="43">
        <f t="shared" ca="1" si="10"/>
        <v>0.89763572869926778</v>
      </c>
      <c r="V44" s="43">
        <f t="shared" ca="1" si="11"/>
        <v>1.6526627702358562E-2</v>
      </c>
      <c r="W44" s="23">
        <f t="shared" ca="1" si="12"/>
        <v>2.9564052725284324</v>
      </c>
      <c r="X44" s="43">
        <f ca="1">+'Visco q2'!G44:G108</f>
        <v>1.3458909540062914E-2</v>
      </c>
      <c r="Y44" s="43">
        <f t="shared" ca="1" si="13"/>
        <v>1.0883683488441871</v>
      </c>
      <c r="Z44" s="43">
        <f t="shared" ca="1" si="14"/>
        <v>59.306776904473537</v>
      </c>
      <c r="AA44" s="43">
        <f t="shared" si="15"/>
        <v>24</v>
      </c>
      <c r="AB44" s="43">
        <f t="shared" ca="1" si="16"/>
        <v>1.7682836454745689E-2</v>
      </c>
      <c r="AC44" s="43">
        <f t="shared" ca="1" si="17"/>
        <v>9.7457885580264133E-3</v>
      </c>
      <c r="AD44" s="43">
        <f t="shared" ca="1" si="18"/>
        <v>0.36023178614923135</v>
      </c>
      <c r="AE44" s="43">
        <f t="shared" ca="1" si="19"/>
        <v>0.19853957416138343</v>
      </c>
      <c r="AF44" s="43">
        <f t="shared" ca="1" si="20"/>
        <v>0.55877136031061481</v>
      </c>
      <c r="AG44" s="43">
        <f t="shared" ca="1" si="21"/>
        <v>0.6446854862943987</v>
      </c>
      <c r="AH44" s="43">
        <f t="shared" ca="1" si="22"/>
        <v>15.481968549754246</v>
      </c>
      <c r="AI44" s="43">
        <f t="shared" si="23"/>
        <v>0.13</v>
      </c>
      <c r="AJ44" s="43">
        <f t="shared" ca="1" si="24"/>
        <v>0.3553145137056013</v>
      </c>
      <c r="AK44" s="43">
        <f t="shared" ca="1" si="25"/>
        <v>0.22531451370560129</v>
      </c>
      <c r="AL44" s="43">
        <f t="shared" ca="1" si="26"/>
        <v>0.97668684798879546</v>
      </c>
      <c r="AM44" s="43">
        <f t="shared" ca="1" si="27"/>
        <v>0.53829505986012238</v>
      </c>
      <c r="AN44" s="43">
        <f t="shared" ca="1" si="28"/>
        <v>42.275159249454269</v>
      </c>
      <c r="AO44" s="43">
        <f t="shared" ca="1" si="29"/>
        <v>0.17425441754591844</v>
      </c>
      <c r="AP44" s="43">
        <f t="shared" ca="1" si="30"/>
        <v>8.6898158489459656E-3</v>
      </c>
      <c r="AQ44" s="43">
        <f t="shared" ca="1" si="31"/>
        <v>4.332292335964448E-4</v>
      </c>
      <c r="AR44" s="43">
        <f t="shared" ca="1" si="32"/>
        <v>0.63203356266088306</v>
      </c>
      <c r="AS44" s="43">
        <f t="shared" ca="1" si="33"/>
        <v>1.4973258901717219E-4</v>
      </c>
      <c r="AT44" s="43">
        <f t="shared" ca="1" si="34"/>
        <v>0.97471888000014595</v>
      </c>
      <c r="AU44" s="43">
        <f t="shared" ca="1" si="35"/>
        <v>0.61605504631931796</v>
      </c>
      <c r="AV44" s="43">
        <f t="shared" ca="1" si="36"/>
        <v>37.67133607835715</v>
      </c>
      <c r="AW44" s="43">
        <f t="shared" ca="1" si="37"/>
        <v>15.477233816963803</v>
      </c>
      <c r="AX44" s="43">
        <f t="shared" ca="1" si="38"/>
        <v>6071.2204707484534</v>
      </c>
      <c r="AY44" s="43">
        <f ca="1">+'fd q2'!L44:L108</f>
        <v>3.5533821072841434E-2</v>
      </c>
      <c r="AZ44" s="43">
        <f t="shared" ca="1" si="39"/>
        <v>0.26160650054414686</v>
      </c>
      <c r="BA44" s="43">
        <f t="shared" ca="1" si="40"/>
        <v>1.5022824618465869E-5</v>
      </c>
      <c r="BB44" s="43">
        <f t="shared" ca="1" si="41"/>
        <v>0.26162152336876532</v>
      </c>
      <c r="BC44" s="43">
        <f t="shared" ca="1" si="42"/>
        <v>26.162152336876531</v>
      </c>
      <c r="BD44" s="43">
        <f t="shared" ca="1" si="43"/>
        <v>927.31122810988472</v>
      </c>
      <c r="BE44" s="26">
        <f t="shared" ca="1" si="46"/>
        <v>0</v>
      </c>
    </row>
    <row r="45" spans="5:57" x14ac:dyDescent="0.25">
      <c r="E45" s="20">
        <v>43</v>
      </c>
      <c r="F45" s="4">
        <v>4300</v>
      </c>
      <c r="G45" s="26">
        <f t="shared" ca="1" si="45"/>
        <v>927.31122810988472</v>
      </c>
      <c r="H45" s="4">
        <f t="shared" ca="1" si="0"/>
        <v>953.81367488835667</v>
      </c>
      <c r="I45" s="4">
        <f t="shared" ca="1" si="1"/>
        <v>940.5624514991207</v>
      </c>
      <c r="J45" s="4">
        <v>562</v>
      </c>
      <c r="K45" s="43">
        <f t="shared" si="2"/>
        <v>632.46153846153845</v>
      </c>
      <c r="L45" s="43">
        <f t="shared" si="3"/>
        <v>597.23076923076928</v>
      </c>
      <c r="M45" s="43">
        <f ca="1">+'Rs,Den q2'!I45:I109</f>
        <v>148.46201468631415</v>
      </c>
      <c r="N45" s="43">
        <f ca="1">+'Rs,Den q2'!J45:J109</f>
        <v>0.73679094855212046</v>
      </c>
      <c r="O45" s="43">
        <f t="shared" ca="1" si="4"/>
        <v>940.56281399878651</v>
      </c>
      <c r="P45" s="43">
        <f t="shared" ca="1" si="5"/>
        <v>0.63777340756582124</v>
      </c>
      <c r="Q45" s="43">
        <f t="shared" ca="1" si="6"/>
        <v>671.31329163605778</v>
      </c>
      <c r="R45" s="43">
        <f t="shared" ca="1" si="7"/>
        <v>370.19192096641541</v>
      </c>
      <c r="S45" s="43">
        <f t="shared" ca="1" si="8"/>
        <v>1.4010782494815137</v>
      </c>
      <c r="T45" s="43">
        <f t="shared" ca="1" si="9"/>
        <v>1.6133003866525528</v>
      </c>
      <c r="U45" s="43">
        <f t="shared" ca="1" si="10"/>
        <v>0.89719660986233218</v>
      </c>
      <c r="V45" s="43">
        <f t="shared" ca="1" si="11"/>
        <v>1.6104830275710982E-2</v>
      </c>
      <c r="W45" s="23">
        <f t="shared" ca="1" si="12"/>
        <v>3.0255449764979052</v>
      </c>
      <c r="X45" s="43">
        <f ca="1">+'Visco q2'!G45:G109</f>
        <v>1.3542248825815995E-2</v>
      </c>
      <c r="Y45" s="43">
        <f t="shared" ca="1" si="13"/>
        <v>1.0910576395440559</v>
      </c>
      <c r="Z45" s="43">
        <f t="shared" ca="1" si="14"/>
        <v>59.370116467054032</v>
      </c>
      <c r="AA45" s="43">
        <f t="shared" si="15"/>
        <v>24</v>
      </c>
      <c r="AB45" s="43">
        <f t="shared" ca="1" si="16"/>
        <v>1.7726529647106117E-2</v>
      </c>
      <c r="AC45" s="43">
        <f t="shared" ca="1" si="17"/>
        <v>9.3044531683161569E-3</v>
      </c>
      <c r="AD45" s="43">
        <f t="shared" ca="1" si="18"/>
        <v>0.36112189655469934</v>
      </c>
      <c r="AE45" s="43">
        <f t="shared" ca="1" si="19"/>
        <v>0.18954876343183416</v>
      </c>
      <c r="AF45" s="43">
        <f t="shared" ca="1" si="20"/>
        <v>0.55067065998653353</v>
      </c>
      <c r="AG45" s="43">
        <f t="shared" ca="1" si="21"/>
        <v>0.65578561342551001</v>
      </c>
      <c r="AH45" s="43">
        <f t="shared" ca="1" si="22"/>
        <v>15.1552263888504</v>
      </c>
      <c r="AI45" s="43">
        <f t="shared" si="23"/>
        <v>0.13</v>
      </c>
      <c r="AJ45" s="43">
        <f t="shared" ca="1" si="24"/>
        <v>0.34421438657448994</v>
      </c>
      <c r="AK45" s="43">
        <f t="shared" ca="1" si="25"/>
        <v>0.21421438657448993</v>
      </c>
      <c r="AL45" s="43">
        <f t="shared" ca="1" si="26"/>
        <v>0.98459803219093134</v>
      </c>
      <c r="AM45" s="43">
        <f t="shared" ca="1" si="27"/>
        <v>0.51680427373624915</v>
      </c>
      <c r="AN45" s="43">
        <f t="shared" ca="1" si="28"/>
        <v>42.512543079075883</v>
      </c>
      <c r="AO45" s="43">
        <f t="shared" ca="1" si="29"/>
        <v>0.17701730177580061</v>
      </c>
      <c r="AP45" s="43">
        <f t="shared" ca="1" si="30"/>
        <v>8.7495668650886572E-3</v>
      </c>
      <c r="AQ45" s="43">
        <f t="shared" ca="1" si="31"/>
        <v>4.4892413825125649E-4</v>
      </c>
      <c r="AR45" s="43">
        <f t="shared" ca="1" si="32"/>
        <v>0.63976263022623592</v>
      </c>
      <c r="AS45" s="43">
        <f t="shared" ca="1" si="33"/>
        <v>1.4226599516016511E-4</v>
      </c>
      <c r="AT45" s="43">
        <f t="shared" ca="1" si="34"/>
        <v>0.97471888000011986</v>
      </c>
      <c r="AU45" s="43">
        <f t="shared" ca="1" si="35"/>
        <v>0.62358871440004748</v>
      </c>
      <c r="AV45" s="43">
        <f t="shared" ca="1" si="36"/>
        <v>38.161383875715366</v>
      </c>
      <c r="AW45" s="43">
        <f t="shared" ca="1" si="37"/>
        <v>15.743516159084658</v>
      </c>
      <c r="AX45" s="43">
        <f t="shared" ca="1" si="38"/>
        <v>5958.5214188402897</v>
      </c>
      <c r="AY45" s="43">
        <f ca="1">+'fd q2'!L45:L109</f>
        <v>3.5719751999202499E-2</v>
      </c>
      <c r="AZ45" s="43">
        <f t="shared" ca="1" si="39"/>
        <v>0.26500961024802339</v>
      </c>
      <c r="BA45" s="43">
        <f t="shared" ca="1" si="40"/>
        <v>1.485753669573758E-5</v>
      </c>
      <c r="BB45" s="43">
        <f t="shared" ca="1" si="41"/>
        <v>0.26502446778471911</v>
      </c>
      <c r="BC45" s="43">
        <f t="shared" ca="1" si="42"/>
        <v>26.50244677847191</v>
      </c>
      <c r="BD45" s="43">
        <f t="shared" ca="1" si="43"/>
        <v>953.81367488835667</v>
      </c>
      <c r="BE45" s="26">
        <f t="shared" ca="1" si="46"/>
        <v>0</v>
      </c>
    </row>
    <row r="46" spans="5:57" x14ac:dyDescent="0.25">
      <c r="E46" s="20">
        <v>44</v>
      </c>
      <c r="F46" s="19">
        <v>4400</v>
      </c>
      <c r="G46" s="26">
        <f t="shared" ca="1" si="45"/>
        <v>953.81367488835667</v>
      </c>
      <c r="H46" s="4">
        <f t="shared" ca="1" si="0"/>
        <v>980.65535461117702</v>
      </c>
      <c r="I46" s="4">
        <f t="shared" ca="1" si="1"/>
        <v>967.23451474976684</v>
      </c>
      <c r="J46" s="4">
        <v>563</v>
      </c>
      <c r="K46" s="43">
        <f t="shared" si="2"/>
        <v>635.07692307692309</v>
      </c>
      <c r="L46" s="43">
        <f t="shared" si="3"/>
        <v>599.03846153846155</v>
      </c>
      <c r="M46" s="43">
        <f ca="1">+'Rs,Den q2'!I46:I110</f>
        <v>152.63886492901662</v>
      </c>
      <c r="N46" s="43">
        <f ca="1">+'Rs,Den q2'!J46:J110</f>
        <v>0.73641932332621662</v>
      </c>
      <c r="O46" s="43">
        <f t="shared" ca="1" si="4"/>
        <v>967.23491795795451</v>
      </c>
      <c r="P46" s="43">
        <f t="shared" ca="1" si="5"/>
        <v>0.63594796935702524</v>
      </c>
      <c r="Q46" s="43">
        <f t="shared" ca="1" si="6"/>
        <v>671.37310130050571</v>
      </c>
      <c r="R46" s="43">
        <f t="shared" ca="1" si="7"/>
        <v>369.62771729441664</v>
      </c>
      <c r="S46" s="43">
        <f t="shared" ca="1" si="8"/>
        <v>1.4406810652320639</v>
      </c>
      <c r="T46" s="43">
        <f t="shared" ca="1" si="9"/>
        <v>1.620653521124646</v>
      </c>
      <c r="U46" s="43">
        <f t="shared" ca="1" si="10"/>
        <v>0.89685122818430363</v>
      </c>
      <c r="V46" s="43">
        <f t="shared" ca="1" si="11"/>
        <v>1.5702084863488605E-2</v>
      </c>
      <c r="W46" s="23">
        <f t="shared" ca="1" si="12"/>
        <v>3.0942658431207875</v>
      </c>
      <c r="X46" s="43">
        <f ca="1">+'Visco q2'!G46:G110</f>
        <v>1.3626177896750401E-2</v>
      </c>
      <c r="Y46" s="43">
        <f t="shared" ca="1" si="13"/>
        <v>1.0937743540905913</v>
      </c>
      <c r="Z46" s="43">
        <f t="shared" ca="1" si="14"/>
        <v>59.433651466823889</v>
      </c>
      <c r="AA46" s="43">
        <f t="shared" si="15"/>
        <v>24</v>
      </c>
      <c r="AB46" s="43">
        <f t="shared" ca="1" si="16"/>
        <v>1.7770668397623465E-2</v>
      </c>
      <c r="AC46" s="43">
        <f t="shared" ca="1" si="17"/>
        <v>8.8819976647693706E-3</v>
      </c>
      <c r="AD46" s="43">
        <f t="shared" ca="1" si="18"/>
        <v>0.36202108379640419</v>
      </c>
      <c r="AE46" s="43">
        <f t="shared" ca="1" si="19"/>
        <v>0.1809425705848495</v>
      </c>
      <c r="AF46" s="43">
        <f t="shared" ca="1" si="20"/>
        <v>0.54296365438125371</v>
      </c>
      <c r="AG46" s="43">
        <f t="shared" ca="1" si="21"/>
        <v>0.66675012383463006</v>
      </c>
      <c r="AH46" s="43">
        <f t="shared" ca="1" si="22"/>
        <v>14.831727150546964</v>
      </c>
      <c r="AI46" s="43">
        <f t="shared" si="23"/>
        <v>0.13</v>
      </c>
      <c r="AJ46" s="43">
        <f t="shared" ca="1" si="24"/>
        <v>0.33324987616536988</v>
      </c>
      <c r="AK46" s="43">
        <f t="shared" ca="1" si="25"/>
        <v>0.20324987616536988</v>
      </c>
      <c r="AL46" s="43">
        <f t="shared" ca="1" si="26"/>
        <v>0.99265379745358584</v>
      </c>
      <c r="AM46" s="43">
        <f t="shared" ca="1" si="27"/>
        <v>0.49614052289030902</v>
      </c>
      <c r="AN46" s="43">
        <f t="shared" ca="1" si="28"/>
        <v>42.753914882772868</v>
      </c>
      <c r="AO46" s="43">
        <f t="shared" ca="1" si="29"/>
        <v>0.17985711141617883</v>
      </c>
      <c r="AP46" s="43">
        <f t="shared" ca="1" si="30"/>
        <v>8.8098890883961164E-3</v>
      </c>
      <c r="AQ46" s="43">
        <f t="shared" ca="1" si="31"/>
        <v>4.6520149693284149E-4</v>
      </c>
      <c r="AR46" s="43">
        <f t="shared" ca="1" si="32"/>
        <v>0.64746599356938084</v>
      </c>
      <c r="AS46" s="43">
        <f t="shared" ca="1" si="33"/>
        <v>1.3514782491774507E-4</v>
      </c>
      <c r="AT46" s="43">
        <f t="shared" ca="1" si="34"/>
        <v>0.97471888000009821</v>
      </c>
      <c r="AU46" s="43">
        <f t="shared" ca="1" si="35"/>
        <v>0.63109732809009766</v>
      </c>
      <c r="AV46" s="43">
        <f t="shared" ca="1" si="36"/>
        <v>38.649901576477475</v>
      </c>
      <c r="AW46" s="43">
        <f t="shared" ca="1" si="37"/>
        <v>16.00654389412782</v>
      </c>
      <c r="AX46" s="43">
        <f t="shared" ca="1" si="38"/>
        <v>5852.5585548792569</v>
      </c>
      <c r="AY46" s="43">
        <f ca="1">+'fd q2'!L46:L110</f>
        <v>3.5899144442208292E-2</v>
      </c>
      <c r="AZ46" s="43">
        <f t="shared" ca="1" si="39"/>
        <v>0.26840209428109357</v>
      </c>
      <c r="BA46" s="43">
        <f t="shared" ca="1" si="40"/>
        <v>1.4702947110265399E-5</v>
      </c>
      <c r="BB46" s="43">
        <f t="shared" ca="1" si="41"/>
        <v>0.26841679722820383</v>
      </c>
      <c r="BC46" s="43">
        <f t="shared" ca="1" si="42"/>
        <v>26.841679722820384</v>
      </c>
      <c r="BD46" s="43">
        <f t="shared" ca="1" si="43"/>
        <v>980.65535461117702</v>
      </c>
      <c r="BE46" s="26">
        <f t="shared" ca="1" si="46"/>
        <v>0</v>
      </c>
    </row>
    <row r="47" spans="5:57" x14ac:dyDescent="0.25">
      <c r="E47" s="20">
        <v>45</v>
      </c>
      <c r="F47" s="4">
        <v>4500</v>
      </c>
      <c r="G47" s="26">
        <f t="shared" ca="1" si="45"/>
        <v>980.65535461117702</v>
      </c>
      <c r="H47" s="4">
        <f t="shared" ca="1" si="0"/>
        <v>1007.8351959954424</v>
      </c>
      <c r="I47" s="4">
        <f t="shared" ca="1" si="1"/>
        <v>994.24527530330965</v>
      </c>
      <c r="J47" s="4">
        <v>564</v>
      </c>
      <c r="K47" s="43">
        <f t="shared" si="2"/>
        <v>637.69230769230762</v>
      </c>
      <c r="L47" s="43">
        <f t="shared" si="3"/>
        <v>600.84615384615381</v>
      </c>
      <c r="M47" s="43">
        <f ca="1">+'Rs,Den q2'!I47:I111</f>
        <v>156.8586624666425</v>
      </c>
      <c r="N47" s="43">
        <f ca="1">+'Rs,Den q2'!J47:J111</f>
        <v>0.73604387696782037</v>
      </c>
      <c r="O47" s="43">
        <f t="shared" ca="1" si="4"/>
        <v>994.24572294023153</v>
      </c>
      <c r="P47" s="43">
        <f t="shared" ca="1" si="5"/>
        <v>0.63403928422320877</v>
      </c>
      <c r="Q47" s="43">
        <f t="shared" ca="1" si="6"/>
        <v>671.43537124066268</v>
      </c>
      <c r="R47" s="43">
        <f t="shared" ca="1" si="7"/>
        <v>369.03769469831434</v>
      </c>
      <c r="S47" s="43">
        <f t="shared" ca="1" si="8"/>
        <v>1.4807758391789314</v>
      </c>
      <c r="T47" s="43">
        <f t="shared" ca="1" si="9"/>
        <v>1.6281430392560339</v>
      </c>
      <c r="U47" s="43">
        <f t="shared" ca="1" si="10"/>
        <v>0.89660219255668128</v>
      </c>
      <c r="V47" s="43">
        <f t="shared" ca="1" si="11"/>
        <v>1.5317346516589364E-2</v>
      </c>
      <c r="W47" s="23">
        <f t="shared" ca="1" si="12"/>
        <v>3.1624668973956962</v>
      </c>
      <c r="X47" s="43">
        <f ca="1">+'Visco q2'!G47:G111</f>
        <v>1.3710666704591508E-2</v>
      </c>
      <c r="Y47" s="43">
        <f t="shared" ca="1" si="13"/>
        <v>1.0965181670687156</v>
      </c>
      <c r="Z47" s="43">
        <f t="shared" ca="1" si="14"/>
        <v>59.49734572944039</v>
      </c>
      <c r="AA47" s="43">
        <f t="shared" si="15"/>
        <v>24</v>
      </c>
      <c r="AB47" s="43">
        <f t="shared" ca="1" si="16"/>
        <v>1.7815247419244326E-2</v>
      </c>
      <c r="AC47" s="43">
        <f t="shared" ca="1" si="17"/>
        <v>8.4773418856769738E-3</v>
      </c>
      <c r="AD47" s="43">
        <f t="shared" ca="1" si="18"/>
        <v>0.3629292401673781</v>
      </c>
      <c r="AE47" s="43">
        <f t="shared" ca="1" si="19"/>
        <v>0.17269899074678902</v>
      </c>
      <c r="AF47" s="43">
        <f t="shared" ca="1" si="20"/>
        <v>0.53562823091416711</v>
      </c>
      <c r="AG47" s="43">
        <f t="shared" ca="1" si="21"/>
        <v>0.67757675794638328</v>
      </c>
      <c r="AH47" s="43">
        <f t="shared" ca="1" si="22"/>
        <v>14.511569340426385</v>
      </c>
      <c r="AI47" s="43">
        <f t="shared" si="23"/>
        <v>0.13</v>
      </c>
      <c r="AJ47" s="43">
        <f t="shared" ca="1" si="24"/>
        <v>0.32242324205361672</v>
      </c>
      <c r="AK47" s="43">
        <f t="shared" ca="1" si="25"/>
        <v>0.19242324205361672</v>
      </c>
      <c r="AL47" s="43">
        <f t="shared" ca="1" si="26"/>
        <v>1.0008558564016095</v>
      </c>
      <c r="AM47" s="43">
        <f t="shared" ca="1" si="27"/>
        <v>0.47625480990139152</v>
      </c>
      <c r="AN47" s="43">
        <f t="shared" ca="1" si="28"/>
        <v>42.999313248527436</v>
      </c>
      <c r="AO47" s="43">
        <f t="shared" ca="1" si="29"/>
        <v>0.18277606752176526</v>
      </c>
      <c r="AP47" s="43">
        <f t="shared" ca="1" si="30"/>
        <v>8.8707591946113468E-3</v>
      </c>
      <c r="AQ47" s="43">
        <f t="shared" ca="1" si="31"/>
        <v>4.8209295493421557E-4</v>
      </c>
      <c r="AR47" s="43">
        <f t="shared" ca="1" si="32"/>
        <v>0.65514422387777071</v>
      </c>
      <c r="AS47" s="43">
        <f t="shared" ca="1" si="33"/>
        <v>1.2835821121252376E-4</v>
      </c>
      <c r="AT47" s="43">
        <f t="shared" ca="1" si="34"/>
        <v>0.97471888000008067</v>
      </c>
      <c r="AU47" s="43">
        <f t="shared" ca="1" si="35"/>
        <v>0.63858144413666273</v>
      </c>
      <c r="AV47" s="43">
        <f t="shared" ca="1" si="36"/>
        <v>39.136875177226713</v>
      </c>
      <c r="AW47" s="43">
        <f t="shared" ca="1" si="37"/>
        <v>16.266262828322809</v>
      </c>
      <c r="AX47" s="43">
        <f t="shared" ca="1" si="38"/>
        <v>5752.8891612044208</v>
      </c>
      <c r="AY47" s="43">
        <f ca="1">+'fd q2'!L47:L111</f>
        <v>3.6072109992273553E-2</v>
      </c>
      <c r="AZ47" s="43">
        <f t="shared" ca="1" si="39"/>
        <v>0.27178385539740774</v>
      </c>
      <c r="BA47" s="43">
        <f t="shared" ca="1" si="40"/>
        <v>1.4558445245717001E-5</v>
      </c>
      <c r="BB47" s="43">
        <f t="shared" ca="1" si="41"/>
        <v>0.27179841384265346</v>
      </c>
      <c r="BC47" s="43">
        <f t="shared" ca="1" si="42"/>
        <v>27.179841384265345</v>
      </c>
      <c r="BD47" s="43">
        <f t="shared" ca="1" si="43"/>
        <v>1007.8351959954424</v>
      </c>
      <c r="BE47" s="26">
        <f t="shared" ca="1" si="46"/>
        <v>0</v>
      </c>
    </row>
    <row r="48" spans="5:57" x14ac:dyDescent="0.25">
      <c r="E48" s="20">
        <v>46</v>
      </c>
      <c r="F48" s="19">
        <v>4600</v>
      </c>
      <c r="G48" s="26">
        <f t="shared" ca="1" si="45"/>
        <v>1007.8351959954424</v>
      </c>
      <c r="H48" s="4">
        <f t="shared" ca="1" si="0"/>
        <v>1035.352122676476</v>
      </c>
      <c r="I48" s="4">
        <f t="shared" ca="1" si="1"/>
        <v>1021.5936593359593</v>
      </c>
      <c r="J48" s="4">
        <v>565</v>
      </c>
      <c r="K48" s="43">
        <f t="shared" si="2"/>
        <v>640.30769230769238</v>
      </c>
      <c r="L48" s="43">
        <f t="shared" si="3"/>
        <v>602.65384615384619</v>
      </c>
      <c r="M48" s="43">
        <f ca="1">+'Rs,Den q2'!I48:I112</f>
        <v>161.12059385331284</v>
      </c>
      <c r="N48" s="43">
        <f ca="1">+'Rs,Den q2'!J48:J112</f>
        <v>0.73566468185132672</v>
      </c>
      <c r="O48" s="43">
        <f t="shared" ca="1" si="4"/>
        <v>1021.5941553775477</v>
      </c>
      <c r="P48" s="43">
        <f t="shared" ca="1" si="5"/>
        <v>0.63204130753986498</v>
      </c>
      <c r="Q48" s="43">
        <f t="shared" ca="1" si="6"/>
        <v>671.50026157172158</v>
      </c>
      <c r="R48" s="43">
        <f t="shared" ca="1" si="7"/>
        <v>368.41997226999734</v>
      </c>
      <c r="S48" s="43">
        <f t="shared" ca="1" si="8"/>
        <v>1.52136003185584</v>
      </c>
      <c r="T48" s="43">
        <f t="shared" ca="1" si="9"/>
        <v>1.6357795220509654</v>
      </c>
      <c r="U48" s="43">
        <f t="shared" ca="1" si="10"/>
        <v>0.89645222656157852</v>
      </c>
      <c r="V48" s="43">
        <f t="shared" ca="1" si="11"/>
        <v>1.4949645183160901E-2</v>
      </c>
      <c r="W48" s="23">
        <f t="shared" ca="1" si="12"/>
        <v>3.2300402654664104</v>
      </c>
      <c r="X48" s="43">
        <f ca="1">+'Visco q2'!G48:G112</f>
        <v>1.3795682805530507E-2</v>
      </c>
      <c r="Y48" s="43">
        <f t="shared" ca="1" si="13"/>
        <v>1.0992887479231528</v>
      </c>
      <c r="Z48" s="43">
        <f t="shared" ca="1" si="14"/>
        <v>59.561163758490203</v>
      </c>
      <c r="AA48" s="43">
        <f t="shared" si="15"/>
        <v>24</v>
      </c>
      <c r="AB48" s="43">
        <f t="shared" ca="1" si="16"/>
        <v>1.7860261341401919E-2</v>
      </c>
      <c r="AC48" s="43">
        <f t="shared" ca="1" si="17"/>
        <v>8.0894799415700287E-3</v>
      </c>
      <c r="AD48" s="43">
        <f t="shared" ca="1" si="18"/>
        <v>0.36384625625933326</v>
      </c>
      <c r="AE48" s="43">
        <f t="shared" ca="1" si="19"/>
        <v>0.16479753210566356</v>
      </c>
      <c r="AF48" s="43">
        <f t="shared" ca="1" si="20"/>
        <v>0.52864378836499681</v>
      </c>
      <c r="AG48" s="43">
        <f t="shared" ca="1" si="21"/>
        <v>0.68826356095972741</v>
      </c>
      <c r="AH48" s="43">
        <f t="shared" ca="1" si="22"/>
        <v>14.194846316880232</v>
      </c>
      <c r="AI48" s="43">
        <f t="shared" si="23"/>
        <v>0.13</v>
      </c>
      <c r="AJ48" s="43">
        <f t="shared" ca="1" si="24"/>
        <v>0.31173643904027254</v>
      </c>
      <c r="AK48" s="43">
        <f t="shared" ca="1" si="25"/>
        <v>0.18173643904027253</v>
      </c>
      <c r="AL48" s="43">
        <f t="shared" ca="1" si="26"/>
        <v>1.0092059523770855</v>
      </c>
      <c r="AM48" s="43">
        <f t="shared" ca="1" si="27"/>
        <v>0.45710144731995789</v>
      </c>
      <c r="AN48" s="43">
        <f t="shared" ca="1" si="28"/>
        <v>43.248777592219923</v>
      </c>
      <c r="AO48" s="43">
        <f t="shared" ca="1" si="29"/>
        <v>0.18577646645259785</v>
      </c>
      <c r="AP48" s="43">
        <f t="shared" ca="1" si="30"/>
        <v>8.9321524241304275E-3</v>
      </c>
      <c r="AQ48" s="43">
        <f t="shared" ca="1" si="31"/>
        <v>4.9963279223803338E-4</v>
      </c>
      <c r="AR48" s="43">
        <f t="shared" ca="1" si="32"/>
        <v>0.66279801870406818</v>
      </c>
      <c r="AS48" s="43">
        <f t="shared" ca="1" si="33"/>
        <v>1.2187865570273424E-4</v>
      </c>
      <c r="AT48" s="43">
        <f t="shared" ca="1" si="34"/>
        <v>0.97471888000006612</v>
      </c>
      <c r="AU48" s="43">
        <f t="shared" ca="1" si="35"/>
        <v>0.64604174245749224</v>
      </c>
      <c r="AV48" s="43">
        <f t="shared" ca="1" si="36"/>
        <v>39.622297441487682</v>
      </c>
      <c r="AW48" s="43">
        <f t="shared" ca="1" si="37"/>
        <v>16.522626080065383</v>
      </c>
      <c r="AX48" s="43">
        <f t="shared" ca="1" si="38"/>
        <v>5659.1069131525446</v>
      </c>
      <c r="AY48" s="43">
        <f ca="1">+'fd q2'!L48:L112</f>
        <v>3.623876164766749E-2</v>
      </c>
      <c r="AZ48" s="43">
        <f t="shared" ca="1" si="39"/>
        <v>0.27515484334366447</v>
      </c>
      <c r="BA48" s="43">
        <f t="shared" ca="1" si="40"/>
        <v>1.4423466671120239E-5</v>
      </c>
      <c r="BB48" s="43">
        <f t="shared" ca="1" si="41"/>
        <v>0.2751692668103356</v>
      </c>
      <c r="BC48" s="43">
        <f t="shared" ca="1" si="42"/>
        <v>27.51692668103356</v>
      </c>
      <c r="BD48" s="43">
        <f t="shared" ca="1" si="43"/>
        <v>1035.352122676476</v>
      </c>
      <c r="BE48" s="26">
        <f t="shared" ca="1" si="46"/>
        <v>0</v>
      </c>
    </row>
    <row r="49" spans="5:57" x14ac:dyDescent="0.25">
      <c r="E49" s="20">
        <v>47</v>
      </c>
      <c r="F49" s="4">
        <v>4700</v>
      </c>
      <c r="G49" s="26">
        <f t="shared" ca="1" si="45"/>
        <v>1035.352122676476</v>
      </c>
      <c r="H49" s="4">
        <f t="shared" ca="1" si="0"/>
        <v>1063.2050585340821</v>
      </c>
      <c r="I49" s="4">
        <f t="shared" ca="1" si="1"/>
        <v>1049.2785906052791</v>
      </c>
      <c r="J49" s="4">
        <v>566</v>
      </c>
      <c r="K49" s="43">
        <f t="shared" si="2"/>
        <v>642.92307692307691</v>
      </c>
      <c r="L49" s="43">
        <f t="shared" si="3"/>
        <v>604.46153846153845</v>
      </c>
      <c r="M49" s="43">
        <f ca="1">+'Rs,Den q2'!I49:I113</f>
        <v>165.4238446872308</v>
      </c>
      <c r="N49" s="43">
        <f ca="1">+'Rs,Den q2'!J49:J113</f>
        <v>0.7352818104361809</v>
      </c>
      <c r="O49" s="43">
        <f t="shared" ca="1" si="4"/>
        <v>1049.2791392937602</v>
      </c>
      <c r="P49" s="43">
        <f t="shared" ca="1" si="5"/>
        <v>0.6299473369795956</v>
      </c>
      <c r="Q49" s="43">
        <f t="shared" ca="1" si="6"/>
        <v>671.56794827840577</v>
      </c>
      <c r="R49" s="43">
        <f t="shared" ca="1" si="7"/>
        <v>367.77246392627251</v>
      </c>
      <c r="S49" s="43">
        <f t="shared" ca="1" si="8"/>
        <v>1.5624310143078617</v>
      </c>
      <c r="T49" s="43">
        <f t="shared" ca="1" si="9"/>
        <v>1.6435747581763356</v>
      </c>
      <c r="U49" s="43">
        <f t="shared" ca="1" si="10"/>
        <v>0.89640418911194952</v>
      </c>
      <c r="V49" s="43">
        <f t="shared" ca="1" si="11"/>
        <v>1.4598079655090943E-2</v>
      </c>
      <c r="W49" s="23">
        <f t="shared" ca="1" si="12"/>
        <v>3.2968703885964152</v>
      </c>
      <c r="X49" s="43">
        <f ca="1">+'Visco q2'!G49:G113</f>
        <v>1.3881191248617059E-2</v>
      </c>
      <c r="Y49" s="43">
        <f t="shared" ca="1" si="13"/>
        <v>1.1020857615661102</v>
      </c>
      <c r="Z49" s="43">
        <f t="shared" ca="1" si="14"/>
        <v>59.625070773194558</v>
      </c>
      <c r="AA49" s="43">
        <f t="shared" si="15"/>
        <v>24</v>
      </c>
      <c r="AB49" s="43">
        <f t="shared" ca="1" si="16"/>
        <v>1.7905704719889205E-2</v>
      </c>
      <c r="AC49" s="43">
        <f t="shared" ca="1" si="17"/>
        <v>7.7174739835972851E-3</v>
      </c>
      <c r="AD49" s="43">
        <f t="shared" ca="1" si="18"/>
        <v>0.36477202116379442</v>
      </c>
      <c r="AE49" s="43">
        <f t="shared" ca="1" si="19"/>
        <v>0.15721908896156536</v>
      </c>
      <c r="AF49" s="43">
        <f t="shared" ca="1" si="20"/>
        <v>0.52199111012535981</v>
      </c>
      <c r="AG49" s="43">
        <f t="shared" ca="1" si="21"/>
        <v>0.69880887641207512</v>
      </c>
      <c r="AH49" s="43">
        <f t="shared" ca="1" si="22"/>
        <v>13.881646270912189</v>
      </c>
      <c r="AI49" s="43">
        <f t="shared" si="23"/>
        <v>0.13</v>
      </c>
      <c r="AJ49" s="43">
        <f t="shared" ca="1" si="24"/>
        <v>0.30119112358792488</v>
      </c>
      <c r="AK49" s="43">
        <f t="shared" ca="1" si="25"/>
        <v>0.17119112358792488</v>
      </c>
      <c r="AL49" s="43">
        <f t="shared" ca="1" si="26"/>
        <v>1.017705861295497</v>
      </c>
      <c r="AM49" s="43">
        <f t="shared" ca="1" si="27"/>
        <v>0.43863777663988329</v>
      </c>
      <c r="AN49" s="43">
        <f t="shared" ca="1" si="28"/>
        <v>43.502348210907336</v>
      </c>
      <c r="AO49" s="43">
        <f t="shared" ca="1" si="29"/>
        <v>0.18886068300146167</v>
      </c>
      <c r="AP49" s="43">
        <f t="shared" ca="1" si="30"/>
        <v>8.9940425581135144E-3</v>
      </c>
      <c r="AQ49" s="43">
        <f t="shared" ca="1" si="31"/>
        <v>5.1785824264251464E-4</v>
      </c>
      <c r="AR49" s="43">
        <f t="shared" ca="1" si="32"/>
        <v>0.67042821792709661</v>
      </c>
      <c r="AS49" s="43">
        <f t="shared" ca="1" si="33"/>
        <v>1.1569191461709743E-4</v>
      </c>
      <c r="AT49" s="43">
        <f t="shared" ca="1" si="34"/>
        <v>0.97471888000005413</v>
      </c>
      <c r="AU49" s="43">
        <f t="shared" ca="1" si="35"/>
        <v>0.65347904169833182</v>
      </c>
      <c r="AV49" s="43">
        <f t="shared" ca="1" si="36"/>
        <v>40.106168796515213</v>
      </c>
      <c r="AW49" s="43">
        <f t="shared" ca="1" si="37"/>
        <v>16.775593925478713</v>
      </c>
      <c r="AX49" s="43">
        <f t="shared" ca="1" si="38"/>
        <v>5570.8384576352646</v>
      </c>
      <c r="AY49" s="43">
        <f ca="1">+'fd q2'!L49:L113</f>
        <v>3.6399213447219886E-2</v>
      </c>
      <c r="AZ49" s="43">
        <f t="shared" ca="1" si="39"/>
        <v>0.27851506108691121</v>
      </c>
      <c r="BA49" s="43">
        <f t="shared" ca="1" si="40"/>
        <v>1.4297489150074463E-5</v>
      </c>
      <c r="BB49" s="43">
        <f t="shared" ca="1" si="41"/>
        <v>0.27852935857606126</v>
      </c>
      <c r="BC49" s="43">
        <f t="shared" ca="1" si="42"/>
        <v>27.852935857606127</v>
      </c>
      <c r="BD49" s="43">
        <f t="shared" ca="1" si="43"/>
        <v>1063.2050585340821</v>
      </c>
      <c r="BE49" s="26">
        <f t="shared" ca="1" si="46"/>
        <v>0</v>
      </c>
    </row>
    <row r="50" spans="5:57" x14ac:dyDescent="0.25">
      <c r="E50" s="20">
        <v>48</v>
      </c>
      <c r="F50" s="19">
        <v>4800</v>
      </c>
      <c r="G50" s="26">
        <f t="shared" ca="1" si="45"/>
        <v>1063.2050585340821</v>
      </c>
      <c r="H50" s="4">
        <f t="shared" ca="1" si="0"/>
        <v>1091.3929336859646</v>
      </c>
      <c r="I50" s="4">
        <f t="shared" ca="1" si="1"/>
        <v>1077.2989961100234</v>
      </c>
      <c r="J50" s="4">
        <v>567</v>
      </c>
      <c r="K50" s="43">
        <f t="shared" si="2"/>
        <v>645.53846153846155</v>
      </c>
      <c r="L50" s="43">
        <f t="shared" si="3"/>
        <v>606.26923076923072</v>
      </c>
      <c r="M50" s="43">
        <f ca="1">+'Rs,Den q2'!I50:I114</f>
        <v>169.76760098754727</v>
      </c>
      <c r="N50" s="43">
        <f ca="1">+'Rs,Den q2'!J50:J114</f>
        <v>0.73489533514437533</v>
      </c>
      <c r="O50" s="43">
        <f t="shared" ca="1" si="4"/>
        <v>1077.2996019644622</v>
      </c>
      <c r="P50" s="43">
        <f t="shared" ca="1" si="5"/>
        <v>0.62774992148307385</v>
      </c>
      <c r="Q50" s="43">
        <f t="shared" ca="1" si="6"/>
        <v>671.63862517517089</v>
      </c>
      <c r="R50" s="43">
        <f t="shared" ca="1" si="7"/>
        <v>367.09284993297393</v>
      </c>
      <c r="S50" s="43">
        <f t="shared" ca="1" si="8"/>
        <v>1.6039860659131266</v>
      </c>
      <c r="T50" s="43">
        <f t="shared" ca="1" si="9"/>
        <v>1.6515419215599734</v>
      </c>
      <c r="U50" s="43">
        <f t="shared" ca="1" si="10"/>
        <v>0.89646109817308828</v>
      </c>
      <c r="V50" s="43">
        <f t="shared" ca="1" si="11"/>
        <v>1.4261812145978952E-2</v>
      </c>
      <c r="W50" s="23">
        <f t="shared" ca="1" si="12"/>
        <v>3.3628331035638381</v>
      </c>
      <c r="X50" s="43">
        <f ca="1">+'Visco q2'!G50:G114</f>
        <v>1.3967154457986722E-2</v>
      </c>
      <c r="Y50" s="43">
        <f t="shared" ca="1" si="13"/>
        <v>1.1049088690363233</v>
      </c>
      <c r="Z50" s="43">
        <f t="shared" ca="1" si="14"/>
        <v>59.689032746798908</v>
      </c>
      <c r="AA50" s="43">
        <f t="shared" si="15"/>
        <v>24</v>
      </c>
      <c r="AB50" s="43">
        <f t="shared" ca="1" si="16"/>
        <v>1.7951572047566422E-2</v>
      </c>
      <c r="AC50" s="43">
        <f t="shared" ca="1" si="17"/>
        <v>7.3604485781879119E-3</v>
      </c>
      <c r="AD50" s="43">
        <f t="shared" ca="1" si="18"/>
        <v>0.36570642269023174</v>
      </c>
      <c r="AE50" s="43">
        <f t="shared" ca="1" si="19"/>
        <v>0.14994582712823798</v>
      </c>
      <c r="AF50" s="43">
        <f t="shared" ca="1" si="20"/>
        <v>0.51565224981846969</v>
      </c>
      <c r="AG50" s="43">
        <f t="shared" ca="1" si="21"/>
        <v>0.70921133926784008</v>
      </c>
      <c r="AH50" s="43">
        <f t="shared" ca="1" si="22"/>
        <v>13.572052212715548</v>
      </c>
      <c r="AI50" s="43">
        <f t="shared" si="23"/>
        <v>0.13</v>
      </c>
      <c r="AJ50" s="43">
        <f t="shared" ca="1" si="24"/>
        <v>0.29078866073215998</v>
      </c>
      <c r="AK50" s="43">
        <f t="shared" ca="1" si="25"/>
        <v>0.16078866073215997</v>
      </c>
      <c r="AL50" s="43">
        <f t="shared" ca="1" si="26"/>
        <v>1.0263573937437556</v>
      </c>
      <c r="AM50" s="43">
        <f t="shared" ca="1" si="27"/>
        <v>0.42082391444475103</v>
      </c>
      <c r="AN50" s="43">
        <f t="shared" ca="1" si="28"/>
        <v>43.760066342935716</v>
      </c>
      <c r="AO50" s="43">
        <f t="shared" ca="1" si="29"/>
        <v>0.19203117373427114</v>
      </c>
      <c r="AP50" s="43">
        <f t="shared" ca="1" si="30"/>
        <v>9.0564018980797047E-3</v>
      </c>
      <c r="AQ50" s="43">
        <f t="shared" ca="1" si="31"/>
        <v>5.368098619576581E-4</v>
      </c>
      <c r="AR50" s="43">
        <f t="shared" ca="1" si="32"/>
        <v>0.67803582104237803</v>
      </c>
      <c r="AS50" s="43">
        <f t="shared" ca="1" si="33"/>
        <v>1.0978189571319398E-4</v>
      </c>
      <c r="AT50" s="43">
        <f t="shared" ca="1" si="34"/>
        <v>0.97471888000004414</v>
      </c>
      <c r="AU50" s="43">
        <f t="shared" ca="1" si="35"/>
        <v>0.66089431608633709</v>
      </c>
      <c r="AV50" s="43">
        <f t="shared" ca="1" si="36"/>
        <v>40.588498294522168</v>
      </c>
      <c r="AW50" s="43">
        <f t="shared" ca="1" si="37"/>
        <v>17.025133632567236</v>
      </c>
      <c r="AX50" s="43">
        <f t="shared" ca="1" si="38"/>
        <v>5487.7403772673752</v>
      </c>
      <c r="AY50" s="43">
        <f ca="1">+'fd q2'!L50:L114</f>
        <v>3.655358008793249E-2</v>
      </c>
      <c r="AZ50" s="43">
        <f t="shared" ca="1" si="39"/>
        <v>0.28186457148973726</v>
      </c>
      <c r="BA50" s="43">
        <f t="shared" ca="1" si="40"/>
        <v>1.4180029086974643E-5</v>
      </c>
      <c r="BB50" s="43">
        <f t="shared" ca="1" si="41"/>
        <v>0.28187875151882424</v>
      </c>
      <c r="BC50" s="43">
        <f t="shared" ca="1" si="42"/>
        <v>28.187875151882423</v>
      </c>
      <c r="BD50" s="43">
        <f t="shared" ca="1" si="43"/>
        <v>1091.3929336859646</v>
      </c>
      <c r="BE50" s="26">
        <f t="shared" ca="1" si="46"/>
        <v>0</v>
      </c>
    </row>
    <row r="51" spans="5:57" x14ac:dyDescent="0.25">
      <c r="E51" s="20">
        <v>49</v>
      </c>
      <c r="F51" s="4">
        <v>4900</v>
      </c>
      <c r="G51" s="26">
        <f t="shared" ca="1" si="45"/>
        <v>1091.3929336859646</v>
      </c>
      <c r="H51" s="4">
        <f t="shared" ca="1" si="0"/>
        <v>1119.9146912010779</v>
      </c>
      <c r="I51" s="4">
        <f t="shared" ca="1" si="1"/>
        <v>1105.6538124435212</v>
      </c>
      <c r="J51" s="4">
        <v>568</v>
      </c>
      <c r="K51" s="43">
        <f t="shared" si="2"/>
        <v>648.15384615384619</v>
      </c>
      <c r="L51" s="43">
        <f t="shared" si="3"/>
        <v>608.07692307692309</v>
      </c>
      <c r="M51" s="43">
        <f ca="1">+'Rs,Den q2'!I51:I115</f>
        <v>174.15105068237784</v>
      </c>
      <c r="N51" s="43">
        <f ca="1">+'Rs,Den q2'!J51:J115</f>
        <v>0.73450532822805703</v>
      </c>
      <c r="O51" s="43">
        <f t="shared" ca="1" si="4"/>
        <v>1105.6544802702799</v>
      </c>
      <c r="P51" s="43">
        <f t="shared" ca="1" si="5"/>
        <v>0.62544075466638926</v>
      </c>
      <c r="Q51" s="43">
        <f t="shared" ca="1" si="6"/>
        <v>671.71250616008354</v>
      </c>
      <c r="R51" s="43">
        <f t="shared" ca="1" si="7"/>
        <v>366.37854354660573</v>
      </c>
      <c r="S51" s="43">
        <f t="shared" ca="1" si="8"/>
        <v>1.6460223716305502</v>
      </c>
      <c r="T51" s="43">
        <f t="shared" ca="1" si="9"/>
        <v>1.6596957812830317</v>
      </c>
      <c r="U51" s="43">
        <f t="shared" ca="1" si="10"/>
        <v>0.89662615809598578</v>
      </c>
      <c r="V51" s="43">
        <f t="shared" ca="1" si="11"/>
        <v>1.3940063436585165E-2</v>
      </c>
      <c r="W51" s="23">
        <f t="shared" ca="1" si="12"/>
        <v>3.4277945630509619</v>
      </c>
      <c r="X51" s="43">
        <f ca="1">+'Visco q2'!G51:G115</f>
        <v>1.4053532108938522E-2</v>
      </c>
      <c r="Y51" s="43">
        <f t="shared" ca="1" si="13"/>
        <v>1.1077577282129552</v>
      </c>
      <c r="Z51" s="43">
        <f t="shared" ca="1" si="14"/>
        <v>59.753016445715687</v>
      </c>
      <c r="AA51" s="43">
        <f t="shared" si="15"/>
        <v>24</v>
      </c>
      <c r="AB51" s="43">
        <f t="shared" ca="1" si="16"/>
        <v>1.7997857765959902E-2</v>
      </c>
      <c r="AC51" s="43">
        <f t="shared" ca="1" si="17"/>
        <v>7.0175856195546522E-3</v>
      </c>
      <c r="AD51" s="43">
        <f t="shared" ca="1" si="18"/>
        <v>0.36664934760234952</v>
      </c>
      <c r="AE51" s="43">
        <f t="shared" ca="1" si="19"/>
        <v>0.14296108029144181</v>
      </c>
      <c r="AF51" s="43">
        <f t="shared" ca="1" si="20"/>
        <v>0.5096104278937913</v>
      </c>
      <c r="AG51" s="43">
        <f t="shared" ca="1" si="21"/>
        <v>0.71946986861650997</v>
      </c>
      <c r="AH51" s="43">
        <f t="shared" ca="1" si="22"/>
        <v>13.266141965032022</v>
      </c>
      <c r="AI51" s="43">
        <f t="shared" si="23"/>
        <v>0.13</v>
      </c>
      <c r="AJ51" s="43">
        <f t="shared" ca="1" si="24"/>
        <v>0.28053013138348998</v>
      </c>
      <c r="AK51" s="43">
        <f t="shared" ca="1" si="25"/>
        <v>0.15053013138348997</v>
      </c>
      <c r="AL51" s="43">
        <f t="shared" ca="1" si="26"/>
        <v>1.0351623973459165</v>
      </c>
      <c r="AM51" s="43">
        <f t="shared" ca="1" si="27"/>
        <v>0.4036225226347645</v>
      </c>
      <c r="AN51" s="43">
        <f t="shared" ca="1" si="28"/>
        <v>44.021974235578689</v>
      </c>
      <c r="AO51" s="43">
        <f t="shared" ca="1" si="29"/>
        <v>0.19529048056460999</v>
      </c>
      <c r="AP51" s="43">
        <f t="shared" ca="1" si="30"/>
        <v>9.1192012493274376E-3</v>
      </c>
      <c r="AQ51" s="43">
        <f t="shared" ca="1" si="31"/>
        <v>5.5653195434977659E-4</v>
      </c>
      <c r="AR51" s="43">
        <f t="shared" ca="1" si="32"/>
        <v>0.6856220060143926</v>
      </c>
      <c r="AS51" s="43">
        <f t="shared" ca="1" si="33"/>
        <v>1.0413356510846362E-4</v>
      </c>
      <c r="AT51" s="43">
        <f t="shared" ca="1" si="34"/>
        <v>0.97471888000003604</v>
      </c>
      <c r="AU51" s="43">
        <f t="shared" ca="1" si="35"/>
        <v>0.66828871380572674</v>
      </c>
      <c r="AV51" s="43">
        <f t="shared" ca="1" si="36"/>
        <v>41.069304649839147</v>
      </c>
      <c r="AW51" s="43">
        <f t="shared" ca="1" si="37"/>
        <v>17.271219286005163</v>
      </c>
      <c r="AX51" s="43">
        <f t="shared" ca="1" si="38"/>
        <v>5409.4964936439055</v>
      </c>
      <c r="AY51" s="43">
        <f ca="1">+'fd q2'!L51:L115</f>
        <v>3.6701976527907604E-2</v>
      </c>
      <c r="AZ51" s="43">
        <f t="shared" ca="1" si="39"/>
        <v>0.28520350451277188</v>
      </c>
      <c r="BA51" s="43">
        <f t="shared" ca="1" si="40"/>
        <v>1.4070638361406671E-5</v>
      </c>
      <c r="BB51" s="43">
        <f t="shared" ca="1" si="41"/>
        <v>0.28521757515113327</v>
      </c>
      <c r="BC51" s="43">
        <f t="shared" ca="1" si="42"/>
        <v>28.521757515113329</v>
      </c>
      <c r="BD51" s="43">
        <f t="shared" ca="1" si="43"/>
        <v>1119.9146912010779</v>
      </c>
      <c r="BE51" s="26">
        <f t="shared" ca="1" si="46"/>
        <v>0</v>
      </c>
    </row>
    <row r="52" spans="5:57" x14ac:dyDescent="0.25">
      <c r="E52" s="20">
        <v>50</v>
      </c>
      <c r="F52" s="19">
        <v>5000</v>
      </c>
      <c r="G52" s="26">
        <f t="shared" ca="1" si="45"/>
        <v>1119.9146912010779</v>
      </c>
      <c r="H52" s="4">
        <f t="shared" ca="1" si="0"/>
        <v>1148.7692945953243</v>
      </c>
      <c r="I52" s="4">
        <f t="shared" ca="1" si="1"/>
        <v>1134.3419928982012</v>
      </c>
      <c r="J52" s="4">
        <v>569</v>
      </c>
      <c r="K52" s="43">
        <f t="shared" si="2"/>
        <v>650.76923076923072</v>
      </c>
      <c r="L52" s="43">
        <f t="shared" si="3"/>
        <v>609.88461538461536</v>
      </c>
      <c r="M52" s="43">
        <f ca="1">+'Rs,Den q2'!I52:I116</f>
        <v>178.57338521664803</v>
      </c>
      <c r="N52" s="43">
        <f ca="1">+'Rs,Den q2'!J52:J116</f>
        <v>0.73411186162647324</v>
      </c>
      <c r="O52" s="43">
        <f t="shared" ca="1" si="4"/>
        <v>1134.3427278012848</v>
      </c>
      <c r="P52" s="43">
        <f t="shared" ca="1" si="5"/>
        <v>0.62301054946537593</v>
      </c>
      <c r="Q52" s="43">
        <f t="shared" ca="1" si="6"/>
        <v>671.78982781403749</v>
      </c>
      <c r="R52" s="43">
        <f t="shared" ca="1" si="7"/>
        <v>365.62665176693287</v>
      </c>
      <c r="S52" s="43">
        <f t="shared" ca="1" si="8"/>
        <v>1.6885370184738875</v>
      </c>
      <c r="T52" s="43">
        <f t="shared" ca="1" si="9"/>
        <v>1.6680529508373576</v>
      </c>
      <c r="U52" s="43">
        <f t="shared" ca="1" si="10"/>
        <v>0.89690279119744998</v>
      </c>
      <c r="V52" s="43">
        <f t="shared" ca="1" si="11"/>
        <v>1.3632108532949418E-2</v>
      </c>
      <c r="W52" s="23">
        <f t="shared" ca="1" si="12"/>
        <v>3.4916099636463578</v>
      </c>
      <c r="X52" s="43">
        <f ca="1">+'Visco q2'!G52:G116</f>
        <v>1.4140280998299344E-2</v>
      </c>
      <c r="Y52" s="43">
        <f t="shared" ca="1" si="13"/>
        <v>1.1106319945884615</v>
      </c>
      <c r="Z52" s="43">
        <f t="shared" ca="1" si="14"/>
        <v>59.816989469520237</v>
      </c>
      <c r="AA52" s="43">
        <f t="shared" si="15"/>
        <v>24</v>
      </c>
      <c r="AB52" s="43">
        <f t="shared" ca="1" si="16"/>
        <v>1.80445562778189E-2</v>
      </c>
      <c r="AC52" s="43">
        <f t="shared" ca="1" si="17"/>
        <v>6.6881197199252012E-3</v>
      </c>
      <c r="AD52" s="43">
        <f t="shared" ca="1" si="18"/>
        <v>0.36760068187389183</v>
      </c>
      <c r="AE52" s="43">
        <f t="shared" ca="1" si="19"/>
        <v>0.13624925609951877</v>
      </c>
      <c r="AF52" s="43">
        <f t="shared" ca="1" si="20"/>
        <v>0.5038499379734106</v>
      </c>
      <c r="AG52" s="43">
        <f t="shared" ca="1" si="21"/>
        <v>0.72958366007239839</v>
      </c>
      <c r="AH52" s="43">
        <f t="shared" ca="1" si="22"/>
        <v>12.963988163233811</v>
      </c>
      <c r="AI52" s="43">
        <f t="shared" si="23"/>
        <v>0.13</v>
      </c>
      <c r="AJ52" s="43">
        <f t="shared" ca="1" si="24"/>
        <v>0.27041633992760156</v>
      </c>
      <c r="AK52" s="43">
        <f t="shared" ca="1" si="25"/>
        <v>0.14041633992760155</v>
      </c>
      <c r="AL52" s="43">
        <f t="shared" ca="1" si="26"/>
        <v>1.0441227594262845</v>
      </c>
      <c r="AM52" s="43">
        <f t="shared" ca="1" si="27"/>
        <v>0.3869986000113344</v>
      </c>
      <c r="AN52" s="43">
        <f t="shared" ca="1" si="28"/>
        <v>44.288115221003551</v>
      </c>
      <c r="AO52" s="43">
        <f t="shared" ca="1" si="29"/>
        <v>0.19864123458658595</v>
      </c>
      <c r="AP52" s="43">
        <f t="shared" ca="1" si="30"/>
        <v>9.1824099085365107E-3</v>
      </c>
      <c r="AQ52" s="43">
        <f t="shared" ca="1" si="31"/>
        <v>5.7707306790193364E-4</v>
      </c>
      <c r="AR52" s="43">
        <f t="shared" ca="1" si="32"/>
        <v>0.69318814996935429</v>
      </c>
      <c r="AS52" s="43">
        <f t="shared" ca="1" si="33"/>
        <v>9.8732862886521461E-5</v>
      </c>
      <c r="AT52" s="43">
        <f t="shared" ca="1" si="34"/>
        <v>0.97471888000002938</v>
      </c>
      <c r="AU52" s="43">
        <f t="shared" ca="1" si="35"/>
        <v>0.67566357716742143</v>
      </c>
      <c r="AV52" s="43">
        <f t="shared" ca="1" si="36"/>
        <v>41.54861736589767</v>
      </c>
      <c r="AW52" s="43">
        <f t="shared" ca="1" si="37"/>
        <v>17.513831604770669</v>
      </c>
      <c r="AX52" s="43">
        <f t="shared" ca="1" si="38"/>
        <v>5335.8154698978669</v>
      </c>
      <c r="AY52" s="43">
        <f ca="1">+'fd q2'!L52:L116</f>
        <v>3.6844517574564528E-2</v>
      </c>
      <c r="AZ52" s="43">
        <f t="shared" ca="1" si="39"/>
        <v>0.28853206504095602</v>
      </c>
      <c r="BA52" s="43">
        <f t="shared" ca="1" si="40"/>
        <v>1.3968901508742664E-5</v>
      </c>
      <c r="BB52" s="43">
        <f t="shared" ca="1" si="41"/>
        <v>0.28854603394246475</v>
      </c>
      <c r="BC52" s="43">
        <f t="shared" ca="1" si="42"/>
        <v>28.854603394246475</v>
      </c>
      <c r="BD52" s="43">
        <f t="shared" ca="1" si="43"/>
        <v>1148.7692945953243</v>
      </c>
      <c r="BE52" s="26">
        <f t="shared" ca="1" si="46"/>
        <v>0</v>
      </c>
    </row>
    <row r="53" spans="5:57" x14ac:dyDescent="0.25">
      <c r="E53" s="20">
        <v>51</v>
      </c>
      <c r="F53" s="4">
        <v>5100</v>
      </c>
      <c r="G53" s="26">
        <f t="shared" ca="1" si="45"/>
        <v>1148.7692945953243</v>
      </c>
      <c r="H53" s="4">
        <f t="shared" ca="1" si="0"/>
        <v>1177.9557361837087</v>
      </c>
      <c r="I53" s="4">
        <f t="shared" ca="1" si="1"/>
        <v>1163.3625153895164</v>
      </c>
      <c r="J53" s="4">
        <v>570</v>
      </c>
      <c r="K53" s="43">
        <f t="shared" si="2"/>
        <v>653.38461538461536</v>
      </c>
      <c r="L53" s="43">
        <f t="shared" si="3"/>
        <v>611.69230769230762</v>
      </c>
      <c r="M53" s="43">
        <f ca="1">+'Rs,Den q2'!I53:I117</f>
        <v>183.03380129015554</v>
      </c>
      <c r="N53" s="43">
        <f ca="1">+'Rs,Den q2'!J53:J117</f>
        <v>0.7337150068113315</v>
      </c>
      <c r="O53" s="43">
        <f t="shared" ca="1" si="4"/>
        <v>1163.3633227807966</v>
      </c>
      <c r="P53" s="43">
        <f t="shared" ca="1" si="5"/>
        <v>0.62044889004207981</v>
      </c>
      <c r="Q53" s="43">
        <f t="shared" ca="1" si="6"/>
        <v>671.87085240733938</v>
      </c>
      <c r="R53" s="43">
        <f t="shared" ca="1" si="7"/>
        <v>364.83392894924532</v>
      </c>
      <c r="S53" s="43">
        <f t="shared" ca="1" si="8"/>
        <v>1.7315269909702784</v>
      </c>
      <c r="T53" s="43">
        <f t="shared" ca="1" si="9"/>
        <v>1.6766321856468689</v>
      </c>
      <c r="U53" s="43">
        <f t="shared" ca="1" si="10"/>
        <v>0.89729467434946097</v>
      </c>
      <c r="V53" s="43">
        <f t="shared" ca="1" si="11"/>
        <v>1.3337272790577327E-2</v>
      </c>
      <c r="W53" s="23">
        <f t="shared" ca="1" si="12"/>
        <v>3.5541220415544195</v>
      </c>
      <c r="X53" s="43">
        <f ca="1">+'Visco q2'!G53:G117</f>
        <v>1.422735491017455E-2</v>
      </c>
      <c r="Y53" s="43">
        <f t="shared" ca="1" si="13"/>
        <v>1.1135313221052927</v>
      </c>
      <c r="Z53" s="43">
        <f t="shared" ca="1" si="14"/>
        <v>59.880920291936036</v>
      </c>
      <c r="AA53" s="43">
        <f t="shared" si="15"/>
        <v>24</v>
      </c>
      <c r="AB53" s="43">
        <f t="shared" ca="1" si="16"/>
        <v>1.8091661960709545E-2</v>
      </c>
      <c r="AC53" s="43">
        <f t="shared" ca="1" si="17"/>
        <v>6.3713340245386456E-3</v>
      </c>
      <c r="AD53" s="43">
        <f t="shared" ca="1" si="18"/>
        <v>0.36856031096557651</v>
      </c>
      <c r="AE53" s="43">
        <f t="shared" ca="1" si="19"/>
        <v>0.1297957509072</v>
      </c>
      <c r="AF53" s="43">
        <f t="shared" ca="1" si="20"/>
        <v>0.49835606187277648</v>
      </c>
      <c r="AG53" s="43">
        <f t="shared" ca="1" si="21"/>
        <v>0.73955217797604511</v>
      </c>
      <c r="AH53" s="43">
        <f t="shared" ca="1" si="22"/>
        <v>12.665658262001948</v>
      </c>
      <c r="AI53" s="43">
        <f t="shared" si="23"/>
        <v>0.13</v>
      </c>
      <c r="AJ53" s="43">
        <f t="shared" ca="1" si="24"/>
        <v>0.260447822023955</v>
      </c>
      <c r="AK53" s="43">
        <f t="shared" ca="1" si="25"/>
        <v>0.130447822023955</v>
      </c>
      <c r="AL53" s="43">
        <f t="shared" ca="1" si="26"/>
        <v>1.053240410004249</v>
      </c>
      <c r="AM53" s="43">
        <f t="shared" ca="1" si="27"/>
        <v>0.37091929281304797</v>
      </c>
      <c r="AN53" s="43">
        <f t="shared" ca="1" si="28"/>
        <v>44.558533801496601</v>
      </c>
      <c r="AO53" s="43">
        <f t="shared" ca="1" si="29"/>
        <v>0.20208616019364414</v>
      </c>
      <c r="AP53" s="43">
        <f t="shared" ca="1" si="30"/>
        <v>9.2459956559223476E-3</v>
      </c>
      <c r="AQ53" s="43">
        <f t="shared" ca="1" si="31"/>
        <v>5.9848657295811939E-4</v>
      </c>
      <c r="AR53" s="43">
        <f t="shared" ca="1" si="32"/>
        <v>0.70073585206491673</v>
      </c>
      <c r="AS53" s="43">
        <f t="shared" ca="1" si="33"/>
        <v>9.3566626513530527E-5</v>
      </c>
      <c r="AT53" s="43">
        <f t="shared" ca="1" si="34"/>
        <v>0.97471888000002382</v>
      </c>
      <c r="AU53" s="43">
        <f t="shared" ca="1" si="35"/>
        <v>0.68302046490057799</v>
      </c>
      <c r="AV53" s="43">
        <f t="shared" ca="1" si="36"/>
        <v>42.026477968891136</v>
      </c>
      <c r="AW53" s="43">
        <f t="shared" ca="1" si="37"/>
        <v>17.7529577550246</v>
      </c>
      <c r="AX53" s="43">
        <f t="shared" ca="1" si="38"/>
        <v>5266.4286782791396</v>
      </c>
      <c r="AY53" s="43">
        <f ca="1">+'fd q2'!L53:L117</f>
        <v>3.6981317457595878E-2</v>
      </c>
      <c r="AZ53" s="43">
        <f t="shared" ca="1" si="39"/>
        <v>0.29185054145063288</v>
      </c>
      <c r="BA53" s="43">
        <f t="shared" ca="1" si="40"/>
        <v>1.3874433210951613E-5</v>
      </c>
      <c r="BB53" s="43">
        <f t="shared" ca="1" si="41"/>
        <v>0.29186441588384382</v>
      </c>
      <c r="BC53" s="43">
        <f t="shared" ca="1" si="42"/>
        <v>29.186441588384383</v>
      </c>
      <c r="BD53" s="43">
        <f t="shared" ca="1" si="43"/>
        <v>1177.9557361837087</v>
      </c>
      <c r="BE53" s="26">
        <f t="shared" ca="1" si="46"/>
        <v>0</v>
      </c>
    </row>
    <row r="54" spans="5:57" x14ac:dyDescent="0.25">
      <c r="E54" s="20">
        <v>52</v>
      </c>
      <c r="F54" s="19">
        <v>5200</v>
      </c>
      <c r="G54" s="26">
        <f t="shared" ca="1" si="45"/>
        <v>1177.9557361837087</v>
      </c>
      <c r="H54" s="4">
        <f t="shared" ca="1" si="0"/>
        <v>1207.4730463773253</v>
      </c>
      <c r="I54" s="4">
        <f t="shared" ca="1" si="1"/>
        <v>1192.714391280517</v>
      </c>
      <c r="J54" s="4">
        <v>571</v>
      </c>
      <c r="K54" s="43">
        <f t="shared" si="2"/>
        <v>656</v>
      </c>
      <c r="L54" s="43">
        <f t="shared" si="3"/>
        <v>613.5</v>
      </c>
      <c r="M54" s="43">
        <f ca="1">+'Rs,Den q2'!I54:I118</f>
        <v>187.53150273834609</v>
      </c>
      <c r="N54" s="43">
        <f ca="1">+'Rs,Den q2'!J54:J118</f>
        <v>0.73331483461946223</v>
      </c>
      <c r="O54" s="43">
        <f t="shared" ca="1" si="4"/>
        <v>1192.7152768897708</v>
      </c>
      <c r="P54" s="43">
        <f t="shared" ca="1" si="5"/>
        <v>0.6177440559848788</v>
      </c>
      <c r="Q54" s="43">
        <f t="shared" ca="1" si="6"/>
        <v>671.9558713883489</v>
      </c>
      <c r="R54" s="43">
        <f t="shared" ca="1" si="7"/>
        <v>363.99672171127753</v>
      </c>
      <c r="S54" s="43">
        <f t="shared" ca="1" si="8"/>
        <v>1.7749891653096397</v>
      </c>
      <c r="T54" s="43">
        <f t="shared" ca="1" si="9"/>
        <v>1.6854547401298539</v>
      </c>
      <c r="U54" s="43">
        <f t="shared" ca="1" si="10"/>
        <v>0.89780578149657608</v>
      </c>
      <c r="V54" s="43">
        <f t="shared" ca="1" si="11"/>
        <v>1.30549284655149E-2</v>
      </c>
      <c r="W54" s="23">
        <f t="shared" ca="1" si="12"/>
        <v>3.6151592865417737</v>
      </c>
      <c r="X54" s="43">
        <f ca="1">+'Visco q2'!G54:G118</f>
        <v>1.4314704479193413E-2</v>
      </c>
      <c r="Y54" s="43">
        <f t="shared" ca="1" si="13"/>
        <v>1.1164553640622392</v>
      </c>
      <c r="Z54" s="43">
        <f t="shared" ca="1" si="14"/>
        <v>59.944778302989896</v>
      </c>
      <c r="AA54" s="43">
        <f t="shared" si="15"/>
        <v>24</v>
      </c>
      <c r="AB54" s="43">
        <f t="shared" ca="1" si="16"/>
        <v>1.8139169181740373E-2</v>
      </c>
      <c r="AC54" s="43">
        <f t="shared" ca="1" si="17"/>
        <v>6.0665564045719973E-3</v>
      </c>
      <c r="AD54" s="43">
        <f t="shared" ca="1" si="18"/>
        <v>0.36952812012508096</v>
      </c>
      <c r="AE54" s="43">
        <f t="shared" ca="1" si="19"/>
        <v>0.12358687221854187</v>
      </c>
      <c r="AF54" s="43">
        <f t="shared" ca="1" si="20"/>
        <v>0.49311499234362283</v>
      </c>
      <c r="AG54" s="43">
        <f t="shared" ca="1" si="21"/>
        <v>0.7493751475063215</v>
      </c>
      <c r="AH54" s="43">
        <f t="shared" ca="1" si="22"/>
        <v>12.371214548399747</v>
      </c>
      <c r="AI54" s="43">
        <f t="shared" si="23"/>
        <v>0.13</v>
      </c>
      <c r="AJ54" s="43">
        <f t="shared" ca="1" si="24"/>
        <v>0.2506248524936785</v>
      </c>
      <c r="AK54" s="43">
        <f t="shared" ca="1" si="25"/>
        <v>0.12062485249367849</v>
      </c>
      <c r="AL54" s="43">
        <f t="shared" ca="1" si="26"/>
        <v>1.0625173251607885</v>
      </c>
      <c r="AM54" s="43">
        <f t="shared" ca="1" si="27"/>
        <v>0.35535372206636207</v>
      </c>
      <c r="AN54" s="43">
        <f t="shared" ca="1" si="28"/>
        <v>44.833275745036843</v>
      </c>
      <c r="AO54" s="43">
        <f t="shared" ca="1" si="29"/>
        <v>0.20562807951512113</v>
      </c>
      <c r="AP54" s="43">
        <f t="shared" ca="1" si="30"/>
        <v>9.3099247523277927E-3</v>
      </c>
      <c r="AQ54" s="43">
        <f t="shared" ca="1" si="31"/>
        <v>6.2083133998176341E-4</v>
      </c>
      <c r="AR54" s="43">
        <f t="shared" ca="1" si="32"/>
        <v>0.70826695894481229</v>
      </c>
      <c r="AS54" s="43">
        <f t="shared" ca="1" si="33"/>
        <v>8.8622521212933646E-5</v>
      </c>
      <c r="AT54" s="43">
        <f t="shared" ca="1" si="34"/>
        <v>0.97471888000001938</v>
      </c>
      <c r="AU54" s="43">
        <f t="shared" ca="1" si="35"/>
        <v>0.69036117696370713</v>
      </c>
      <c r="AV54" s="43">
        <f t="shared" ca="1" si="36"/>
        <v>42.50294136865412</v>
      </c>
      <c r="AW54" s="43">
        <f t="shared" ca="1" si="37"/>
        <v>17.988591160850305</v>
      </c>
      <c r="AX54" s="43">
        <f t="shared" ca="1" si="38"/>
        <v>5201.0883033398359</v>
      </c>
      <c r="AY54" s="43">
        <f ca="1">+'fd q2'!L54:L118</f>
        <v>3.7112489385501601E-2</v>
      </c>
      <c r="AZ54" s="43">
        <f t="shared" ca="1" si="39"/>
        <v>0.29515931506009807</v>
      </c>
      <c r="BA54" s="43">
        <f t="shared" ca="1" si="40"/>
        <v>1.3786876066909507E-5</v>
      </c>
      <c r="BB54" s="43">
        <f t="shared" ca="1" si="41"/>
        <v>0.29517310193616497</v>
      </c>
      <c r="BC54" s="43">
        <f t="shared" ca="1" si="42"/>
        <v>29.517310193616495</v>
      </c>
      <c r="BD54" s="43">
        <f t="shared" ca="1" si="43"/>
        <v>1207.4730463773253</v>
      </c>
      <c r="BE54" s="26">
        <f t="shared" ca="1" si="46"/>
        <v>0</v>
      </c>
    </row>
    <row r="55" spans="5:57" x14ac:dyDescent="0.25">
      <c r="E55" s="20">
        <v>53</v>
      </c>
      <c r="F55" s="4">
        <v>5300</v>
      </c>
      <c r="G55" s="26">
        <f t="shared" ca="1" si="45"/>
        <v>1207.4730463773253</v>
      </c>
      <c r="H55" s="4">
        <f t="shared" ca="1" si="0"/>
        <v>1237.3203040310143</v>
      </c>
      <c r="I55" s="4">
        <f t="shared" ca="1" si="1"/>
        <v>1222.3966752041697</v>
      </c>
      <c r="J55" s="4">
        <v>572</v>
      </c>
      <c r="K55" s="43">
        <f t="shared" si="2"/>
        <v>658.61538461538464</v>
      </c>
      <c r="L55" s="43">
        <f t="shared" si="3"/>
        <v>615.30769230769238</v>
      </c>
      <c r="M55" s="43">
        <f ca="1">+'Rs,Den q2'!I55:I119</f>
        <v>192.06570257090891</v>
      </c>
      <c r="N55" s="43">
        <f ca="1">+'Rs,Den q2'!J55:J119</f>
        <v>0.73291141507143953</v>
      </c>
      <c r="O55" s="43">
        <f t="shared" ca="1" si="4"/>
        <v>1222.3976450889368</v>
      </c>
      <c r="P55" s="43">
        <f t="shared" ca="1" si="5"/>
        <v>0.61488281255144606</v>
      </c>
      <c r="Q55" s="43">
        <f t="shared" ca="1" si="6"/>
        <v>672.04520944435251</v>
      </c>
      <c r="R55" s="43">
        <f t="shared" ca="1" si="7"/>
        <v>363.11090316458029</v>
      </c>
      <c r="S55" s="43">
        <f t="shared" ca="1" si="8"/>
        <v>1.8189203018273847</v>
      </c>
      <c r="T55" s="43">
        <f t="shared" ca="1" si="9"/>
        <v>1.6945447986969526</v>
      </c>
      <c r="U55" s="43">
        <f t="shared" ca="1" si="10"/>
        <v>0.8984404332122794</v>
      </c>
      <c r="V55" s="43">
        <f t="shared" ca="1" si="11"/>
        <v>1.2784491659966847E-2</v>
      </c>
      <c r="W55" s="23">
        <f t="shared" ca="1" si="12"/>
        <v>3.6745338124028546</v>
      </c>
      <c r="X55" s="43">
        <f ca="1">+'Visco q2'!G55:G119</f>
        <v>1.4402277054881845E-2</v>
      </c>
      <c r="Y55" s="43">
        <f t="shared" ca="1" si="13"/>
        <v>1.1194037740973855</v>
      </c>
      <c r="Z55" s="43">
        <f t="shared" ca="1" si="14"/>
        <v>60.008533852571908</v>
      </c>
      <c r="AA55" s="43">
        <f t="shared" si="15"/>
        <v>24</v>
      </c>
      <c r="AB55" s="43">
        <f t="shared" ca="1" si="16"/>
        <v>1.8187072313532462E-2</v>
      </c>
      <c r="AC55" s="43">
        <f t="shared" ca="1" si="17"/>
        <v>5.7731559864027792E-3</v>
      </c>
      <c r="AD55" s="43">
        <f t="shared" ca="1" si="18"/>
        <v>0.3705039947123831</v>
      </c>
      <c r="AE55" s="43">
        <f t="shared" ca="1" si="19"/>
        <v>0.11760976798164421</v>
      </c>
      <c r="AF55" s="43">
        <f t="shared" ca="1" si="20"/>
        <v>0.48811376269402729</v>
      </c>
      <c r="AG55" s="43">
        <f t="shared" ca="1" si="21"/>
        <v>0.7590525468232544</v>
      </c>
      <c r="AH55" s="43">
        <f t="shared" ca="1" si="22"/>
        <v>12.080714161059538</v>
      </c>
      <c r="AI55" s="43">
        <f t="shared" si="23"/>
        <v>0.13</v>
      </c>
      <c r="AJ55" s="43">
        <f t="shared" ca="1" si="24"/>
        <v>0.24094745317674551</v>
      </c>
      <c r="AK55" s="43">
        <f t="shared" ca="1" si="25"/>
        <v>0.11094745317674551</v>
      </c>
      <c r="AL55" s="43">
        <f t="shared" ca="1" si="26"/>
        <v>1.0719555308233315</v>
      </c>
      <c r="AM55" s="43">
        <f t="shared" ca="1" si="27"/>
        <v>0.34027282584264845</v>
      </c>
      <c r="AN55" s="43">
        <f t="shared" ca="1" si="28"/>
        <v>45.112388192497683</v>
      </c>
      <c r="AO55" s="43">
        <f t="shared" ca="1" si="29"/>
        <v>0.20926991720725358</v>
      </c>
      <c r="AP55" s="43">
        <f t="shared" ca="1" si="30"/>
        <v>9.3741619416528293E-3</v>
      </c>
      <c r="AQ55" s="43">
        <f t="shared" ca="1" si="31"/>
        <v>6.4417253768768424E-4</v>
      </c>
      <c r="AR55" s="43">
        <f t="shared" ca="1" si="32"/>
        <v>0.71578359327588892</v>
      </c>
      <c r="AS55" s="43">
        <f t="shared" ca="1" si="33"/>
        <v>8.3888976544467192E-5</v>
      </c>
      <c r="AT55" s="43">
        <f t="shared" ca="1" si="34"/>
        <v>0.97471888000001561</v>
      </c>
      <c r="AU55" s="43">
        <f t="shared" ca="1" si="35"/>
        <v>0.69768778236026119</v>
      </c>
      <c r="AV55" s="43">
        <f t="shared" ca="1" si="36"/>
        <v>42.978077371911269</v>
      </c>
      <c r="AW55" s="43">
        <f t="shared" ca="1" si="37"/>
        <v>18.220731315734426</v>
      </c>
      <c r="AX55" s="43">
        <f t="shared" ca="1" si="38"/>
        <v>5139.5656555293617</v>
      </c>
      <c r="AY55" s="43">
        <f ca="1">+'fd q2'!L55:L119</f>
        <v>3.7238145083805518E-2</v>
      </c>
      <c r="AZ55" s="43">
        <f t="shared" ca="1" si="39"/>
        <v>0.2984588706382727</v>
      </c>
      <c r="BA55" s="43">
        <f t="shared" ca="1" si="40"/>
        <v>1.3705898616188795E-5</v>
      </c>
      <c r="BB55" s="43">
        <f t="shared" ca="1" si="41"/>
        <v>0.29847257653688891</v>
      </c>
      <c r="BC55" s="43">
        <f t="shared" ca="1" si="42"/>
        <v>29.847257653688892</v>
      </c>
      <c r="BD55" s="43">
        <f t="shared" ca="1" si="43"/>
        <v>1237.3203040310143</v>
      </c>
      <c r="BE55" s="26">
        <f t="shared" ca="1" si="46"/>
        <v>0</v>
      </c>
    </row>
    <row r="56" spans="5:57" x14ac:dyDescent="0.25">
      <c r="E56" s="20">
        <v>54</v>
      </c>
      <c r="F56" s="19">
        <v>5400</v>
      </c>
      <c r="G56" s="26">
        <f t="shared" ca="1" si="45"/>
        <v>1237.3203040310143</v>
      </c>
      <c r="H56" s="4">
        <f t="shared" ca="1" si="0"/>
        <v>1267.4966479690233</v>
      </c>
      <c r="I56" s="4">
        <f t="shared" ca="1" si="1"/>
        <v>1252.4084760000187</v>
      </c>
      <c r="J56" s="4">
        <v>573</v>
      </c>
      <c r="K56" s="43">
        <f t="shared" si="2"/>
        <v>661.23076923076928</v>
      </c>
      <c r="L56" s="43">
        <f t="shared" si="3"/>
        <v>617.11538461538464</v>
      </c>
      <c r="M56" s="43">
        <f ca="1">+'Rs,Den q2'!I56:I120</f>
        <v>196.63562518650599</v>
      </c>
      <c r="N56" s="43">
        <f ca="1">+'Rs,Den q2'!J56:J120</f>
        <v>0.73250481717453109</v>
      </c>
      <c r="O56" s="43">
        <f t="shared" ca="1" si="4"/>
        <v>1252.4095365552294</v>
      </c>
      <c r="P56" s="43">
        <f t="shared" ca="1" si="5"/>
        <v>0.61185015903641671</v>
      </c>
      <c r="Q56" s="43">
        <f t="shared" ca="1" si="6"/>
        <v>672.13922924381291</v>
      </c>
      <c r="R56" s="43">
        <f t="shared" ca="1" si="7"/>
        <v>362.17179397292432</v>
      </c>
      <c r="S56" s="43">
        <f t="shared" ca="1" si="8"/>
        <v>1.8633170353842239</v>
      </c>
      <c r="T56" s="43">
        <f t="shared" ca="1" si="9"/>
        <v>1.7039299992023114</v>
      </c>
      <c r="U56" s="43">
        <f t="shared" ca="1" si="10"/>
        <v>0.89920335464152878</v>
      </c>
      <c r="V56" s="43">
        <f t="shared" ca="1" si="11"/>
        <v>1.2525419636534736E-2</v>
      </c>
      <c r="W56" s="23">
        <f t="shared" ca="1" si="12"/>
        <v>3.7320388064311376</v>
      </c>
      <c r="X56" s="43">
        <f ca="1">+'Visco q2'!G56:G120</f>
        <v>1.449001657306921E-2</v>
      </c>
      <c r="Y56" s="43">
        <f t="shared" ca="1" si="13"/>
        <v>1.1223762072560872</v>
      </c>
      <c r="Z56" s="43">
        <f t="shared" ca="1" si="14"/>
        <v>60.07215829569968</v>
      </c>
      <c r="AA56" s="43">
        <f t="shared" si="15"/>
        <v>24</v>
      </c>
      <c r="AB56" s="43">
        <f t="shared" ca="1" si="16"/>
        <v>1.8235365751570976E-2</v>
      </c>
      <c r="AC56" s="43">
        <f t="shared" ca="1" si="17"/>
        <v>5.4905399800737591E-3</v>
      </c>
      <c r="AD56" s="43">
        <f t="shared" ca="1" si="18"/>
        <v>0.37148782055324425</v>
      </c>
      <c r="AE56" s="43">
        <f t="shared" ca="1" si="19"/>
        <v>0.11185236197866427</v>
      </c>
      <c r="AF56" s="43">
        <f t="shared" ca="1" si="20"/>
        <v>0.48334018253190852</v>
      </c>
      <c r="AG56" s="43">
        <f t="shared" ca="1" si="21"/>
        <v>0.76858459937524404</v>
      </c>
      <c r="AH56" s="43">
        <f t="shared" ca="1" si="22"/>
        <v>11.79420911511167</v>
      </c>
      <c r="AI56" s="43">
        <f t="shared" si="23"/>
        <v>0.13</v>
      </c>
      <c r="AJ56" s="43">
        <f t="shared" ca="1" si="24"/>
        <v>0.23141540062475593</v>
      </c>
      <c r="AK56" s="43">
        <f t="shared" ca="1" si="25"/>
        <v>0.10141540062475593</v>
      </c>
      <c r="AL56" s="43">
        <f t="shared" ca="1" si="26"/>
        <v>1.0815571070239278</v>
      </c>
      <c r="AM56" s="43">
        <f t="shared" ca="1" si="27"/>
        <v>0.32564921470446534</v>
      </c>
      <c r="AN56" s="43">
        <f t="shared" ca="1" si="28"/>
        <v>45.395919777988624</v>
      </c>
      <c r="AO56" s="43">
        <f t="shared" ca="1" si="29"/>
        <v>0.21301470564128547</v>
      </c>
      <c r="AP56" s="43">
        <f t="shared" ca="1" si="30"/>
        <v>9.4386704590383955E-3</v>
      </c>
      <c r="AQ56" s="43">
        <f t="shared" ca="1" si="31"/>
        <v>6.6858257737569557E-4</v>
      </c>
      <c r="AR56" s="43">
        <f t="shared" ca="1" si="32"/>
        <v>0.72328818597757771</v>
      </c>
      <c r="AS56" s="43">
        <f t="shared" ca="1" si="33"/>
        <v>7.9355128517091786E-5</v>
      </c>
      <c r="AT56" s="43">
        <f t="shared" ca="1" si="34"/>
        <v>0.9747188800000125</v>
      </c>
      <c r="AU56" s="43">
        <f t="shared" ca="1" si="35"/>
        <v>0.70500265055330524</v>
      </c>
      <c r="AV56" s="43">
        <f t="shared" ca="1" si="36"/>
        <v>43.451972378855388</v>
      </c>
      <c r="AW56" s="43">
        <f t="shared" ca="1" si="37"/>
        <v>18.449383597996171</v>
      </c>
      <c r="AX56" s="43">
        <f t="shared" ca="1" si="38"/>
        <v>5081.6496737127463</v>
      </c>
      <c r="AY56" s="43">
        <f ca="1">+'fd q2'!L56:L120</f>
        <v>3.7358394312175532E-2</v>
      </c>
      <c r="AZ56" s="43">
        <f t="shared" ca="1" si="39"/>
        <v>0.30174980818649577</v>
      </c>
      <c r="BA56" s="43">
        <f t="shared" ca="1" si="40"/>
        <v>1.3631193594564455E-5</v>
      </c>
      <c r="BB56" s="43">
        <f t="shared" ca="1" si="41"/>
        <v>0.30176343938009031</v>
      </c>
      <c r="BC56" s="43">
        <f t="shared" ca="1" si="42"/>
        <v>30.176343938009033</v>
      </c>
      <c r="BD56" s="43">
        <f t="shared" ca="1" si="43"/>
        <v>1267.4966479690233</v>
      </c>
      <c r="BE56" s="26">
        <f t="shared" ca="1" si="46"/>
        <v>0</v>
      </c>
    </row>
    <row r="57" spans="5:57" x14ac:dyDescent="0.25">
      <c r="E57" s="20">
        <v>55</v>
      </c>
      <c r="F57" s="4">
        <v>5500</v>
      </c>
      <c r="G57" s="26">
        <f t="shared" ca="1" si="45"/>
        <v>1267.4966479690233</v>
      </c>
      <c r="H57" s="4">
        <f t="shared" ca="1" si="0"/>
        <v>1298.0012898426269</v>
      </c>
      <c r="I57" s="4">
        <f t="shared" ca="1" si="1"/>
        <v>1282.7489689058252</v>
      </c>
      <c r="J57" s="4">
        <v>574</v>
      </c>
      <c r="K57" s="43">
        <f t="shared" si="2"/>
        <v>663.84615384615381</v>
      </c>
      <c r="L57" s="43">
        <f t="shared" si="3"/>
        <v>618.92307692307691</v>
      </c>
      <c r="M57" s="43">
        <f ca="1">+'Rs,Den q2'!I57:I121</f>
        <v>201.24050878594787</v>
      </c>
      <c r="N57" s="43">
        <f ca="1">+'Rs,Den q2'!J57:J121</f>
        <v>0.73209510870799133</v>
      </c>
      <c r="O57" s="43">
        <f t="shared" ca="1" si="4"/>
        <v>1282.7501268731939</v>
      </c>
      <c r="P57" s="43">
        <f t="shared" ca="1" si="5"/>
        <v>0.60862902516029349</v>
      </c>
      <c r="Q57" s="43">
        <f t="shared" ca="1" si="6"/>
        <v>672.23833699237059</v>
      </c>
      <c r="R57" s="43">
        <f t="shared" ca="1" si="7"/>
        <v>361.17406704875071</v>
      </c>
      <c r="S57" s="43">
        <f t="shared" ca="1" si="8"/>
        <v>1.9081758631096688</v>
      </c>
      <c r="T57" s="43">
        <f t="shared" ca="1" si="9"/>
        <v>1.7136420728665871</v>
      </c>
      <c r="U57" s="43">
        <f t="shared" ca="1" si="10"/>
        <v>0.90009974346798305</v>
      </c>
      <c r="V57" s="43">
        <f t="shared" ca="1" si="11"/>
        <v>1.227720848133055E-2</v>
      </c>
      <c r="W57" s="23">
        <f t="shared" ca="1" si="12"/>
        <v>3.7874454598499283</v>
      </c>
      <c r="X57" s="43">
        <f ca="1">+'Visco q2'!G57:G121</f>
        <v>1.4577863443619341E-2</v>
      </c>
      <c r="Y57" s="43">
        <f t="shared" ca="1" si="13"/>
        <v>1.125372321154174</v>
      </c>
      <c r="Z57" s="43">
        <f t="shared" ca="1" si="14"/>
        <v>60.135624039866684</v>
      </c>
      <c r="AA57" s="43">
        <f t="shared" si="15"/>
        <v>24</v>
      </c>
      <c r="AB57" s="43">
        <f t="shared" ca="1" si="16"/>
        <v>1.8284043933103841E-2</v>
      </c>
      <c r="AC57" s="43">
        <f t="shared" ca="1" si="17"/>
        <v>5.2181507735864869E-3</v>
      </c>
      <c r="AD57" s="43">
        <f t="shared" ca="1" si="18"/>
        <v>0.37247948432420985</v>
      </c>
      <c r="AE57" s="43">
        <f t="shared" ca="1" si="19"/>
        <v>0.10630329463125079</v>
      </c>
      <c r="AF57" s="43">
        <f t="shared" ca="1" si="20"/>
        <v>0.47878277895546062</v>
      </c>
      <c r="AG57" s="43">
        <f t="shared" ca="1" si="21"/>
        <v>0.77797176652182842</v>
      </c>
      <c r="AH57" s="43">
        <f t="shared" ca="1" si="22"/>
        <v>11.511746332385407</v>
      </c>
      <c r="AI57" s="43">
        <f t="shared" si="23"/>
        <v>0.13</v>
      </c>
      <c r="AJ57" s="43">
        <f t="shared" ca="1" si="24"/>
        <v>0.22202823347817152</v>
      </c>
      <c r="AK57" s="43">
        <f t="shared" ca="1" si="25"/>
        <v>9.2028233478171517E-2</v>
      </c>
      <c r="AL57" s="43">
        <f t="shared" ca="1" si="26"/>
        <v>1.0913241926957722</v>
      </c>
      <c r="AM57" s="43">
        <f t="shared" ca="1" si="27"/>
        <v>0.31145703878115644</v>
      </c>
      <c r="AN57" s="43">
        <f t="shared" ca="1" si="28"/>
        <v>45.683920764133553</v>
      </c>
      <c r="AO57" s="43">
        <f t="shared" ca="1" si="29"/>
        <v>0.21686559053847596</v>
      </c>
      <c r="AP57" s="43">
        <f t="shared" ca="1" si="30"/>
        <v>9.5034120452377555E-3</v>
      </c>
      <c r="AQ57" s="43">
        <f t="shared" ca="1" si="31"/>
        <v>6.9414223607874414E-4</v>
      </c>
      <c r="AR57" s="43">
        <f t="shared" ca="1" si="32"/>
        <v>0.73078351289650478</v>
      </c>
      <c r="AS57" s="43">
        <f t="shared" ca="1" si="33"/>
        <v>7.5010766636907306E-5</v>
      </c>
      <c r="AT57" s="43">
        <f t="shared" ca="1" si="34"/>
        <v>0.97471888000001006</v>
      </c>
      <c r="AU57" s="43">
        <f t="shared" ca="1" si="35"/>
        <v>0.71230848721295403</v>
      </c>
      <c r="AV57" s="43">
        <f t="shared" ca="1" si="36"/>
        <v>43.924731301387041</v>
      </c>
      <c r="AW57" s="43">
        <f t="shared" ca="1" si="37"/>
        <v>18.674559093792158</v>
      </c>
      <c r="AX57" s="43">
        <f t="shared" ca="1" si="38"/>
        <v>5027.1455984338654</v>
      </c>
      <c r="AY57" s="43">
        <f ca="1">+'fd q2'!L57:L121</f>
        <v>3.7473344356591443E-2</v>
      </c>
      <c r="AZ57" s="43">
        <f t="shared" ca="1" si="39"/>
        <v>0.30503285625963222</v>
      </c>
      <c r="BA57" s="43">
        <f t="shared" ca="1" si="40"/>
        <v>1.3562476403416853E-5</v>
      </c>
      <c r="BB57" s="43">
        <f t="shared" ca="1" si="41"/>
        <v>0.30504641873603566</v>
      </c>
      <c r="BC57" s="43">
        <f t="shared" ca="1" si="42"/>
        <v>30.504641873603568</v>
      </c>
      <c r="BD57" s="43">
        <f t="shared" ca="1" si="43"/>
        <v>1298.0012898426269</v>
      </c>
      <c r="BE57" s="26">
        <f t="shared" ca="1" si="46"/>
        <v>0</v>
      </c>
    </row>
    <row r="58" spans="5:57" x14ac:dyDescent="0.25">
      <c r="E58" s="20">
        <v>56</v>
      </c>
      <c r="F58" s="19">
        <v>5600</v>
      </c>
      <c r="G58" s="26">
        <f t="shared" ca="1" si="45"/>
        <v>1298.0012898426269</v>
      </c>
      <c r="H58" s="4">
        <f t="shared" ca="1" si="0"/>
        <v>1328.8335285068267</v>
      </c>
      <c r="I58" s="4">
        <f t="shared" ca="1" si="1"/>
        <v>1313.4174091747268</v>
      </c>
      <c r="J58" s="4">
        <v>575</v>
      </c>
      <c r="K58" s="43">
        <f t="shared" si="2"/>
        <v>666.46153846153845</v>
      </c>
      <c r="L58" s="43">
        <f t="shared" si="3"/>
        <v>620.73076923076928</v>
      </c>
      <c r="M58" s="43">
        <f ca="1">+'Rs,Den q2'!I58:I122</f>
        <v>205.87960801110481</v>
      </c>
      <c r="N58" s="43">
        <f ca="1">+'Rs,Den q2'!J58:J122</f>
        <v>0.73168235598827114</v>
      </c>
      <c r="O58" s="43">
        <f t="shared" ca="1" si="4"/>
        <v>1313.4186716518825</v>
      </c>
      <c r="P58" s="43">
        <f t="shared" ca="1" si="5"/>
        <v>0.60519990248753586</v>
      </c>
      <c r="Q58" s="43">
        <f t="shared" ca="1" si="6"/>
        <v>672.34298896340351</v>
      </c>
      <c r="R58" s="43">
        <f t="shared" ca="1" si="7"/>
        <v>360.11163178381258</v>
      </c>
      <c r="S58" s="43">
        <f t="shared" ca="1" si="8"/>
        <v>1.9534931288563162</v>
      </c>
      <c r="T58" s="43">
        <f t="shared" ca="1" si="9"/>
        <v>1.7237176321019683</v>
      </c>
      <c r="U58" s="43">
        <f t="shared" ca="1" si="10"/>
        <v>0.90113534990323063</v>
      </c>
      <c r="V58" s="43">
        <f t="shared" ca="1" si="11"/>
        <v>1.2039391102321342E-2</v>
      </c>
      <c r="W58" s="23">
        <f t="shared" ca="1" si="12"/>
        <v>3.8404992542465561</v>
      </c>
      <c r="X58" s="43">
        <f ca="1">+'Visco q2'!G58:G122</f>
        <v>1.4665754468800283E-2</v>
      </c>
      <c r="Y58" s="43">
        <f t="shared" ca="1" si="13"/>
        <v>1.1283917772488214</v>
      </c>
      <c r="Z58" s="43">
        <f t="shared" ca="1" si="14"/>
        <v>60.198904594953483</v>
      </c>
      <c r="AA58" s="43">
        <f t="shared" si="15"/>
        <v>24</v>
      </c>
      <c r="AB58" s="43">
        <f t="shared" ca="1" si="16"/>
        <v>1.8333101357789736E-2</v>
      </c>
      <c r="AC58" s="43">
        <f t="shared" ca="1" si="17"/>
        <v>4.9554632627685996E-3</v>
      </c>
      <c r="AD58" s="43">
        <f t="shared" ca="1" si="18"/>
        <v>0.37347887397324653</v>
      </c>
      <c r="AE58" s="43">
        <f t="shared" ca="1" si="19"/>
        <v>0.10095186860504747</v>
      </c>
      <c r="AF58" s="43">
        <f t="shared" ca="1" si="20"/>
        <v>0.47443074257829398</v>
      </c>
      <c r="AG58" s="43">
        <f t="shared" ca="1" si="21"/>
        <v>0.78721474064596975</v>
      </c>
      <c r="AH58" s="43">
        <f t="shared" ca="1" si="22"/>
        <v>11.233367676297439</v>
      </c>
      <c r="AI58" s="43">
        <f t="shared" si="23"/>
        <v>0.13</v>
      </c>
      <c r="AJ58" s="43">
        <f t="shared" ca="1" si="24"/>
        <v>0.21278525935403031</v>
      </c>
      <c r="AK58" s="43">
        <f t="shared" ca="1" si="25"/>
        <v>8.2785259354030305E-2</v>
      </c>
      <c r="AL58" s="43">
        <f t="shared" ca="1" si="26"/>
        <v>1.1012589910855919</v>
      </c>
      <c r="AM58" s="43">
        <f t="shared" ca="1" si="27"/>
        <v>0.29767186503878007</v>
      </c>
      <c r="AN58" s="43">
        <f t="shared" ca="1" si="28"/>
        <v>45.976443194434495</v>
      </c>
      <c r="AO58" s="43">
        <f t="shared" ca="1" si="29"/>
        <v>0.22082583711053339</v>
      </c>
      <c r="AP58" s="43">
        <f t="shared" ca="1" si="30"/>
        <v>9.5683469676277871E-3</v>
      </c>
      <c r="AQ58" s="43">
        <f t="shared" ca="1" si="31"/>
        <v>7.2094199985528299E-4</v>
      </c>
      <c r="AR58" s="43">
        <f t="shared" ca="1" si="32"/>
        <v>0.73827273686125738</v>
      </c>
      <c r="AS58" s="43">
        <f t="shared" ca="1" si="33"/>
        <v>7.0846285351528518E-5</v>
      </c>
      <c r="AT58" s="43">
        <f t="shared" ca="1" si="34"/>
        <v>0.97471888000000806</v>
      </c>
      <c r="AU58" s="43">
        <f t="shared" ca="1" si="35"/>
        <v>0.71960837520794552</v>
      </c>
      <c r="AV58" s="43">
        <f t="shared" ca="1" si="36"/>
        <v>44.396479750783463</v>
      </c>
      <c r="AW58" s="43">
        <f t="shared" ca="1" si="37"/>
        <v>18.896274431871539</v>
      </c>
      <c r="AX58" s="43">
        <f t="shared" ca="1" si="38"/>
        <v>4975.8738007484189</v>
      </c>
      <c r="AY58" s="43">
        <f ca="1">+'fd q2'!L58:L122</f>
        <v>3.7583099491375033E-2</v>
      </c>
      <c r="AZ58" s="43">
        <f t="shared" ca="1" si="39"/>
        <v>0.30830888715821847</v>
      </c>
      <c r="BA58" s="43">
        <f t="shared" ca="1" si="40"/>
        <v>1.3499483778966744E-5</v>
      </c>
      <c r="BB58" s="43">
        <f t="shared" ca="1" si="41"/>
        <v>0.30832238664199746</v>
      </c>
      <c r="BC58" s="43">
        <f t="shared" ca="1" si="42"/>
        <v>30.832238664199746</v>
      </c>
      <c r="BD58" s="43">
        <f t="shared" ca="1" si="43"/>
        <v>1328.8335285068267</v>
      </c>
      <c r="BE58" s="26">
        <f t="shared" ca="1" si="46"/>
        <v>0</v>
      </c>
    </row>
    <row r="59" spans="5:57" x14ac:dyDescent="0.25">
      <c r="E59" s="20">
        <v>57</v>
      </c>
      <c r="F59" s="4">
        <v>5700</v>
      </c>
      <c r="G59" s="26">
        <f t="shared" ca="1" si="45"/>
        <v>1328.8335285068267</v>
      </c>
      <c r="H59" s="4">
        <f t="shared" ca="1" si="0"/>
        <v>1359.9927661448887</v>
      </c>
      <c r="I59" s="4">
        <f t="shared" ca="1" si="1"/>
        <v>1344.4131473258576</v>
      </c>
      <c r="J59" s="4">
        <v>576</v>
      </c>
      <c r="K59" s="43">
        <f t="shared" si="2"/>
        <v>669.07692307692309</v>
      </c>
      <c r="L59" s="43">
        <f t="shared" si="3"/>
        <v>622.53846153846155</v>
      </c>
      <c r="M59" s="43">
        <f ca="1">+'Rs,Den q2'!I59:I123</f>
        <v>210.55219684308841</v>
      </c>
      <c r="N59" s="43">
        <f ca="1">+'Rs,Den q2'!J59:J123</f>
        <v>0.73126662361115868</v>
      </c>
      <c r="O59" s="43">
        <f t="shared" ca="1" si="4"/>
        <v>1344.4145217751977</v>
      </c>
      <c r="P59" s="43">
        <f t="shared" ca="1" si="5"/>
        <v>0.60154039402892667</v>
      </c>
      <c r="Q59" s="43">
        <f t="shared" ca="1" si="6"/>
        <v>672.45369919861594</v>
      </c>
      <c r="R59" s="43">
        <f t="shared" ca="1" si="7"/>
        <v>358.97749248879518</v>
      </c>
      <c r="S59" s="43">
        <f t="shared" ca="1" si="8"/>
        <v>1.9992650035653559</v>
      </c>
      <c r="T59" s="43">
        <f t="shared" ca="1" si="9"/>
        <v>1.7341991477582481</v>
      </c>
      <c r="U59" s="43">
        <f t="shared" ca="1" si="10"/>
        <v>0.90231657113700203</v>
      </c>
      <c r="V59" s="43">
        <f t="shared" ca="1" si="11"/>
        <v>1.1811535555443519E-2</v>
      </c>
      <c r="W59" s="23">
        <f t="shared" ca="1" si="12"/>
        <v>3.8909154434733697</v>
      </c>
      <c r="X59" s="43">
        <f ca="1">+'Visco q2'!G59:G123</f>
        <v>1.4753622814080276E-2</v>
      </c>
      <c r="Y59" s="43">
        <f t="shared" ca="1" si="13"/>
        <v>1.1314342422323667</v>
      </c>
      <c r="Z59" s="43">
        <f t="shared" ca="1" si="14"/>
        <v>60.261974626302234</v>
      </c>
      <c r="AA59" s="43">
        <f t="shared" si="15"/>
        <v>24</v>
      </c>
      <c r="AB59" s="43">
        <f t="shared" ca="1" si="16"/>
        <v>1.8382532610343571E-2</v>
      </c>
      <c r="AC59" s="43">
        <f t="shared" ca="1" si="17"/>
        <v>4.7019823889689547E-3</v>
      </c>
      <c r="AD59" s="43">
        <f t="shared" ca="1" si="18"/>
        <v>0.37448587918107235</v>
      </c>
      <c r="AE59" s="43">
        <f t="shared" ca="1" si="19"/>
        <v>9.5787998648030032E-2</v>
      </c>
      <c r="AF59" s="43">
        <f t="shared" ca="1" si="20"/>
        <v>0.47027387782910235</v>
      </c>
      <c r="AG59" s="43">
        <f t="shared" ca="1" si="21"/>
        <v>0.79631443896010012</v>
      </c>
      <c r="AH59" s="43">
        <f t="shared" ca="1" si="22"/>
        <v>10.959109990711591</v>
      </c>
      <c r="AI59" s="43">
        <f t="shared" si="23"/>
        <v>0.13</v>
      </c>
      <c r="AJ59" s="43">
        <f t="shared" ca="1" si="24"/>
        <v>0.20368556103989985</v>
      </c>
      <c r="AK59" s="43">
        <f t="shared" ca="1" si="25"/>
        <v>7.3685561039899844E-2</v>
      </c>
      <c r="AL59" s="43">
        <f t="shared" ca="1" si="26"/>
        <v>1.111363775874932</v>
      </c>
      <c r="AM59" s="43">
        <f t="shared" ca="1" si="27"/>
        <v>0.28427056340221579</v>
      </c>
      <c r="AN59" s="43">
        <f t="shared" ca="1" si="28"/>
        <v>46.273541065306866</v>
      </c>
      <c r="AO59" s="43">
        <f t="shared" ca="1" si="29"/>
        <v>0.22489883677469999</v>
      </c>
      <c r="AP59" s="43">
        <f t="shared" ca="1" si="30"/>
        <v>9.6334340483350111E-3</v>
      </c>
      <c r="AQ59" s="43">
        <f t="shared" ca="1" si="31"/>
        <v>7.4908368002403578E-4</v>
      </c>
      <c r="AR59" s="43">
        <f t="shared" ca="1" si="32"/>
        <v>0.74575945628724416</v>
      </c>
      <c r="AS59" s="43">
        <f t="shared" ca="1" si="33"/>
        <v>6.685263940262914E-5</v>
      </c>
      <c r="AT59" s="43">
        <f t="shared" ca="1" si="34"/>
        <v>0.9747188800000065</v>
      </c>
      <c r="AU59" s="43">
        <f t="shared" ca="1" si="35"/>
        <v>0.72690582198171638</v>
      </c>
      <c r="AV59" s="43">
        <f t="shared" ca="1" si="36"/>
        <v>44.867366554747569</v>
      </c>
      <c r="AW59" s="43">
        <f t="shared" ca="1" si="37"/>
        <v>19.114551634982661</v>
      </c>
      <c r="AX59" s="43">
        <f t="shared" ca="1" si="38"/>
        <v>4927.6687542439977</v>
      </c>
      <c r="AY59" s="43">
        <f ca="1">+'fd q2'!L59:L123</f>
        <v>3.7687760404236666E-2</v>
      </c>
      <c r="AZ59" s="43">
        <f t="shared" ca="1" si="39"/>
        <v>0.31157893440796924</v>
      </c>
      <c r="BA59" s="43">
        <f t="shared" ca="1" si="40"/>
        <v>1.3441972650979163E-5</v>
      </c>
      <c r="BB59" s="43">
        <f t="shared" ca="1" si="41"/>
        <v>0.31159237638062021</v>
      </c>
      <c r="BC59" s="43">
        <f t="shared" ca="1" si="42"/>
        <v>31.15923763806202</v>
      </c>
      <c r="BD59" s="43">
        <f t="shared" ca="1" si="43"/>
        <v>1359.9927661448887</v>
      </c>
      <c r="BE59" s="26">
        <f t="shared" ca="1" si="46"/>
        <v>0</v>
      </c>
    </row>
    <row r="60" spans="5:57" x14ac:dyDescent="0.25">
      <c r="E60" s="20">
        <v>58</v>
      </c>
      <c r="F60" s="19">
        <v>5800</v>
      </c>
      <c r="G60" s="26">
        <f t="shared" ca="1" si="45"/>
        <v>1359.9927661448887</v>
      </c>
      <c r="H60" s="4">
        <f t="shared" ca="1" si="0"/>
        <v>1391.4785264221339</v>
      </c>
      <c r="I60" s="4">
        <f t="shared" ca="1" si="1"/>
        <v>1375.7356462835114</v>
      </c>
      <c r="J60" s="4">
        <v>577</v>
      </c>
      <c r="K60" s="43">
        <f t="shared" si="2"/>
        <v>671.69230769230774</v>
      </c>
      <c r="L60" s="43">
        <f t="shared" si="3"/>
        <v>624.34615384615381</v>
      </c>
      <c r="M60" s="43">
        <f ca="1">+'Rs,Den q2'!I60:I124</f>
        <v>215.25757180113996</v>
      </c>
      <c r="N60" s="43">
        <f ca="1">+'Rs,Den q2'!J60:J124</f>
        <v>0.73084797416716585</v>
      </c>
      <c r="O60" s="43">
        <f t="shared" ca="1" si="4"/>
        <v>1375.73714054078</v>
      </c>
      <c r="P60" s="43">
        <f t="shared" ca="1" si="5"/>
        <v>0.59762465999454739</v>
      </c>
      <c r="Q60" s="43">
        <f t="shared" ca="1" si="6"/>
        <v>672.57104861615824</v>
      </c>
      <c r="R60" s="43">
        <f t="shared" ca="1" si="7"/>
        <v>357.76357407030798</v>
      </c>
      <c r="S60" s="43">
        <f t="shared" ca="1" si="8"/>
        <v>2.0454874605651585</v>
      </c>
      <c r="T60" s="43">
        <f t="shared" ca="1" si="9"/>
        <v>1.7451361711951614</v>
      </c>
      <c r="U60" s="43">
        <f t="shared" ca="1" si="10"/>
        <v>0.90365056322911064</v>
      </c>
      <c r="V60" s="43">
        <f t="shared" ca="1" si="11"/>
        <v>1.1593243697441196E-2</v>
      </c>
      <c r="W60" s="23">
        <f t="shared" ca="1" si="12"/>
        <v>3.9383735229908901</v>
      </c>
      <c r="X60" s="43">
        <f ca="1">+'Visco q2'!G60:G124</f>
        <v>1.4841398064285419E-2</v>
      </c>
      <c r="Y60" s="43">
        <f t="shared" ca="1" si="13"/>
        <v>1.1344993895678914</v>
      </c>
      <c r="Z60" s="43">
        <f t="shared" ca="1" si="14"/>
        <v>60.324810011709957</v>
      </c>
      <c r="AA60" s="43">
        <f t="shared" si="15"/>
        <v>24</v>
      </c>
      <c r="AB60" s="43">
        <f t="shared" ca="1" si="16"/>
        <v>1.8432332385485275E-2</v>
      </c>
      <c r="AC60" s="43">
        <f t="shared" ca="1" si="17"/>
        <v>4.4572408587388365E-3</v>
      </c>
      <c r="AD60" s="43">
        <f t="shared" ca="1" si="18"/>
        <v>0.37550039186940931</v>
      </c>
      <c r="AE60" s="43">
        <f t="shared" ca="1" si="19"/>
        <v>9.080216513623332E-2</v>
      </c>
      <c r="AF60" s="43">
        <f t="shared" ca="1" si="20"/>
        <v>0.4663025570056426</v>
      </c>
      <c r="AG60" s="43">
        <f t="shared" ca="1" si="21"/>
        <v>0.80527199825083839</v>
      </c>
      <c r="AH60" s="43">
        <f t="shared" ca="1" si="22"/>
        <v>10.689005141896219</v>
      </c>
      <c r="AI60" s="43">
        <f t="shared" si="23"/>
        <v>0.13</v>
      </c>
      <c r="AJ60" s="43">
        <f t="shared" ca="1" si="24"/>
        <v>0.19472800174916163</v>
      </c>
      <c r="AK60" s="43">
        <f t="shared" ca="1" si="25"/>
        <v>6.4728001749161629E-2</v>
      </c>
      <c r="AL60" s="43">
        <f t="shared" ca="1" si="26"/>
        <v>1.1216408981227777</v>
      </c>
      <c r="AM60" s="43">
        <f t="shared" ca="1" si="27"/>
        <v>0.27123120044657045</v>
      </c>
      <c r="AN60" s="43">
        <f t="shared" ca="1" si="28"/>
        <v>46.575270520922054</v>
      </c>
      <c r="AO60" s="43">
        <f t="shared" ca="1" si="29"/>
        <v>0.22908811452595307</v>
      </c>
      <c r="AP60" s="43">
        <f t="shared" ca="1" si="30"/>
        <v>9.6986306999779139E-3</v>
      </c>
      <c r="AQ60" s="43">
        <f t="shared" ca="1" si="31"/>
        <v>7.7868237037234591E-4</v>
      </c>
      <c r="AR60" s="43">
        <f t="shared" ca="1" si="32"/>
        <v>0.7532477618071628</v>
      </c>
      <c r="AS60" s="43">
        <f t="shared" ca="1" si="33"/>
        <v>6.3021302638885163E-5</v>
      </c>
      <c r="AT60" s="43">
        <f t="shared" ca="1" si="34"/>
        <v>0.97471888000000517</v>
      </c>
      <c r="AU60" s="43">
        <f t="shared" ca="1" si="35"/>
        <v>0.73420481475118837</v>
      </c>
      <c r="AV60" s="43">
        <f t="shared" ca="1" si="36"/>
        <v>45.337566679670516</v>
      </c>
      <c r="AW60" s="43">
        <f t="shared" ca="1" si="37"/>
        <v>19.329417993808345</v>
      </c>
      <c r="AX60" s="43">
        <f t="shared" ca="1" si="38"/>
        <v>4882.3781405429609</v>
      </c>
      <c r="AY60" s="43">
        <f ca="1">+'fd q2'!L60:L124</f>
        <v>3.7787423575388904E-2</v>
      </c>
      <c r="AZ60" s="43">
        <f t="shared" ca="1" si="39"/>
        <v>0.31484421305326749</v>
      </c>
      <c r="BA60" s="43">
        <f t="shared" ca="1" si="40"/>
        <v>1.3389719184370006E-5</v>
      </c>
      <c r="BB60" s="43">
        <f t="shared" ca="1" si="41"/>
        <v>0.31485760277245184</v>
      </c>
      <c r="BC60" s="43">
        <f t="shared" ca="1" si="42"/>
        <v>31.485760277245184</v>
      </c>
      <c r="BD60" s="43">
        <f t="shared" ca="1" si="43"/>
        <v>1391.4785264221339</v>
      </c>
      <c r="BE60" s="26">
        <f t="shared" ca="1" si="46"/>
        <v>0</v>
      </c>
    </row>
    <row r="61" spans="5:57" x14ac:dyDescent="0.25">
      <c r="E61" s="20">
        <v>59</v>
      </c>
      <c r="F61" s="4">
        <v>5900</v>
      </c>
      <c r="G61" s="26">
        <f t="shared" ca="1" si="45"/>
        <v>1391.4785264221339</v>
      </c>
      <c r="H61" s="4">
        <f t="shared" ca="1" si="0"/>
        <v>1423.2904750175862</v>
      </c>
      <c r="I61" s="4">
        <f t="shared" ca="1" si="1"/>
        <v>1407.3845007198602</v>
      </c>
      <c r="J61" s="4">
        <v>578</v>
      </c>
      <c r="K61" s="43">
        <f t="shared" si="2"/>
        <v>674.30769230769238</v>
      </c>
      <c r="L61" s="43">
        <f t="shared" si="3"/>
        <v>626.15384615384619</v>
      </c>
      <c r="M61" s="43">
        <f ca="1">+'Rs,Den q2'!I61:I125</f>
        <v>219.9950554937088</v>
      </c>
      <c r="N61" s="43">
        <f ca="1">+'Rs,Den q2'!J61:J125</f>
        <v>0.73042646792558041</v>
      </c>
      <c r="O61" s="43">
        <f t="shared" ca="1" si="4"/>
        <v>1407.3861230024409</v>
      </c>
      <c r="P61" s="43">
        <f t="shared" ca="1" si="5"/>
        <v>0.59342273060339845</v>
      </c>
      <c r="Q61" s="43">
        <f t="shared" ca="1" si="6"/>
        <v>672.69569581417124</v>
      </c>
      <c r="R61" s="43">
        <f t="shared" ca="1" si="7"/>
        <v>356.46050573114456</v>
      </c>
      <c r="S61" s="43">
        <f t="shared" ca="1" si="8"/>
        <v>2.0921562446099595</v>
      </c>
      <c r="T61" s="43">
        <f t="shared" ca="1" si="9"/>
        <v>1.7565868759276073</v>
      </c>
      <c r="U61" s="43">
        <f t="shared" ca="1" si="10"/>
        <v>0.90514537408417794</v>
      </c>
      <c r="V61" s="43">
        <f t="shared" ca="1" si="11"/>
        <v>1.1384150171160103E-2</v>
      </c>
      <c r="W61" s="23">
        <f t="shared" ca="1" si="12"/>
        <v>3.9825104146073924</v>
      </c>
      <c r="X61" s="43">
        <f ca="1">+'Visco q2'!G61:G125</f>
        <v>1.4929006414774262E-2</v>
      </c>
      <c r="Y61" s="43">
        <f t="shared" ca="1" si="13"/>
        <v>1.1375869011899695</v>
      </c>
      <c r="Z61" s="43">
        <f t="shared" ca="1" si="14"/>
        <v>60.387387903288939</v>
      </c>
      <c r="AA61" s="43">
        <f t="shared" si="15"/>
        <v>24</v>
      </c>
      <c r="AB61" s="43">
        <f t="shared" ca="1" si="16"/>
        <v>1.8482495515571986E-2</v>
      </c>
      <c r="AC61" s="43">
        <f t="shared" ca="1" si="17"/>
        <v>4.2207970209284873E-3</v>
      </c>
      <c r="AD61" s="43">
        <f t="shared" ca="1" si="18"/>
        <v>0.37652230676390136</v>
      </c>
      <c r="AE61" s="43">
        <f t="shared" ca="1" si="19"/>
        <v>8.5985370826316937E-2</v>
      </c>
      <c r="AF61" s="43">
        <f t="shared" ca="1" si="20"/>
        <v>0.46250767759021827</v>
      </c>
      <c r="AG61" s="43">
        <f t="shared" ca="1" si="21"/>
        <v>0.81408877086252407</v>
      </c>
      <c r="AH61" s="43">
        <f t="shared" ca="1" si="22"/>
        <v>10.423080062515465</v>
      </c>
      <c r="AI61" s="43">
        <f t="shared" si="23"/>
        <v>0.13</v>
      </c>
      <c r="AJ61" s="43">
        <f t="shared" ca="1" si="24"/>
        <v>0.18591122913747599</v>
      </c>
      <c r="AK61" s="43">
        <f t="shared" ca="1" si="25"/>
        <v>5.5911229137475982E-2</v>
      </c>
      <c r="AL61" s="43">
        <f t="shared" ca="1" si="26"/>
        <v>1.1320927941665195</v>
      </c>
      <c r="AM61" s="43">
        <f t="shared" ca="1" si="27"/>
        <v>0.25853293939699767</v>
      </c>
      <c r="AN61" s="43">
        <f t="shared" ca="1" si="28"/>
        <v>46.881690074686318</v>
      </c>
      <c r="AO61" s="43">
        <f t="shared" ca="1" si="29"/>
        <v>0.23339733706530744</v>
      </c>
      <c r="AP61" s="43">
        <f t="shared" ca="1" si="30"/>
        <v>9.7638929695608827E-3</v>
      </c>
      <c r="AQ61" s="43">
        <f t="shared" ca="1" si="31"/>
        <v>8.0986883381086361E-4</v>
      </c>
      <c r="AR61" s="43">
        <f t="shared" ca="1" si="32"/>
        <v>0.76074230280404131</v>
      </c>
      <c r="AS61" s="43">
        <f t="shared" ca="1" si="33"/>
        <v>5.9344229872364043E-5</v>
      </c>
      <c r="AT61" s="43">
        <f t="shared" ca="1" si="34"/>
        <v>0.97471888000000406</v>
      </c>
      <c r="AU61" s="43">
        <f t="shared" ca="1" si="35"/>
        <v>0.74150988535777906</v>
      </c>
      <c r="AV61" s="43">
        <f t="shared" ca="1" si="36"/>
        <v>45.807284654859224</v>
      </c>
      <c r="AW61" s="43">
        <f t="shared" ca="1" si="37"/>
        <v>19.540905970632952</v>
      </c>
      <c r="AX61" s="43">
        <f t="shared" ca="1" si="38"/>
        <v>4839.8620812542313</v>
      </c>
      <c r="AY61" s="43">
        <f ca="1">+'fd q2'!L61:L125</f>
        <v>3.788218059907781E-2</v>
      </c>
      <c r="AZ61" s="43">
        <f t="shared" ca="1" si="39"/>
        <v>0.31810614343652238</v>
      </c>
      <c r="BA61" s="43">
        <f t="shared" ca="1" si="40"/>
        <v>1.3342518001227177E-5</v>
      </c>
      <c r="BB61" s="43">
        <f t="shared" ca="1" si="41"/>
        <v>0.31811948595452361</v>
      </c>
      <c r="BC61" s="43">
        <f t="shared" ca="1" si="42"/>
        <v>31.81194859545236</v>
      </c>
      <c r="BD61" s="43">
        <f t="shared" ca="1" si="43"/>
        <v>1423.2904750175862</v>
      </c>
      <c r="BE61" s="26">
        <f t="shared" ca="1" si="46"/>
        <v>0</v>
      </c>
    </row>
    <row r="62" spans="5:57" x14ac:dyDescent="0.25">
      <c r="E62" s="20">
        <v>60</v>
      </c>
      <c r="F62" s="19">
        <v>6000</v>
      </c>
      <c r="G62" s="26">
        <f t="shared" ca="1" si="45"/>
        <v>1423.2904750175862</v>
      </c>
      <c r="H62" s="4">
        <f t="shared" ca="1" si="0"/>
        <v>1455.4284429686202</v>
      </c>
      <c r="I62" s="4">
        <f t="shared" ca="1" si="1"/>
        <v>1439.3594589931031</v>
      </c>
      <c r="J62" s="4">
        <v>579</v>
      </c>
      <c r="K62" s="43">
        <f t="shared" si="2"/>
        <v>676.92307692307691</v>
      </c>
      <c r="L62" s="43">
        <f t="shared" si="3"/>
        <v>627.96153846153845</v>
      </c>
      <c r="M62" s="43">
        <f ca="1">+'Rs,Den q2'!I62:I126</f>
        <v>224.76400058612461</v>
      </c>
      <c r="N62" s="43">
        <f ca="1">+'Rs,Den q2'!J62:J126</f>
        <v>0.730002162481451</v>
      </c>
      <c r="O62" s="43">
        <f t="shared" ca="1" si="4"/>
        <v>1439.3612179080351</v>
      </c>
      <c r="P62" s="43">
        <f t="shared" ca="1" si="5"/>
        <v>0.58889964714196397</v>
      </c>
      <c r="Q62" s="43">
        <f t="shared" ca="1" si="6"/>
        <v>672.82838991698213</v>
      </c>
      <c r="R62" s="43">
        <f t="shared" ca="1" si="7"/>
        <v>355.05735039108913</v>
      </c>
      <c r="S62" s="43">
        <f t="shared" ca="1" si="8"/>
        <v>2.1392668332124041</v>
      </c>
      <c r="T62" s="43">
        <f t="shared" ca="1" si="9"/>
        <v>1.7686200208778959</v>
      </c>
      <c r="U62" s="43">
        <f t="shared" ca="1" si="10"/>
        <v>0.90681010194575595</v>
      </c>
      <c r="V62" s="43">
        <f t="shared" ca="1" si="11"/>
        <v>1.1183921736240008E-2</v>
      </c>
      <c r="W62" s="23">
        <f t="shared" ca="1" si="12"/>
        <v>4.0229120073199089</v>
      </c>
      <c r="X62" s="43">
        <f ca="1">+'Visco q2'!G62:G126</f>
        <v>1.5016371072526579E-2</v>
      </c>
      <c r="Y62" s="43">
        <f t="shared" ca="1" si="13"/>
        <v>1.1406964693997956</v>
      </c>
      <c r="Z62" s="43">
        <f t="shared" ca="1" si="14"/>
        <v>60.449686795393355</v>
      </c>
      <c r="AA62" s="43">
        <f t="shared" si="15"/>
        <v>24</v>
      </c>
      <c r="AB62" s="43">
        <f t="shared" ca="1" si="16"/>
        <v>1.8533017001388461E-2</v>
      </c>
      <c r="AC62" s="43">
        <f t="shared" ca="1" si="17"/>
        <v>3.9922328771927456E-3</v>
      </c>
      <c r="AD62" s="43">
        <f t="shared" ca="1" si="18"/>
        <v>0.37755152202137199</v>
      </c>
      <c r="AE62" s="43">
        <f t="shared" ca="1" si="19"/>
        <v>8.1329100325918863E-2</v>
      </c>
      <c r="AF62" s="43">
        <f t="shared" ca="1" si="20"/>
        <v>0.45888062234729088</v>
      </c>
      <c r="AG62" s="43">
        <f t="shared" ca="1" si="21"/>
        <v>0.82276632229554636</v>
      </c>
      <c r="AH62" s="43">
        <f t="shared" ca="1" si="22"/>
        <v>10.161356796354267</v>
      </c>
      <c r="AI62" s="43">
        <f t="shared" si="23"/>
        <v>0.13</v>
      </c>
      <c r="AJ62" s="43">
        <f t="shared" ca="1" si="24"/>
        <v>0.17723367770445364</v>
      </c>
      <c r="AK62" s="43">
        <f t="shared" ca="1" si="25"/>
        <v>4.7233677704453636E-2</v>
      </c>
      <c r="AL62" s="43">
        <f t="shared" ca="1" si="26"/>
        <v>1.1427219946496088</v>
      </c>
      <c r="AM62" s="43">
        <f t="shared" ca="1" si="27"/>
        <v>0.24615594515397368</v>
      </c>
      <c r="AN62" s="43">
        <f t="shared" ca="1" si="28"/>
        <v>47.192860862073033</v>
      </c>
      <c r="AO62" s="43">
        <f t="shared" ca="1" si="29"/>
        <v>0.23783032180403857</v>
      </c>
      <c r="AP62" s="43">
        <f t="shared" ca="1" si="30"/>
        <v>9.8291755910988148E-3</v>
      </c>
      <c r="AQ62" s="43">
        <f t="shared" ca="1" si="31"/>
        <v>8.4279243468207276E-4</v>
      </c>
      <c r="AR62" s="43">
        <f t="shared" ca="1" si="32"/>
        <v>0.76824836625694271</v>
      </c>
      <c r="AS62" s="43">
        <f t="shared" ca="1" si="33"/>
        <v>5.5813821381927415E-5</v>
      </c>
      <c r="AT62" s="43">
        <f t="shared" ca="1" si="34"/>
        <v>0.97471888000000317</v>
      </c>
      <c r="AU62" s="43">
        <f t="shared" ca="1" si="35"/>
        <v>0.74882618711979942</v>
      </c>
      <c r="AV62" s="43">
        <f t="shared" ca="1" si="36"/>
        <v>46.276758623340577</v>
      </c>
      <c r="AW62" s="43">
        <f t="shared" ca="1" si="37"/>
        <v>19.749053141764072</v>
      </c>
      <c r="AX62" s="43">
        <f t="shared" ca="1" si="38"/>
        <v>4799.9924921287829</v>
      </c>
      <c r="AY62" s="43">
        <f ca="1">+'fd q2'!L62:L126</f>
        <v>3.7972117432364852E-2</v>
      </c>
      <c r="AZ62" s="43">
        <f t="shared" ca="1" si="39"/>
        <v>0.321366379328754</v>
      </c>
      <c r="BA62" s="43">
        <f t="shared" ca="1" si="40"/>
        <v>1.3300181585349287E-5</v>
      </c>
      <c r="BB62" s="43">
        <f t="shared" ca="1" si="41"/>
        <v>0.32137967951033936</v>
      </c>
      <c r="BC62" s="43">
        <f t="shared" ca="1" si="42"/>
        <v>32.137967951033936</v>
      </c>
      <c r="BD62" s="43">
        <f t="shared" ca="1" si="43"/>
        <v>1455.4284429686202</v>
      </c>
      <c r="BE62" s="26">
        <f t="shared" ca="1" si="46"/>
        <v>0</v>
      </c>
    </row>
    <row r="63" spans="5:57" x14ac:dyDescent="0.25">
      <c r="E63" s="20">
        <v>61</v>
      </c>
      <c r="F63" s="4">
        <v>6100</v>
      </c>
      <c r="G63" s="26">
        <f t="shared" ca="1" si="45"/>
        <v>1455.4284429686202</v>
      </c>
      <c r="H63" s="4">
        <f t="shared" ca="1" si="0"/>
        <v>1487.8924533763593</v>
      </c>
      <c r="I63" s="4">
        <f t="shared" ca="1" si="1"/>
        <v>1471.6604481724899</v>
      </c>
      <c r="J63" s="4">
        <v>580</v>
      </c>
      <c r="K63" s="43">
        <f t="shared" si="2"/>
        <v>679.53846153846155</v>
      </c>
      <c r="L63" s="43">
        <f t="shared" si="3"/>
        <v>629.76923076923072</v>
      </c>
      <c r="M63" s="43">
        <f ca="1">+'Rs,Den q2'!I63:I127</f>
        <v>229.56379426602524</v>
      </c>
      <c r="N63" s="43">
        <f ca="1">+'Rs,Den q2'!J63:J127</f>
        <v>0.72957511235828665</v>
      </c>
      <c r="O63" s="43">
        <f t="shared" ca="1" si="4"/>
        <v>1471.6623527242366</v>
      </c>
      <c r="P63" s="43">
        <f t="shared" ca="1" si="5"/>
        <v>0.58401437893975139</v>
      </c>
      <c r="Q63" s="43">
        <f t="shared" ca="1" si="6"/>
        <v>672.96998587878181</v>
      </c>
      <c r="R63" s="43">
        <f t="shared" ca="1" si="7"/>
        <v>353.54126322031442</v>
      </c>
      <c r="S63" s="43">
        <f t="shared" ca="1" si="8"/>
        <v>2.1868143885358529</v>
      </c>
      <c r="T63" s="43">
        <f t="shared" ca="1" si="9"/>
        <v>1.7813174763048261</v>
      </c>
      <c r="U63" s="43">
        <f t="shared" ca="1" si="10"/>
        <v>0.90865508478614443</v>
      </c>
      <c r="V63" s="43">
        <f t="shared" ca="1" si="11"/>
        <v>1.0992256965745351E-2</v>
      </c>
      <c r="W63" s="23">
        <f t="shared" ca="1" si="12"/>
        <v>4.0591025746614315</v>
      </c>
      <c r="X63" s="43">
        <f ca="1">+'Visco q2'!G63:G127</f>
        <v>1.5103412980479307E-2</v>
      </c>
      <c r="Y63" s="43">
        <f t="shared" ca="1" si="13"/>
        <v>1.143827798991518</v>
      </c>
      <c r="Z63" s="43">
        <f t="shared" ca="1" si="14"/>
        <v>60.511686600132215</v>
      </c>
      <c r="AA63" s="43">
        <f t="shared" si="15"/>
        <v>24</v>
      </c>
      <c r="AB63" s="43">
        <f t="shared" ca="1" si="16"/>
        <v>1.8583892046693789E-2</v>
      </c>
      <c r="AC63" s="43">
        <f t="shared" ca="1" si="17"/>
        <v>3.7711522016240745E-3</v>
      </c>
      <c r="AD63" s="43">
        <f t="shared" ca="1" si="18"/>
        <v>0.37858793993360362</v>
      </c>
      <c r="AE63" s="43">
        <f t="shared" ca="1" si="19"/>
        <v>7.6825281787134186E-2</v>
      </c>
      <c r="AF63" s="43">
        <f t="shared" ca="1" si="20"/>
        <v>0.45541322172073784</v>
      </c>
      <c r="AG63" s="43">
        <f t="shared" ca="1" si="21"/>
        <v>0.83130643090058565</v>
      </c>
      <c r="AH63" s="43">
        <f t="shared" ca="1" si="22"/>
        <v>9.9038525421787327</v>
      </c>
      <c r="AI63" s="43">
        <f t="shared" si="23"/>
        <v>0.13</v>
      </c>
      <c r="AJ63" s="43">
        <f t="shared" ca="1" si="24"/>
        <v>0.16869356909941433</v>
      </c>
      <c r="AK63" s="43">
        <f t="shared" ca="1" si="25"/>
        <v>3.8693569099414321E-2</v>
      </c>
      <c r="AL63" s="43">
        <f t="shared" ca="1" si="26"/>
        <v>1.1535311348845774</v>
      </c>
      <c r="AM63" s="43">
        <f t="shared" ca="1" si="27"/>
        <v>0.23408129298382427</v>
      </c>
      <c r="AN63" s="43">
        <f t="shared" ca="1" si="28"/>
        <v>47.508846930667318</v>
      </c>
      <c r="AO63" s="43">
        <f t="shared" ca="1" si="29"/>
        <v>0.24239104689015528</v>
      </c>
      <c r="AP63" s="43">
        <f t="shared" ca="1" si="30"/>
        <v>9.8944320476096626E-3</v>
      </c>
      <c r="AQ63" s="43">
        <f t="shared" ca="1" si="31"/>
        <v>8.7762477101053138E-4</v>
      </c>
      <c r="AR63" s="43">
        <f t="shared" ca="1" si="32"/>
        <v>0.77577197102568118</v>
      </c>
      <c r="AS63" s="43">
        <f t="shared" ca="1" si="33"/>
        <v>5.2422889676114904E-5</v>
      </c>
      <c r="AT63" s="43">
        <f t="shared" ca="1" si="34"/>
        <v>0.97471888000000251</v>
      </c>
      <c r="AU63" s="43">
        <f t="shared" ca="1" si="35"/>
        <v>0.75615958673354633</v>
      </c>
      <c r="AV63" s="43">
        <f t="shared" ca="1" si="36"/>
        <v>46.746265181402215</v>
      </c>
      <c r="AW63" s="43">
        <f t="shared" ca="1" si="37"/>
        <v>19.953902190255317</v>
      </c>
      <c r="AX63" s="43">
        <f t="shared" ca="1" si="38"/>
        <v>4762.6525582387967</v>
      </c>
      <c r="AY63" s="43">
        <f ca="1">+'fd q2'!L63:L127</f>
        <v>3.8057313551344431E-2</v>
      </c>
      <c r="AZ63" s="43">
        <f t="shared" ca="1" si="39"/>
        <v>0.32462684153751536</v>
      </c>
      <c r="BA63" s="43">
        <f t="shared" ca="1" si="40"/>
        <v>1.3262539876823132E-5</v>
      </c>
      <c r="BB63" s="43">
        <f t="shared" ca="1" si="41"/>
        <v>0.32464010407739219</v>
      </c>
      <c r="BC63" s="43">
        <f t="shared" ca="1" si="42"/>
        <v>32.464010407739217</v>
      </c>
      <c r="BD63" s="43">
        <f t="shared" ca="1" si="43"/>
        <v>1487.8924533763593</v>
      </c>
      <c r="BE63" s="26">
        <f t="shared" ca="1" si="46"/>
        <v>0</v>
      </c>
    </row>
    <row r="64" spans="5:57" x14ac:dyDescent="0.25">
      <c r="E64" s="20">
        <v>62</v>
      </c>
      <c r="F64" s="19">
        <v>6200</v>
      </c>
      <c r="G64" s="26">
        <f t="shared" ca="1" si="45"/>
        <v>1487.8924533763593</v>
      </c>
      <c r="H64" s="4">
        <f t="shared" ca="1" si="0"/>
        <v>1520.6827521677924</v>
      </c>
      <c r="I64" s="4">
        <f t="shared" ca="1" si="1"/>
        <v>1504.2876027720758</v>
      </c>
      <c r="J64" s="4">
        <v>581</v>
      </c>
      <c r="K64" s="43">
        <f t="shared" si="2"/>
        <v>682.15384615384619</v>
      </c>
      <c r="L64" s="43">
        <f t="shared" si="3"/>
        <v>631.57692307692309</v>
      </c>
      <c r="M64" s="43">
        <f ca="1">+'Rs,Den q2'!I64:I128</f>
        <v>234.39386330967284</v>
      </c>
      <c r="N64" s="43">
        <f ca="1">+'Rs,Den q2'!J64:J128</f>
        <v>0.72914536855729384</v>
      </c>
      <c r="O64" s="43">
        <f t="shared" ca="1" si="4"/>
        <v>1504.2896623700624</v>
      </c>
      <c r="P64" s="43">
        <f t="shared" ca="1" si="5"/>
        <v>0.57871844485727575</v>
      </c>
      <c r="Q64" s="43">
        <f t="shared" ca="1" si="6"/>
        <v>673.1214627321832</v>
      </c>
      <c r="R64" s="43">
        <f t="shared" ca="1" si="7"/>
        <v>351.89705659838927</v>
      </c>
      <c r="S64" s="43">
        <f t="shared" ca="1" si="8"/>
        <v>2.2347936978063512</v>
      </c>
      <c r="T64" s="43">
        <f t="shared" ca="1" si="9"/>
        <v>1.7947775101674834</v>
      </c>
      <c r="U64" s="43">
        <f t="shared" ca="1" si="10"/>
        <v>0.91069212703978653</v>
      </c>
      <c r="V64" s="43">
        <f t="shared" ca="1" si="11"/>
        <v>1.0808886336950695E-2</v>
      </c>
      <c r="W64" s="23">
        <f t="shared" ca="1" si="12"/>
        <v>4.0905314209797812</v>
      </c>
      <c r="X64" s="43">
        <f ca="1">+'Visco q2'!G64:G128</f>
        <v>1.5190052037547174E-2</v>
      </c>
      <c r="Y64" s="43">
        <f t="shared" ca="1" si="13"/>
        <v>1.1469806096565422</v>
      </c>
      <c r="Z64" s="43">
        <f t="shared" ca="1" si="14"/>
        <v>60.573368732411282</v>
      </c>
      <c r="AA64" s="43">
        <f t="shared" si="15"/>
        <v>24</v>
      </c>
      <c r="AB64" s="43">
        <f t="shared" ca="1" si="16"/>
        <v>1.8635116097284389E-2</v>
      </c>
      <c r="AC64" s="43">
        <f t="shared" ca="1" si="17"/>
        <v>3.5571787438936162E-3</v>
      </c>
      <c r="AD64" s="43">
        <f t="shared" ca="1" si="18"/>
        <v>0.37963146772312284</v>
      </c>
      <c r="AE64" s="43">
        <f t="shared" ca="1" si="19"/>
        <v>7.2466250301205168E-2</v>
      </c>
      <c r="AF64" s="43">
        <f t="shared" ca="1" si="20"/>
        <v>0.45209771802432802</v>
      </c>
      <c r="AG64" s="43">
        <f t="shared" ca="1" si="21"/>
        <v>0.83971109029728475</v>
      </c>
      <c r="AH64" s="43">
        <f t="shared" ca="1" si="22"/>
        <v>9.6505796947479165</v>
      </c>
      <c r="AI64" s="43">
        <f t="shared" si="23"/>
        <v>0.13</v>
      </c>
      <c r="AJ64" s="43">
        <f t="shared" ca="1" si="24"/>
        <v>0.16028890970271531</v>
      </c>
      <c r="AK64" s="43">
        <f t="shared" ca="1" si="25"/>
        <v>3.0288909702715305E-2</v>
      </c>
      <c r="AL64" s="43">
        <f t="shared" ca="1" si="26"/>
        <v>1.164522966812737</v>
      </c>
      <c r="AM64" s="43">
        <f t="shared" ca="1" si="27"/>
        <v>0.22229087936435526</v>
      </c>
      <c r="AN64" s="43">
        <f t="shared" ca="1" si="28"/>
        <v>47.829715574774113</v>
      </c>
      <c r="AO64" s="43">
        <f t="shared" ca="1" si="29"/>
        <v>0.24708366243761501</v>
      </c>
      <c r="AP64" s="43">
        <f t="shared" ca="1" si="30"/>
        <v>9.959614643191712E-3</v>
      </c>
      <c r="AQ64" s="43">
        <f t="shared" ca="1" si="31"/>
        <v>9.1456421394585851E-4</v>
      </c>
      <c r="AR64" s="43">
        <f t="shared" ca="1" si="32"/>
        <v>0.78331998167537076</v>
      </c>
      <c r="AS64" s="43">
        <f t="shared" ca="1" si="33"/>
        <v>4.9164628122810253E-5</v>
      </c>
      <c r="AT64" s="43">
        <f t="shared" ca="1" si="34"/>
        <v>0.97471888000000195</v>
      </c>
      <c r="AU64" s="43">
        <f t="shared" ca="1" si="35"/>
        <v>0.76351677522023942</v>
      </c>
      <c r="AV64" s="43">
        <f t="shared" ca="1" si="36"/>
        <v>47.216125220293378</v>
      </c>
      <c r="AW64" s="43">
        <f t="shared" ca="1" si="37"/>
        <v>20.155500964014262</v>
      </c>
      <c r="AX64" s="43">
        <f t="shared" ca="1" si="38"/>
        <v>4727.736332555487</v>
      </c>
      <c r="AY64" s="43">
        <f ca="1">+'fd q2'!L64:L128</f>
        <v>3.8137840988742108E-2</v>
      </c>
      <c r="AZ64" s="43">
        <f t="shared" ca="1" si="39"/>
        <v>0.32788975847425955</v>
      </c>
      <c r="BA64" s="43">
        <f t="shared" ca="1" si="40"/>
        <v>1.3229440070844189E-5</v>
      </c>
      <c r="BB64" s="43">
        <f t="shared" ca="1" si="41"/>
        <v>0.32790298791433037</v>
      </c>
      <c r="BC64" s="43">
        <f t="shared" ca="1" si="42"/>
        <v>32.790298791433038</v>
      </c>
      <c r="BD64" s="43">
        <f t="shared" ca="1" si="43"/>
        <v>1520.6827521677924</v>
      </c>
      <c r="BE64" s="26">
        <f t="shared" ca="1" si="46"/>
        <v>0</v>
      </c>
    </row>
    <row r="65" spans="5:57" x14ac:dyDescent="0.25">
      <c r="E65" s="20">
        <v>63</v>
      </c>
      <c r="F65" s="4">
        <v>6300</v>
      </c>
      <c r="G65" s="26">
        <f t="shared" ca="1" si="45"/>
        <v>1520.6827521677924</v>
      </c>
      <c r="H65" s="4">
        <f t="shared" ca="1" si="0"/>
        <v>1553.7998438080688</v>
      </c>
      <c r="I65" s="4">
        <f t="shared" ca="1" si="1"/>
        <v>1537.2412979879305</v>
      </c>
      <c r="J65" s="4">
        <v>582</v>
      </c>
      <c r="K65" s="43">
        <f t="shared" si="2"/>
        <v>684.76923076923072</v>
      </c>
      <c r="L65" s="43">
        <f t="shared" si="3"/>
        <v>633.38461538461536</v>
      </c>
      <c r="M65" s="43">
        <f ca="1">+'Rs,Den q2'!I65:I129</f>
        <v>239.25367988146331</v>
      </c>
      <c r="N65" s="43">
        <f ca="1">+'Rs,Den q2'!J65:J129</f>
        <v>0.72871297804137847</v>
      </c>
      <c r="O65" s="43">
        <f t="shared" ca="1" si="4"/>
        <v>1537.2435224539133</v>
      </c>
      <c r="P65" s="43">
        <f t="shared" ca="1" si="5"/>
        <v>0.57295414060930938</v>
      </c>
      <c r="Q65" s="43">
        <f t="shared" ca="1" si="6"/>
        <v>673.28394533758899</v>
      </c>
      <c r="R65" s="43">
        <f t="shared" ca="1" si="7"/>
        <v>350.10664010750867</v>
      </c>
      <c r="S65" s="43">
        <f t="shared" ca="1" si="8"/>
        <v>2.2831990999238037</v>
      </c>
      <c r="T65" s="43">
        <f t="shared" ca="1" si="9"/>
        <v>1.8091191163644293</v>
      </c>
      <c r="U65" s="43">
        <f t="shared" ca="1" si="10"/>
        <v>0.9129347712718624</v>
      </c>
      <c r="V65" s="43">
        <f t="shared" ca="1" si="11"/>
        <v>1.0633572751436577E-2</v>
      </c>
      <c r="W65" s="23">
        <f t="shared" ca="1" si="12"/>
        <v>4.1165558712745423</v>
      </c>
      <c r="X65" s="43">
        <f ca="1">+'Visco q2'!G65:G129</f>
        <v>1.5276209078719757E-2</v>
      </c>
      <c r="Y65" s="43">
        <f t="shared" ca="1" si="13"/>
        <v>1.1501546387257786</v>
      </c>
      <c r="Z65" s="43">
        <f t="shared" ca="1" si="14"/>
        <v>60.634716207007003</v>
      </c>
      <c r="AA65" s="43">
        <f t="shared" si="15"/>
        <v>24</v>
      </c>
      <c r="AB65" s="43">
        <f t="shared" ca="1" si="16"/>
        <v>1.8686684885547589E-2</v>
      </c>
      <c r="AC65" s="43">
        <f t="shared" ca="1" si="17"/>
        <v>3.3499544875264975E-3</v>
      </c>
      <c r="AD65" s="43">
        <f t="shared" ca="1" si="18"/>
        <v>0.38068201845083816</v>
      </c>
      <c r="AE65" s="43">
        <f t="shared" ca="1" si="19"/>
        <v>6.8244712416397138E-2</v>
      </c>
      <c r="AF65" s="43">
        <f t="shared" ca="1" si="20"/>
        <v>0.44892673086723528</v>
      </c>
      <c r="AG65" s="43">
        <f t="shared" ca="1" si="21"/>
        <v>0.84798251535487268</v>
      </c>
      <c r="AH65" s="43">
        <f t="shared" ca="1" si="22"/>
        <v>9.4015458804856582</v>
      </c>
      <c r="AI65" s="43">
        <f t="shared" si="23"/>
        <v>0.13</v>
      </c>
      <c r="AJ65" s="43">
        <f t="shared" ca="1" si="24"/>
        <v>0.15201748464512729</v>
      </c>
      <c r="AK65" s="43">
        <f t="shared" ca="1" si="25"/>
        <v>2.2017484645127289E-2</v>
      </c>
      <c r="AL65" s="43">
        <f t="shared" ca="1" si="26"/>
        <v>1.1757003728911954</v>
      </c>
      <c r="AM65" s="43">
        <f t="shared" ca="1" si="27"/>
        <v>0.21076733322557031</v>
      </c>
      <c r="AN65" s="43">
        <f t="shared" ca="1" si="28"/>
        <v>48.155537723908814</v>
      </c>
      <c r="AO65" s="43">
        <f t="shared" ca="1" si="29"/>
        <v>0.25191250318330083</v>
      </c>
      <c r="AP65" s="43">
        <f t="shared" ca="1" si="30"/>
        <v>1.0024674586012649E-2</v>
      </c>
      <c r="AQ65" s="43">
        <f t="shared" ca="1" si="31"/>
        <v>9.5384163635091259E-4</v>
      </c>
      <c r="AR65" s="43">
        <f t="shared" ca="1" si="32"/>
        <v>0.79090024728560493</v>
      </c>
      <c r="AS65" s="43">
        <f t="shared" ca="1" si="33"/>
        <v>4.6032581029718583E-5</v>
      </c>
      <c r="AT65" s="43">
        <f t="shared" ca="1" si="34"/>
        <v>0.97471888000000151</v>
      </c>
      <c r="AU65" s="43">
        <f t="shared" ca="1" si="35"/>
        <v>0.77090540322594903</v>
      </c>
      <c r="AV65" s="43">
        <f t="shared" ca="1" si="36"/>
        <v>47.686711054481208</v>
      </c>
      <c r="AW65" s="43">
        <f t="shared" ca="1" si="37"/>
        <v>20.353902619396006</v>
      </c>
      <c r="AX65" s="43">
        <f t="shared" ca="1" si="38"/>
        <v>4695.1484646435847</v>
      </c>
      <c r="AY65" s="43">
        <f ca="1">+'fd q2'!L65:L129</f>
        <v>3.821376321833056E-2</v>
      </c>
      <c r="AZ65" s="43">
        <f t="shared" ca="1" si="39"/>
        <v>0.33115771565611951</v>
      </c>
      <c r="BA65" s="43">
        <f t="shared" ca="1" si="40"/>
        <v>1.3200746643561765E-5</v>
      </c>
      <c r="BB65" s="43">
        <f t="shared" ca="1" si="41"/>
        <v>0.33117091640276308</v>
      </c>
      <c r="BC65" s="43">
        <f t="shared" ca="1" si="42"/>
        <v>33.117091640276307</v>
      </c>
      <c r="BD65" s="43">
        <f t="shared" ca="1" si="43"/>
        <v>1553.7998438080688</v>
      </c>
      <c r="BE65" s="26">
        <f t="shared" ca="1" si="46"/>
        <v>0</v>
      </c>
    </row>
    <row r="66" spans="5:57" x14ac:dyDescent="0.25">
      <c r="E66" s="20">
        <v>64</v>
      </c>
      <c r="F66" s="19">
        <v>6400</v>
      </c>
      <c r="G66" s="26">
        <f t="shared" ca="1" si="45"/>
        <v>1553.7998438080688</v>
      </c>
      <c r="H66" s="4">
        <f t="shared" ca="1" si="0"/>
        <v>1587.2445331232113</v>
      </c>
      <c r="I66" s="4">
        <f t="shared" ca="1" si="1"/>
        <v>1570.5221884656401</v>
      </c>
      <c r="J66" s="4">
        <v>583</v>
      </c>
      <c r="K66" s="43">
        <f t="shared" si="2"/>
        <v>687.38461538461536</v>
      </c>
      <c r="L66" s="43">
        <f t="shared" si="3"/>
        <v>635.19230769230762</v>
      </c>
      <c r="M66" s="43">
        <f ca="1">+'Rs,Den q2'!I66:I130</f>
        <v>244.14276823813719</v>
      </c>
      <c r="N66" s="43">
        <f ca="1">+'Rs,Den q2'!J66:J130</f>
        <v>0.72827798313865555</v>
      </c>
      <c r="O66" s="43">
        <f t="shared" ca="1" si="4"/>
        <v>1570.5245880409586</v>
      </c>
      <c r="P66" s="43">
        <f t="shared" ca="1" si="5"/>
        <v>0.56665223365674566</v>
      </c>
      <c r="Q66" s="43">
        <f t="shared" ca="1" si="6"/>
        <v>673.45873023329443</v>
      </c>
      <c r="R66" s="43">
        <f t="shared" ca="1" si="7"/>
        <v>348.14829151459008</v>
      </c>
      <c r="S66" s="43">
        <f t="shared" ca="1" si="8"/>
        <v>2.3320243957957034</v>
      </c>
      <c r="T66" s="43">
        <f t="shared" ca="1" si="9"/>
        <v>1.8244877920525087</v>
      </c>
      <c r="U66" s="43">
        <f t="shared" ca="1" si="10"/>
        <v>0.91539862342852274</v>
      </c>
      <c r="V66" s="43">
        <f t="shared" ca="1" si="11"/>
        <v>1.0466112524010083E-2</v>
      </c>
      <c r="W66" s="23">
        <f t="shared" ca="1" si="12"/>
        <v>4.1364193774966198</v>
      </c>
      <c r="X66" s="43">
        <f ca="1">+'Visco q2'!G66:G130</f>
        <v>1.5361809024593186E-2</v>
      </c>
      <c r="Y66" s="43">
        <f t="shared" ca="1" si="13"/>
        <v>1.1533496443275504</v>
      </c>
      <c r="Z66" s="43">
        <f t="shared" ca="1" si="14"/>
        <v>60.695713750929102</v>
      </c>
      <c r="AA66" s="43">
        <f t="shared" si="15"/>
        <v>24</v>
      </c>
      <c r="AB66" s="43">
        <f t="shared" ca="1" si="16"/>
        <v>1.8738594481768504E-2</v>
      </c>
      <c r="AC66" s="43">
        <f t="shared" ca="1" si="17"/>
        <v>3.1491379302082505E-3</v>
      </c>
      <c r="AD66" s="43">
        <f t="shared" ca="1" si="18"/>
        <v>0.38173951206125534</v>
      </c>
      <c r="AE66" s="43">
        <f t="shared" ca="1" si="19"/>
        <v>6.4153711104688635E-2</v>
      </c>
      <c r="AF66" s="43">
        <f t="shared" ca="1" si="20"/>
        <v>0.44589322316594399</v>
      </c>
      <c r="AG66" s="43">
        <f t="shared" ca="1" si="21"/>
        <v>0.85612315287237917</v>
      </c>
      <c r="AH66" s="43">
        <f t="shared" ca="1" si="22"/>
        <v>9.1567539846403836</v>
      </c>
      <c r="AI66" s="43">
        <f t="shared" si="23"/>
        <v>0.13</v>
      </c>
      <c r="AJ66" s="43">
        <f t="shared" ca="1" si="24"/>
        <v>0.1438768471276208</v>
      </c>
      <c r="AK66" s="43">
        <f t="shared" ca="1" si="25"/>
        <v>1.3876847127620801E-2</v>
      </c>
      <c r="AL66" s="43">
        <f t="shared" ca="1" si="26"/>
        <v>1.1870663823304917</v>
      </c>
      <c r="AM66" s="43">
        <f t="shared" ca="1" si="27"/>
        <v>0.19949392543336766</v>
      </c>
      <c r="AN66" s="43">
        <f t="shared" ca="1" si="28"/>
        <v>48.486388397121353</v>
      </c>
      <c r="AO66" s="43">
        <f t="shared" ca="1" si="29"/>
        <v>0.2568821028556188</v>
      </c>
      <c r="AP66" s="43">
        <f t="shared" ca="1" si="30"/>
        <v>1.0089562083193105E-2</v>
      </c>
      <c r="AQ66" s="43">
        <f t="shared" ca="1" si="31"/>
        <v>9.9572771947149244E-4</v>
      </c>
      <c r="AR66" s="43">
        <f t="shared" ca="1" si="32"/>
        <v>0.7985217725703152</v>
      </c>
      <c r="AS66" s="43">
        <f t="shared" ca="1" si="33"/>
        <v>4.3020614711832968E-5</v>
      </c>
      <c r="AT66" s="43">
        <f t="shared" ca="1" si="34"/>
        <v>0.97471888000000106</v>
      </c>
      <c r="AU66" s="43">
        <f t="shared" ca="1" si="35"/>
        <v>0.77833424781535321</v>
      </c>
      <c r="AV66" s="43">
        <f t="shared" ca="1" si="36"/>
        <v>48.158455220609333</v>
      </c>
      <c r="AW66" s="43">
        <f t="shared" ca="1" si="37"/>
        <v>20.549165877585736</v>
      </c>
      <c r="AX66" s="43">
        <f t="shared" ca="1" si="38"/>
        <v>4664.8040717578724</v>
      </c>
      <c r="AY66" s="43">
        <f ca="1">+'fd q2'!L66:L130</f>
        <v>3.8285133839793463E-2</v>
      </c>
      <c r="AZ66" s="43">
        <f t="shared" ca="1" si="39"/>
        <v>0.33443371680978706</v>
      </c>
      <c r="BA66" s="43">
        <f t="shared" ca="1" si="40"/>
        <v>1.3176341639136933E-5</v>
      </c>
      <c r="BB66" s="43">
        <f t="shared" ca="1" si="41"/>
        <v>0.33444689315142617</v>
      </c>
      <c r="BC66" s="43">
        <f t="shared" ca="1" si="42"/>
        <v>33.444689315142618</v>
      </c>
      <c r="BD66" s="43">
        <f t="shared" ca="1" si="43"/>
        <v>1587.2445331232113</v>
      </c>
      <c r="BE66" s="26">
        <f t="shared" ca="1" si="46"/>
        <v>0</v>
      </c>
    </row>
    <row r="67" spans="5:57" x14ac:dyDescent="0.25">
      <c r="E67" s="20">
        <v>65</v>
      </c>
      <c r="F67" s="4">
        <v>6500</v>
      </c>
      <c r="G67" s="26">
        <f t="shared" ca="1" si="45"/>
        <v>1587.2445331232113</v>
      </c>
      <c r="H67" s="4">
        <f t="shared" ca="1" si="0"/>
        <v>1621.0179747592342</v>
      </c>
      <c r="I67" s="4">
        <f t="shared" ca="1" si="1"/>
        <v>1604.1312539412229</v>
      </c>
      <c r="J67" s="4">
        <v>584</v>
      </c>
      <c r="K67" s="43">
        <f t="shared" si="2"/>
        <v>690</v>
      </c>
      <c r="L67" s="43">
        <f t="shared" si="3"/>
        <v>637</v>
      </c>
      <c r="M67" s="43">
        <f ca="1">+'Rs,Den q2'!I67:I131</f>
        <v>249.06071256269792</v>
      </c>
      <c r="N67" s="43">
        <f ca="1">+'Rs,Den q2'!J67:J131</f>
        <v>0.72784042084544409</v>
      </c>
      <c r="O67" s="43">
        <f t="shared" ca="1" si="4"/>
        <v>1604.1338392940584</v>
      </c>
      <c r="P67" s="43">
        <f t="shared" ca="1" si="5"/>
        <v>0.55972892898208881</v>
      </c>
      <c r="Q67" s="43">
        <f t="shared" ca="1" si="6"/>
        <v>673.64731616200254</v>
      </c>
      <c r="R67" s="43">
        <f t="shared" ca="1" si="7"/>
        <v>345.99569599493589</v>
      </c>
      <c r="S67" s="43">
        <f t="shared" ca="1" si="8"/>
        <v>2.3812627400944804</v>
      </c>
      <c r="T67" s="43">
        <f t="shared" ca="1" si="9"/>
        <v>1.8410633640059018</v>
      </c>
      <c r="U67" s="43">
        <f t="shared" ca="1" si="10"/>
        <v>0.91810174091199404</v>
      </c>
      <c r="V67" s="43">
        <f t="shared" ca="1" si="11"/>
        <v>1.0306336877891483E-2</v>
      </c>
      <c r="W67" s="23">
        <f t="shared" ca="1" si="12"/>
        <v>4.1492230150136811</v>
      </c>
      <c r="X67" s="43">
        <f ca="1">+'Visco q2'!G67:G131</f>
        <v>1.5446785841720665E-2</v>
      </c>
      <c r="Y67" s="43">
        <f t="shared" ca="1" si="13"/>
        <v>1.1565654090630884</v>
      </c>
      <c r="Z67" s="43">
        <f t="shared" ca="1" si="14"/>
        <v>60.756347935358967</v>
      </c>
      <c r="AA67" s="43">
        <f t="shared" si="15"/>
        <v>24</v>
      </c>
      <c r="AB67" s="43">
        <f t="shared" ca="1" si="16"/>
        <v>1.8790841353846184E-2</v>
      </c>
      <c r="AC67" s="43">
        <f t="shared" ca="1" si="17"/>
        <v>2.9544023454325745E-3</v>
      </c>
      <c r="AD67" s="43">
        <f t="shared" ca="1" si="18"/>
        <v>0.38280387659900472</v>
      </c>
      <c r="AE67" s="43">
        <f t="shared" ca="1" si="19"/>
        <v>6.0186590348350354E-2</v>
      </c>
      <c r="AF67" s="43">
        <f t="shared" ca="1" si="20"/>
        <v>0.44299046694735505</v>
      </c>
      <c r="AG67" s="43">
        <f t="shared" ca="1" si="21"/>
        <v>0.86413569853298244</v>
      </c>
      <c r="AH67" s="43">
        <f t="shared" ca="1" si="22"/>
        <v>8.916202165829457</v>
      </c>
      <c r="AI67" s="43">
        <f t="shared" si="23"/>
        <v>0.13</v>
      </c>
      <c r="AJ67" s="43">
        <f t="shared" ca="1" si="24"/>
        <v>0.13586430146701761</v>
      </c>
      <c r="AK67" s="43">
        <f t="shared" ca="1" si="25"/>
        <v>5.8643014670176075E-3</v>
      </c>
      <c r="AL67" s="43">
        <f t="shared" ca="1" si="26"/>
        <v>1.1986241902317643</v>
      </c>
      <c r="AM67" s="43">
        <f t="shared" ca="1" si="27"/>
        <v>0.18845447376352387</v>
      </c>
      <c r="AN67" s="43">
        <f t="shared" ca="1" si="28"/>
        <v>48.822347238676819</v>
      </c>
      <c r="AO67" s="43">
        <f t="shared" ca="1" si="29"/>
        <v>0.26199721061748038</v>
      </c>
      <c r="AP67" s="43">
        <f t="shared" ca="1" si="30"/>
        <v>1.0154226448789805E-2</v>
      </c>
      <c r="AQ67" s="43">
        <f t="shared" ca="1" si="31"/>
        <v>1.0405423824262985E-3</v>
      </c>
      <c r="AR67" s="43">
        <f t="shared" ca="1" si="32"/>
        <v>0.80619493131056796</v>
      </c>
      <c r="AS67" s="43">
        <f t="shared" ca="1" si="33"/>
        <v>4.0122888999236347E-5</v>
      </c>
      <c r="AT67" s="43">
        <f t="shared" ca="1" si="34"/>
        <v>0.97471888000000073</v>
      </c>
      <c r="AU67" s="43">
        <f t="shared" ca="1" si="35"/>
        <v>0.78581342050871428</v>
      </c>
      <c r="AV67" s="43">
        <f t="shared" ca="1" si="36"/>
        <v>48.631861473834292</v>
      </c>
      <c r="AW67" s="43">
        <f t="shared" ca="1" si="37"/>
        <v>20.741355431559874</v>
      </c>
      <c r="AX67" s="43">
        <f t="shared" ca="1" si="38"/>
        <v>4636.6287720765604</v>
      </c>
      <c r="AY67" s="43">
        <f ca="1">+'fd q2'!L67:L131</f>
        <v>3.8351995000988681E-2</v>
      </c>
      <c r="AZ67" s="43">
        <f t="shared" ca="1" si="39"/>
        <v>0.33772126023496035</v>
      </c>
      <c r="BA67" s="43">
        <f t="shared" ca="1" si="40"/>
        <v>1.3156125267860445E-5</v>
      </c>
      <c r="BB67" s="43">
        <f t="shared" ca="1" si="41"/>
        <v>0.33773441636022822</v>
      </c>
      <c r="BC67" s="43">
        <f t="shared" ca="1" si="42"/>
        <v>33.773441636022824</v>
      </c>
      <c r="BD67" s="43">
        <f t="shared" ca="1" si="43"/>
        <v>1621.0179747592342</v>
      </c>
      <c r="BE67" s="26">
        <f t="shared" ca="1" si="46"/>
        <v>0</v>
      </c>
    </row>
  </sheetData>
  <mergeCells count="19">
    <mergeCell ref="A7:B7"/>
    <mergeCell ref="A2:B2"/>
    <mergeCell ref="A3:B3"/>
    <mergeCell ref="A4:B4"/>
    <mergeCell ref="A5:B5"/>
    <mergeCell ref="A6:B6"/>
    <mergeCell ref="A20:B20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7"/>
  <sheetViews>
    <sheetView workbookViewId="0">
      <selection activeCell="E2" sqref="E2"/>
    </sheetView>
  </sheetViews>
  <sheetFormatPr baseColWidth="10" defaultRowHeight="15" x14ac:dyDescent="0.25"/>
  <sheetData>
    <row r="1" spans="1:12" x14ac:dyDescent="0.25">
      <c r="C1" s="65" t="s">
        <v>28</v>
      </c>
      <c r="D1" s="65"/>
      <c r="E1" s="14">
        <v>0.68</v>
      </c>
      <c r="F1" s="65" t="s">
        <v>0</v>
      </c>
      <c r="G1" s="65"/>
      <c r="H1" s="14">
        <v>25</v>
      </c>
    </row>
    <row r="2" spans="1:12" x14ac:dyDescent="0.25">
      <c r="A2" s="21" t="str">
        <f>+'VLP q=250'!I2:I67</f>
        <v>Pprm[psia]</v>
      </c>
      <c r="B2" s="21" t="s">
        <v>8</v>
      </c>
      <c r="C2" s="7" t="s">
        <v>9</v>
      </c>
      <c r="D2" s="7" t="s">
        <v>56</v>
      </c>
      <c r="E2" s="7" t="s">
        <v>9</v>
      </c>
      <c r="F2" s="7" t="s">
        <v>56</v>
      </c>
      <c r="G2" s="7" t="s">
        <v>9</v>
      </c>
      <c r="H2" s="7" t="s">
        <v>56</v>
      </c>
      <c r="I2" s="7" t="s">
        <v>9</v>
      </c>
      <c r="J2" s="7" t="s">
        <v>56</v>
      </c>
      <c r="K2" s="7" t="s">
        <v>60</v>
      </c>
      <c r="L2" s="7" t="s">
        <v>61</v>
      </c>
    </row>
    <row r="3" spans="1:12" x14ac:dyDescent="0.25">
      <c r="A3" s="21">
        <f ca="1">+'VLP q=250'!I3:I67</f>
        <v>137.73999408897117</v>
      </c>
      <c r="B3" s="21">
        <f>+'VLP q=250'!L3:L67</f>
        <v>521.30769230769238</v>
      </c>
      <c r="C3">
        <f ca="1">$E$1*(((A3/18.2+1.4)*10^((0.0125*$H$1)-(0.00091*(B3-460))))^(1/0.83))</f>
        <v>19.481920549803913</v>
      </c>
      <c r="D3">
        <f ca="1">0.25+0.02*$H$1+(C3*0.000001)*(0.6874-(3.5864*$H$1))</f>
        <v>0.74826664287569056</v>
      </c>
      <c r="E3">
        <f ca="1">D3*(((A3/18.2+1.4)*10^((0.0125*$H$1)-(0.00091*(B3-460))))^(1/0.83))</f>
        <v>21.437751892018674</v>
      </c>
      <c r="F3">
        <f ca="1">0.25+0.02*$H$1+(E3*0.000001)*(0.6874-3.5864*$H$1)</f>
        <v>0.74809262747601213</v>
      </c>
      <c r="G3">
        <f ca="1">F3*(((A3/18.2+1.4)*10^((0.0125*$H$1)-(0.00091*(B3-460))))^(1/0.83))</f>
        <v>21.43276637114959</v>
      </c>
      <c r="H3">
        <f ca="1">0.25+(0.02*$H$1)+(G3*0.000001)*(0.6874-(3.5864*$H$1))</f>
        <v>0.74809307105076628</v>
      </c>
      <c r="I3">
        <f ca="1">H3*(((A3/18.2+1.4)*10^((0.0125*$H$1)-(0.00091*(B3-460))))^(1/0.83))</f>
        <v>21.432779079514471</v>
      </c>
      <c r="J3">
        <f ca="1">0.25+0.02*$H$1+(I3*0.000001)*(0.6874-3.5864*$H$1)</f>
        <v>0.74809306992006996</v>
      </c>
      <c r="K3">
        <f ca="1">(I3-G3)/I3</f>
        <v>5.929405997314865E-7</v>
      </c>
      <c r="L3">
        <f ca="1">(J3-H3)/J3</f>
        <v>-1.5114380279931893E-9</v>
      </c>
    </row>
    <row r="4" spans="1:12" x14ac:dyDescent="0.25">
      <c r="A4" s="21">
        <f ca="1">+'VLP q=250'!I4:I68</f>
        <v>149.41022984661367</v>
      </c>
      <c r="B4" s="21">
        <f>+'VLP q=250'!L4:L68</f>
        <v>523.11538461538464</v>
      </c>
      <c r="C4">
        <f t="shared" ref="C4:C67" ca="1" si="0">$E$1*(((A4/18.2+1.4)*10^((0.0125*$H$1)-(0.00091*(B4-460))))^(1/0.83))</f>
        <v>21.075845669278209</v>
      </c>
      <c r="D4">
        <f t="shared" ref="D4:D67" ca="1" si="1">0.25+0.02*$H$1+(C4*0.000001)*(0.6874-(3.5864*$H$1))</f>
        <v>0.74812482721360563</v>
      </c>
      <c r="E4">
        <f t="shared" ref="E4:E67" ca="1" si="2">D4*(((A4/18.2+1.4)*10^((0.0125*$H$1)-(0.00091*(B4-460))))^(1/0.83))</f>
        <v>23.187299117219673</v>
      </c>
      <c r="F4">
        <f t="shared" ref="F4:F67" ca="1" si="3">0.25+0.02*$H$1+(E4*0.000001)*(0.6874-3.5864*$H$1)</f>
        <v>0.74793696571056323</v>
      </c>
      <c r="G4">
        <f t="shared" ref="G4:G67" ca="1" si="4">F4*(((A4/18.2+1.4)*10^((0.0125*$H$1)-(0.00091*(B4-460))))^(1/0.83))</f>
        <v>23.181476558329496</v>
      </c>
      <c r="H4">
        <f t="shared" ref="H4:H67" ca="1" si="5">0.25+(0.02*$H$1)+(G4*0.000001)*(0.6874-(3.5864*$H$1))</f>
        <v>0.74793748375876634</v>
      </c>
      <c r="I4">
        <f t="shared" ref="I4:I67" ca="1" si="6">H4*(((A4/18.2+1.4)*10^((0.0125*$H$1)-(0.00091*(B4-460))))^(1/0.83))</f>
        <v>23.181492614658875</v>
      </c>
      <c r="J4">
        <f t="shared" ref="J4:J67" ca="1" si="7">0.25+0.02*$H$1+(I4*0.000001)*(0.6874-3.5864*$H$1)</f>
        <v>0.74793748233019297</v>
      </c>
      <c r="K4">
        <f t="shared" ref="K4:K67" ca="1" si="8">(I4-G4)/I4</f>
        <v>6.9263570063654182E-7</v>
      </c>
      <c r="L4">
        <f t="shared" ref="L4:L67" ca="1" si="9">(J4-H4)/J4</f>
        <v>-1.9100170862664567E-9</v>
      </c>
    </row>
    <row r="5" spans="1:12" x14ac:dyDescent="0.25">
      <c r="A5" s="21">
        <f ca="1">+'VLP q=250'!I5:I69</f>
        <v>161.45976947773843</v>
      </c>
      <c r="B5" s="21">
        <f>+'VLP q=250'!L5:L69</f>
        <v>524.92307692307691</v>
      </c>
      <c r="C5">
        <f t="shared" ca="1" si="0"/>
        <v>22.733479826803368</v>
      </c>
      <c r="D5">
        <f t="shared" ca="1" si="1"/>
        <v>0.74797734319276177</v>
      </c>
      <c r="E5">
        <f t="shared" ca="1" si="2"/>
        <v>25.00607035643916</v>
      </c>
      <c r="F5">
        <f t="shared" ca="1" si="3"/>
        <v>0.74777514490460473</v>
      </c>
      <c r="G5">
        <f t="shared" ca="1" si="4"/>
        <v>24.99931054657911</v>
      </c>
      <c r="H5">
        <f t="shared" ca="1" si="5"/>
        <v>0.74777574634246347</v>
      </c>
      <c r="I5">
        <f t="shared" ca="1" si="6"/>
        <v>24.999330653601799</v>
      </c>
      <c r="J5">
        <f t="shared" ca="1" si="7"/>
        <v>0.74777574455348939</v>
      </c>
      <c r="K5">
        <f t="shared" ca="1" si="8"/>
        <v>8.0430244182250757E-7</v>
      </c>
      <c r="L5">
        <f t="shared" ca="1" si="9"/>
        <v>-2.3923938333331939E-9</v>
      </c>
    </row>
    <row r="6" spans="1:12" x14ac:dyDescent="0.25">
      <c r="A6" s="21">
        <f ca="1">+'VLP q=250'!I6:I70</f>
        <v>173.88634775458769</v>
      </c>
      <c r="B6" s="21">
        <f>+'VLP q=250'!L6:L70</f>
        <v>526.73076923076928</v>
      </c>
      <c r="C6">
        <f t="shared" ca="1" si="0"/>
        <v>24.454504669708278</v>
      </c>
      <c r="D6">
        <f t="shared" ca="1" si="1"/>
        <v>0.74782421913782393</v>
      </c>
      <c r="E6">
        <f t="shared" ca="1" si="2"/>
        <v>26.893633616215972</v>
      </c>
      <c r="F6">
        <f t="shared" ca="1" si="3"/>
        <v>0.7476072034937179</v>
      </c>
      <c r="G6">
        <f t="shared" ca="1" si="4"/>
        <v>26.885829189624513</v>
      </c>
      <c r="H6">
        <f t="shared" ca="1" si="5"/>
        <v>0.74760789787384319</v>
      </c>
      <c r="I6">
        <f t="shared" ca="1" si="6"/>
        <v>26.885854161274537</v>
      </c>
      <c r="J6">
        <f t="shared" ca="1" si="7"/>
        <v>0.74760789565205055</v>
      </c>
      <c r="K6">
        <f t="shared" ca="1" si="8"/>
        <v>9.2880255447527152E-7</v>
      </c>
      <c r="L6">
        <f t="shared" ca="1" si="9"/>
        <v>-2.9718688789650519E-9</v>
      </c>
    </row>
    <row r="7" spans="1:12" x14ac:dyDescent="0.25">
      <c r="A7" s="21">
        <f ca="1">+'VLP q=250'!I7:I71</f>
        <v>186.68792083676641</v>
      </c>
      <c r="B7" s="21">
        <f>+'VLP q=250'!L7:L71</f>
        <v>528.53846153846155</v>
      </c>
      <c r="C7">
        <f ca="1">$E$1*(((A7/18.2+1.4)*10^((0.0125*$H$1)-(0.00091*(B7-460))))^(1/0.83))</f>
        <v>26.23859877501328</v>
      </c>
      <c r="D7">
        <f t="shared" ca="1" si="1"/>
        <v>0.74766548364663021</v>
      </c>
      <c r="E7">
        <f t="shared" ca="1" si="2"/>
        <v>28.849550946073794</v>
      </c>
      <c r="F7">
        <f t="shared" ca="1" si="3"/>
        <v>0.74743318044349538</v>
      </c>
      <c r="G7">
        <f t="shared" ca="1" si="4"/>
        <v>28.840587254101436</v>
      </c>
      <c r="H7">
        <f t="shared" ca="1" si="5"/>
        <v>0.7474339779664757</v>
      </c>
      <c r="I7">
        <f t="shared" ca="1" si="6"/>
        <v>28.840618027462455</v>
      </c>
      <c r="J7">
        <f t="shared" ca="1" si="7"/>
        <v>0.74743397522848976</v>
      </c>
      <c r="K7">
        <f t="shared" ca="1" si="8"/>
        <v>1.0670146176905606E-6</v>
      </c>
      <c r="L7">
        <f t="shared" ca="1" si="9"/>
        <v>-3.663181016407556E-9</v>
      </c>
    </row>
    <row r="8" spans="1:12" x14ac:dyDescent="0.25">
      <c r="A8" s="21">
        <f ca="1">+'VLP q=250'!I8:I72</f>
        <v>199.86264130382236</v>
      </c>
      <c r="B8" s="21">
        <f>+'VLP q=250'!L8:L72</f>
        <v>530.34615384615381</v>
      </c>
      <c r="C8">
        <f t="shared" ca="1" si="0"/>
        <v>28.085437459154786</v>
      </c>
      <c r="D8">
        <f t="shared" ca="1" si="1"/>
        <v>0.74750116560712165</v>
      </c>
      <c r="E8">
        <f t="shared" ca="1" si="2"/>
        <v>30.873378290153113</v>
      </c>
      <c r="F8">
        <f t="shared" ca="1" si="3"/>
        <v>0.74725311526274152</v>
      </c>
      <c r="G8">
        <f t="shared" ca="1" si="4"/>
        <v>30.86313328657398</v>
      </c>
      <c r="H8">
        <f t="shared" ca="1" si="5"/>
        <v>0.74725402678734698</v>
      </c>
      <c r="I8">
        <f t="shared" ca="1" si="6"/>
        <v>30.863170934467067</v>
      </c>
      <c r="J8">
        <f t="shared" ca="1" si="7"/>
        <v>0.74725402343771608</v>
      </c>
      <c r="K8">
        <f t="shared" ca="1" si="8"/>
        <v>1.2198323097586454E-6</v>
      </c>
      <c r="L8">
        <f t="shared" ca="1" si="9"/>
        <v>-4.4825866451278376E-9</v>
      </c>
    </row>
    <row r="9" spans="1:12" x14ac:dyDescent="0.25">
      <c r="A9" s="21">
        <f ca="1">+'VLP q=250'!I9:I73</f>
        <v>213.4088361729564</v>
      </c>
      <c r="B9" s="21">
        <f>+'VLP q=250'!L9:L73</f>
        <v>532.15384615384619</v>
      </c>
      <c r="C9">
        <f t="shared" ca="1" si="0"/>
        <v>29.994692549026691</v>
      </c>
      <c r="D9">
        <f t="shared" ca="1" si="1"/>
        <v>0.74733129421771249</v>
      </c>
      <c r="E9">
        <f t="shared" ca="1" si="2"/>
        <v>32.964665297538964</v>
      </c>
      <c r="F9">
        <f t="shared" ca="1" si="3"/>
        <v>0.74706704802034818</v>
      </c>
      <c r="G9">
        <f t="shared" ca="1" si="4"/>
        <v>32.953009439528387</v>
      </c>
      <c r="H9">
        <f t="shared" ca="1" si="5"/>
        <v>0.74706808507234057</v>
      </c>
      <c r="I9">
        <f t="shared" ca="1" si="6"/>
        <v>32.953055183727898</v>
      </c>
      <c r="J9">
        <f t="shared" ca="1" si="7"/>
        <v>0.74706808100236022</v>
      </c>
      <c r="K9">
        <f t="shared" ca="1" si="8"/>
        <v>1.3881626227350794E-6</v>
      </c>
      <c r="L9">
        <f t="shared" ca="1" si="9"/>
        <v>-5.4479376863191244E-9</v>
      </c>
    </row>
    <row r="10" spans="1:12" x14ac:dyDescent="0.25">
      <c r="A10" s="21">
        <f ca="1">+'VLP q=250'!I10:I74</f>
        <v>227.32498739403735</v>
      </c>
      <c r="B10" s="21">
        <f>+'VLP q=250'!L10:L74</f>
        <v>533.96153846153845</v>
      </c>
      <c r="C10">
        <f t="shared" ca="1" si="0"/>
        <v>31.966032116917429</v>
      </c>
      <c r="D10">
        <f t="shared" ca="1" si="1"/>
        <v>0.74715589901087431</v>
      </c>
      <c r="E10">
        <f t="shared" ca="1" si="2"/>
        <v>35.122955094302824</v>
      </c>
      <c r="F10">
        <f t="shared" ca="1" si="3"/>
        <v>0.74687501936557665</v>
      </c>
      <c r="G10">
        <f t="shared" ca="1" si="4"/>
        <v>35.109751259357864</v>
      </c>
      <c r="H10">
        <f t="shared" ca="1" si="5"/>
        <v>0.74687619414510165</v>
      </c>
      <c r="I10">
        <f t="shared" ca="1" si="6"/>
        <v>35.109806484416723</v>
      </c>
      <c r="J10">
        <f t="shared" ca="1" si="7"/>
        <v>0.74687618923158461</v>
      </c>
      <c r="K10">
        <f t="shared" ca="1" si="8"/>
        <v>1.5729240456755586E-6</v>
      </c>
      <c r="L10">
        <f t="shared" ca="1" si="9"/>
        <v>-6.5787571066376339E-9</v>
      </c>
    </row>
    <row r="11" spans="1:12" x14ac:dyDescent="0.25">
      <c r="A11" s="21">
        <f ca="1">+'VLP q=250'!I11:I75</f>
        <v>241.6097144182225</v>
      </c>
      <c r="B11" s="21">
        <f>+'VLP q=250'!L11:L75</f>
        <v>535.76923076923072</v>
      </c>
      <c r="C11">
        <f t="shared" ca="1" si="0"/>
        <v>33.999120182710634</v>
      </c>
      <c r="D11">
        <f t="shared" ca="1" si="1"/>
        <v>0.74697500987963172</v>
      </c>
      <c r="E11">
        <f t="shared" ca="1" si="2"/>
        <v>37.347784021145671</v>
      </c>
      <c r="F11">
        <f t="shared" ca="1" si="3"/>
        <v>0.7466770705514002</v>
      </c>
      <c r="G11">
        <f t="shared" ca="1" si="4"/>
        <v>37.332887440222585</v>
      </c>
      <c r="H11">
        <f t="shared" ca="1" si="5"/>
        <v>0.74667839593893603</v>
      </c>
      <c r="I11">
        <f t="shared" ca="1" si="6"/>
        <v>37.332953707884528</v>
      </c>
      <c r="J11">
        <f t="shared" ca="1" si="7"/>
        <v>0.74667839004292991</v>
      </c>
      <c r="K11">
        <f t="shared" ca="1" si="8"/>
        <v>1.7750447087913165E-6</v>
      </c>
      <c r="L11">
        <f t="shared" ca="1" si="9"/>
        <v>-7.8963127986484304E-9</v>
      </c>
    </row>
    <row r="12" spans="1:12" x14ac:dyDescent="0.25">
      <c r="A12" s="21">
        <f ca="1">+'VLP q=250'!I12:I76</f>
        <v>256.26175851753152</v>
      </c>
      <c r="B12" s="21">
        <f>+'VLP q=250'!L12:L76</f>
        <v>537.57692307692309</v>
      </c>
      <c r="C12">
        <f t="shared" ca="1" si="0"/>
        <v>36.093616387253739</v>
      </c>
      <c r="D12">
        <f t="shared" ca="1" si="1"/>
        <v>0.74678865710662345</v>
      </c>
      <c r="E12">
        <f t="shared" ca="1" si="2"/>
        <v>39.638681341115934</v>
      </c>
      <c r="F12">
        <f t="shared" ca="1" si="3"/>
        <v>0.74647324346050947</v>
      </c>
      <c r="G12">
        <f t="shared" ca="1" si="4"/>
        <v>39.621939548253955</v>
      </c>
      <c r="H12">
        <f t="shared" ca="1" si="5"/>
        <v>0.74647473302134904</v>
      </c>
      <c r="I12">
        <f t="shared" ca="1" si="6"/>
        <v>39.622018612426793</v>
      </c>
      <c r="J12">
        <f t="shared" ca="1" si="7"/>
        <v>0.74647472598680398</v>
      </c>
      <c r="K12">
        <f t="shared" ca="1" si="8"/>
        <v>1.995460494090258E-6</v>
      </c>
      <c r="L12">
        <f t="shared" ca="1" si="9"/>
        <v>-9.4236881875299565E-9</v>
      </c>
    </row>
    <row r="13" spans="1:12" x14ac:dyDescent="0.25">
      <c r="A13" s="21">
        <f ca="1">+'VLP q=250'!I13:I77</f>
        <v>271.27996859607606</v>
      </c>
      <c r="B13" s="21">
        <f>+'VLP q=250'!L13:L77</f>
        <v>539.38461538461536</v>
      </c>
      <c r="C13">
        <f t="shared" ca="1" si="0"/>
        <v>38.249175641128865</v>
      </c>
      <c r="D13">
        <f t="shared" ca="1" si="1"/>
        <v>0.74659687139535214</v>
      </c>
      <c r="E13">
        <f t="shared" ca="1" si="2"/>
        <v>41.99516892223253</v>
      </c>
      <c r="F13">
        <f t="shared" ca="1" si="3"/>
        <v>0.74626358063354981</v>
      </c>
      <c r="G13">
        <f t="shared" ca="1" si="4"/>
        <v>41.976421720927021</v>
      </c>
      <c r="H13">
        <f t="shared" ca="1" si="5"/>
        <v>0.74626524862079269</v>
      </c>
      <c r="I13">
        <f t="shared" ca="1" si="6"/>
        <v>41.976515543187347</v>
      </c>
      <c r="J13">
        <f t="shared" ca="1" si="7"/>
        <v>0.7462652402731822</v>
      </c>
      <c r="K13">
        <f t="shared" ca="1" si="8"/>
        <v>2.23511311292034E-6</v>
      </c>
      <c r="L13">
        <f t="shared" ca="1" si="9"/>
        <v>-1.1185849268118944E-8</v>
      </c>
    </row>
    <row r="14" spans="1:12" x14ac:dyDescent="0.25">
      <c r="A14" s="21">
        <f ca="1">+'VLP q=250'!I14:I78</f>
        <v>286.6632882834482</v>
      </c>
      <c r="B14" s="21">
        <f>+'VLP q=250'!L14:L78</f>
        <v>541.19230769230762</v>
      </c>
      <c r="C14">
        <f t="shared" ca="1" si="0"/>
        <v>40.465447753229682</v>
      </c>
      <c r="D14">
        <f t="shared" ca="1" si="1"/>
        <v>0.74639968390323097</v>
      </c>
      <c r="E14">
        <f t="shared" ca="1" si="2"/>
        <v>44.416760900019618</v>
      </c>
      <c r="F14">
        <f t="shared" ca="1" si="3"/>
        <v>0.74604812529914688</v>
      </c>
      <c r="G14">
        <f ca="1">F14*(((A14/18.2+1.4)*10^((0.0125*$H$1)-(0.00091*(B14-460))))^(1/0.83))</f>
        <v>44.395840346599378</v>
      </c>
      <c r="H14">
        <f t="shared" ca="1" si="5"/>
        <v>0.74604998665517819</v>
      </c>
      <c r="I14">
        <f t="shared" ca="1" si="6"/>
        <v>44.395951112195313</v>
      </c>
      <c r="J14">
        <f t="shared" ca="1" si="7"/>
        <v>0.74604997680007512</v>
      </c>
      <c r="K14">
        <f t="shared" ca="1" si="8"/>
        <v>2.4949481463874849E-6</v>
      </c>
      <c r="L14">
        <f t="shared" ca="1" si="9"/>
        <v>-1.3209708965097755E-8</v>
      </c>
    </row>
    <row r="15" spans="1:12" x14ac:dyDescent="0.25">
      <c r="A15" s="21">
        <f ca="1">+'VLP q=250'!I15:I79</f>
        <v>302.41074414016424</v>
      </c>
      <c r="B15" s="21">
        <f>+'VLP q=250'!L15:L79</f>
        <v>543</v>
      </c>
      <c r="C15">
        <f t="shared" ca="1" si="0"/>
        <v>42.742077043605278</v>
      </c>
      <c r="D15">
        <f t="shared" ca="1" si="1"/>
        <v>0.74619712627603008</v>
      </c>
      <c r="E15">
        <f t="shared" ca="1" si="2"/>
        <v>46.902963325010191</v>
      </c>
      <c r="F15">
        <f t="shared" ca="1" si="3"/>
        <v>0.74582692140526918</v>
      </c>
      <c r="G15">
        <f t="shared" ca="1" si="4"/>
        <v>46.87969372926316</v>
      </c>
      <c r="H15">
        <f t="shared" ca="1" si="5"/>
        <v>0.74582899176170381</v>
      </c>
      <c r="I15">
        <f t="shared" ca="1" si="6"/>
        <v>46.879823863578217</v>
      </c>
      <c r="J15">
        <f t="shared" ca="1" si="7"/>
        <v>0.74582898018331545</v>
      </c>
      <c r="K15">
        <f t="shared" ca="1" si="8"/>
        <v>2.7759130545361482E-6</v>
      </c>
      <c r="L15">
        <f t="shared" ca="1" si="9"/>
        <v>-1.5524186732921539E-8</v>
      </c>
    </row>
    <row r="16" spans="1:12" x14ac:dyDescent="0.25">
      <c r="A16" s="21">
        <f ca="1">+'VLP q=250'!I16:I80</f>
        <v>318.52143483643169</v>
      </c>
      <c r="B16" s="21">
        <f>+'VLP q=250'!L16:L80</f>
        <v>544.80769230769238</v>
      </c>
      <c r="C16">
        <f t="shared" ca="1" si="0"/>
        <v>45.078701945007246</v>
      </c>
      <c r="D16">
        <f t="shared" ca="1" si="1"/>
        <v>0.74598923068332768</v>
      </c>
      <c r="E16">
        <f t="shared" ca="1" si="2"/>
        <v>49.453273800233795</v>
      </c>
      <c r="F16">
        <f t="shared" ca="1" si="3"/>
        <v>0.74560001365148132</v>
      </c>
      <c r="G16">
        <f t="shared" ca="1" si="4"/>
        <v>49.427471743512434</v>
      </c>
      <c r="H16">
        <f t="shared" ca="1" si="5"/>
        <v>0.74560230932755311</v>
      </c>
      <c r="I16">
        <f t="shared" ca="1" si="6"/>
        <v>49.427623928949792</v>
      </c>
      <c r="J16">
        <f t="shared" ca="1" si="7"/>
        <v>0.74560229578721915</v>
      </c>
      <c r="K16">
        <f t="shared" ca="1" si="8"/>
        <v>3.078955152216176E-6</v>
      </c>
      <c r="L16">
        <f t="shared" ca="1" si="9"/>
        <v>-1.8160263241774622E-8</v>
      </c>
    </row>
    <row r="17" spans="1:12" x14ac:dyDescent="0.25">
      <c r="A17" s="21">
        <f ca="1">+'VLP q=250'!I17:I81</f>
        <v>334.99452119065597</v>
      </c>
      <c r="B17" s="21">
        <f>+'VLP q=250'!L17:L81</f>
        <v>546.61538461538464</v>
      </c>
      <c r="C17">
        <f t="shared" ca="1" si="0"/>
        <v>47.474954597504336</v>
      </c>
      <c r="D17">
        <f t="shared" ca="1" si="1"/>
        <v>0.74577602985457814</v>
      </c>
      <c r="E17">
        <f t="shared" ca="1" si="2"/>
        <v>52.067181113607553</v>
      </c>
      <c r="F17">
        <f t="shared" ca="1" si="3"/>
        <v>0.74536744752165141</v>
      </c>
      <c r="G17">
        <f t="shared" ca="1" si="4"/>
        <v>52.038655484629551</v>
      </c>
      <c r="H17">
        <f t="shared" ca="1" si="5"/>
        <v>0.74536998552102829</v>
      </c>
      <c r="I17">
        <f t="shared" ca="1" si="6"/>
        <v>52.038832677872477</v>
      </c>
      <c r="J17">
        <f t="shared" ca="1" si="7"/>
        <v>0.7453699697556847</v>
      </c>
      <c r="K17">
        <f t="shared" ca="1" si="8"/>
        <v>3.4050195557473714E-6</v>
      </c>
      <c r="L17">
        <f t="shared" ca="1" si="9"/>
        <v>-2.1151031334584035E-8</v>
      </c>
    </row>
    <row r="18" spans="1:12" x14ac:dyDescent="0.25">
      <c r="A18" s="21">
        <f ca="1">+'VLP q=250'!I18:I82</f>
        <v>351.82921697440622</v>
      </c>
      <c r="B18" s="21">
        <f>+'VLP q=250'!L18:L82</f>
        <v>548.42307692307691</v>
      </c>
      <c r="C18">
        <f t="shared" ca="1" si="0"/>
        <v>49.930460440419544</v>
      </c>
      <c r="D18">
        <f t="shared" ca="1" si="1"/>
        <v>0.74555755711541871</v>
      </c>
      <c r="E18">
        <f t="shared" ca="1" si="2"/>
        <v>54.744164870010657</v>
      </c>
      <c r="F18">
        <f t="shared" ca="1" si="3"/>
        <v>0.74512926931668644</v>
      </c>
      <c r="G18">
        <f t="shared" ca="1" si="4"/>
        <v>54.712716918552253</v>
      </c>
      <c r="H18">
        <f t="shared" ca="1" si="5"/>
        <v>0.74513206732269244</v>
      </c>
      <c r="I18">
        <f t="shared" ca="1" si="6"/>
        <v>54.71292236815254</v>
      </c>
      <c r="J18">
        <f t="shared" ca="1" si="7"/>
        <v>0.74513204904330732</v>
      </c>
      <c r="K18">
        <f t="shared" ca="1" si="8"/>
        <v>3.755047096636163E-6</v>
      </c>
      <c r="L18">
        <f t="shared" ca="1" si="9"/>
        <v>-2.4531739226812276E-8</v>
      </c>
    </row>
    <row r="19" spans="1:12" x14ac:dyDescent="0.25">
      <c r="A19" s="21">
        <f ca="1">+'VLP q=250'!I19:I83</f>
        <v>369.02478040705989</v>
      </c>
      <c r="B19" s="21">
        <f>+'VLP q=250'!L19:L83</f>
        <v>550.23076923076928</v>
      </c>
      <c r="C19">
        <f t="shared" ca="1" si="0"/>
        <v>52.444837805721413</v>
      </c>
      <c r="D19">
        <f t="shared" ca="1" si="1"/>
        <v>0.7453338464238467</v>
      </c>
      <c r="E19">
        <f t="shared" ca="1" si="2"/>
        <v>57.483695127666337</v>
      </c>
      <c r="F19">
        <f t="shared" ca="1" si="3"/>
        <v>0.74488552618688419</v>
      </c>
      <c r="G19">
        <f t="shared" ca="1" si="4"/>
        <v>57.449118536324399</v>
      </c>
      <c r="H19">
        <f t="shared" ca="1" si="5"/>
        <v>0.744888602556115</v>
      </c>
      <c r="I19">
        <f t="shared" ca="1" si="6"/>
        <v>57.449355800567545</v>
      </c>
      <c r="J19">
        <f t="shared" ca="1" si="7"/>
        <v>0.74488858144609837</v>
      </c>
      <c r="K19">
        <f t="shared" ca="1" si="8"/>
        <v>4.129972213620467E-6</v>
      </c>
      <c r="L19">
        <f t="shared" ca="1" si="9"/>
        <v>-2.8339831149855428E-8</v>
      </c>
    </row>
    <row r="20" spans="1:12" x14ac:dyDescent="0.25">
      <c r="A20" s="21">
        <f ca="1">+'VLP q=250'!I20:I84</f>
        <v>386.58050627684042</v>
      </c>
      <c r="B20" s="21">
        <f>+'VLP q=250'!L20:L84</f>
        <v>552.03846153846155</v>
      </c>
      <c r="C20">
        <f t="shared" ca="1" si="0"/>
        <v>55.017697516868289</v>
      </c>
      <c r="D20">
        <f t="shared" ca="1" si="1"/>
        <v>0.74510493240591069</v>
      </c>
      <c r="E20">
        <f t="shared" ca="1" si="2"/>
        <v>60.28523204328674</v>
      </c>
      <c r="F20">
        <f t="shared" ca="1" si="3"/>
        <v>0.74463626616350542</v>
      </c>
      <c r="G20">
        <f t="shared" ca="1" si="4"/>
        <v>60.247313017461707</v>
      </c>
      <c r="H20">
        <f t="shared" ca="1" si="5"/>
        <v>0.74463963991782256</v>
      </c>
      <c r="I20">
        <f t="shared" ca="1" si="6"/>
        <v>60.247585982453643</v>
      </c>
      <c r="J20">
        <f t="shared" ca="1" si="7"/>
        <v>0.74463961563141756</v>
      </c>
      <c r="K20">
        <f t="shared" ca="1" si="8"/>
        <v>4.5307208161910769E-6</v>
      </c>
      <c r="L20">
        <f t="shared" ca="1" si="9"/>
        <v>-3.2614978424955885E-8</v>
      </c>
    </row>
    <row r="21" spans="1:12" x14ac:dyDescent="0.25">
      <c r="A21" s="21">
        <f ca="1">+'VLP q=250'!I21:I85</f>
        <v>404.49571863607559</v>
      </c>
      <c r="B21" s="21">
        <f>+'VLP q=250'!L21:L85</f>
        <v>553.84615384615381</v>
      </c>
      <c r="C21">
        <f t="shared" ca="1" si="0"/>
        <v>57.648642496965472</v>
      </c>
      <c r="D21">
        <f t="shared" ca="1" si="1"/>
        <v>0.74487085039057455</v>
      </c>
      <c r="E21">
        <f t="shared" ca="1" si="2"/>
        <v>63.14822553026012</v>
      </c>
      <c r="F21">
        <f t="shared" ca="1" si="3"/>
        <v>0.7443815381891864</v>
      </c>
      <c r="G21">
        <f t="shared" ca="1" si="4"/>
        <v>63.106742906484783</v>
      </c>
      <c r="H21">
        <f t="shared" ca="1" si="5"/>
        <v>0.74438522900607851</v>
      </c>
      <c r="I21">
        <f t="shared" ca="1" si="6"/>
        <v>63.107055804401746</v>
      </c>
      <c r="J21">
        <f t="shared" ca="1" si="7"/>
        <v>0.74438520116673723</v>
      </c>
      <c r="K21">
        <f t="shared" ca="1" si="8"/>
        <v>4.9582081270422769E-6</v>
      </c>
      <c r="L21">
        <f t="shared" ca="1" si="9"/>
        <v>-3.7399106313596959E-8</v>
      </c>
    </row>
    <row r="22" spans="1:12" x14ac:dyDescent="0.25">
      <c r="A22" s="21">
        <f ca="1">+'VLP q=250'!I22:I86</f>
        <v>422.76976402770902</v>
      </c>
      <c r="B22" s="21">
        <f>+'VLP q=250'!L22:L86</f>
        <v>555.65384615384619</v>
      </c>
      <c r="C22">
        <f t="shared" ca="1" si="0"/>
        <v>60.337267389964154</v>
      </c>
      <c r="D22">
        <f t="shared" ca="1" si="1"/>
        <v>0.74463163644341968</v>
      </c>
      <c r="E22">
        <f t="shared" ca="1" si="2"/>
        <v>66.07211493398998</v>
      </c>
      <c r="F22">
        <f t="shared" ca="1" si="3"/>
        <v>0.74412139214682405</v>
      </c>
      <c r="G22">
        <f t="shared" ca="1" si="4"/>
        <v>66.026840306698958</v>
      </c>
      <c r="H22">
        <f t="shared" ca="1" si="5"/>
        <v>0.74412542034812823</v>
      </c>
      <c r="I22">
        <f t="shared" ca="1" si="6"/>
        <v>66.027197734138952</v>
      </c>
      <c r="J22">
        <f t="shared" ca="1" si="7"/>
        <v>0.7441253885468796</v>
      </c>
      <c r="K22">
        <f t="shared" ca="1" si="8"/>
        <v>5.4133365076764311E-6</v>
      </c>
      <c r="L22">
        <f t="shared" ca="1" si="9"/>
        <v>-4.27364112606687E-8</v>
      </c>
    </row>
    <row r="23" spans="1:12" x14ac:dyDescent="0.25">
      <c r="A23" s="21">
        <f ca="1">+'VLP q=250'!I23:I87</f>
        <v>441.402005207765</v>
      </c>
      <c r="B23" s="21">
        <f>+'VLP q=250'!L23:L87</f>
        <v>557.46153846153845</v>
      </c>
      <c r="C23">
        <f t="shared" ca="1" si="0"/>
        <v>63.083158198498928</v>
      </c>
      <c r="D23">
        <f t="shared" ca="1" si="1"/>
        <v>0.74438732739886826</v>
      </c>
      <c r="E23">
        <f t="shared" ca="1" si="2"/>
        <v>69.056328728324445</v>
      </c>
      <c r="F23">
        <f t="shared" ca="1" si="3"/>
        <v>0.74385587888658633</v>
      </c>
      <c r="G23">
        <f t="shared" ca="1" si="4"/>
        <v>69.007026595126447</v>
      </c>
      <c r="H23">
        <f t="shared" ca="1" si="5"/>
        <v>0.74386026542556249</v>
      </c>
      <c r="I23">
        <f t="shared" ca="1" si="6"/>
        <v>69.007433531497298</v>
      </c>
      <c r="J23">
        <f t="shared" ca="1" si="7"/>
        <v>0.74386022921937556</v>
      </c>
      <c r="K23">
        <f t="shared" ca="1" si="8"/>
        <v>5.8969932661710434E-6</v>
      </c>
      <c r="L23">
        <f t="shared" ca="1" si="9"/>
        <v>-4.8673373727002745E-8</v>
      </c>
    </row>
    <row r="24" spans="1:12" x14ac:dyDescent="0.25">
      <c r="A24" s="21">
        <f ca="1">+'VLP q=250'!I24:I88</f>
        <v>460.39181533489761</v>
      </c>
      <c r="B24" s="21">
        <f>+'VLP q=250'!L24:L88</f>
        <v>559.26923076923072</v>
      </c>
      <c r="C24">
        <f t="shared" ca="1" si="0"/>
        <v>65.885891941836363</v>
      </c>
      <c r="D24">
        <f t="shared" ca="1" si="1"/>
        <v>0.74413796089061579</v>
      </c>
      <c r="E24">
        <f t="shared" ca="1" si="2"/>
        <v>72.100284236849348</v>
      </c>
      <c r="F24">
        <f t="shared" ca="1" si="3"/>
        <v>0.74358505025070853</v>
      </c>
      <c r="G24">
        <f t="shared" ca="1" si="4"/>
        <v>72.046712162328149</v>
      </c>
      <c r="H24">
        <f t="shared" ca="1" si="5"/>
        <v>0.74358981669746604</v>
      </c>
      <c r="I24">
        <f t="shared" ca="1" si="6"/>
        <v>72.047173988204634</v>
      </c>
      <c r="J24">
        <f t="shared" ca="1" si="7"/>
        <v>0.74358977560761708</v>
      </c>
      <c r="K24">
        <f t="shared" ca="1" si="8"/>
        <v>6.4100484574263993E-6</v>
      </c>
      <c r="L24">
        <f t="shared" ca="1" si="9"/>
        <v>-5.5258760025583937E-8</v>
      </c>
    </row>
    <row r="25" spans="1:12" x14ac:dyDescent="0.25">
      <c r="A25" s="21">
        <f ca="1">+'VLP q=250'!I25:I89</f>
        <v>479.73857260356908</v>
      </c>
      <c r="B25" s="21">
        <f>+'VLP q=250'!L25:L89</f>
        <v>561.07692307692309</v>
      </c>
      <c r="C25">
        <f t="shared" ca="1" si="0"/>
        <v>68.745036337289037</v>
      </c>
      <c r="D25">
        <f t="shared" ca="1" si="1"/>
        <v>0.74388357537997696</v>
      </c>
      <c r="E25">
        <f t="shared" ca="1" si="2"/>
        <v>75.203387382660296</v>
      </c>
      <c r="F25">
        <f t="shared" ca="1" si="3"/>
        <v>0.74330895909575756</v>
      </c>
      <c r="G25">
        <f t="shared" ca="1" si="4"/>
        <v>75.145296180691673</v>
      </c>
      <c r="H25">
        <f t="shared" ca="1" si="5"/>
        <v>0.74331412762103377</v>
      </c>
      <c r="I25">
        <f t="shared" ca="1" si="6"/>
        <v>75.145818696070975</v>
      </c>
      <c r="J25">
        <f t="shared" ca="1" si="7"/>
        <v>0.74331408113148201</v>
      </c>
      <c r="K25">
        <f t="shared" ca="1" si="8"/>
        <v>6.953352673092313E-6</v>
      </c>
      <c r="L25">
        <f t="shared" ca="1" si="9"/>
        <v>-6.2543617757136038E-8</v>
      </c>
    </row>
    <row r="26" spans="1:12" x14ac:dyDescent="0.25">
      <c r="A26" s="21">
        <f ca="1">+'VLP q=250'!I26:I90</f>
        <v>499.44165530199371</v>
      </c>
      <c r="B26" s="21">
        <f>+'VLP q=250'!L26:L90</f>
        <v>562.88461538461536</v>
      </c>
      <c r="C26">
        <f t="shared" ca="1" si="0"/>
        <v>71.660149508337199</v>
      </c>
      <c r="D26">
        <f t="shared" ca="1" si="1"/>
        <v>0.74362421018185454</v>
      </c>
      <c r="E26">
        <f t="shared" ca="1" si="2"/>
        <v>78.36503247007478</v>
      </c>
      <c r="F26">
        <f t="shared" ca="1" si="3"/>
        <v>0.74302765931205306</v>
      </c>
      <c r="G26">
        <f t="shared" ca="1" si="4"/>
        <v>78.302166404605217</v>
      </c>
      <c r="H26">
        <f t="shared" ca="1" si="5"/>
        <v>0.74303325266934961</v>
      </c>
      <c r="I26">
        <f t="shared" ca="1" si="6"/>
        <v>78.302755846987765</v>
      </c>
      <c r="J26">
        <f t="shared" ca="1" si="7"/>
        <v>0.74303320022512831</v>
      </c>
      <c r="K26">
        <f t="shared" ca="1" si="8"/>
        <v>7.5277348309417798E-6</v>
      </c>
      <c r="L26">
        <f t="shared" ca="1" si="9"/>
        <v>-7.0581262429632554E-8</v>
      </c>
    </row>
    <row r="27" spans="1:12" x14ac:dyDescent="0.25">
      <c r="A27" s="21">
        <f ca="1">+'VLP q=250'!I27:I91</f>
        <v>519.5004372798918</v>
      </c>
      <c r="B27" s="21">
        <f>+'VLP q=250'!L27:L91</f>
        <v>564.69230769230762</v>
      </c>
      <c r="C27">
        <f t="shared" ca="1" si="0"/>
        <v>74.630779722595037</v>
      </c>
      <c r="D27">
        <f t="shared" ca="1" si="1"/>
        <v>0.74335990548805342</v>
      </c>
      <c r="E27">
        <f t="shared" ca="1" si="2"/>
        <v>81.584602001599961</v>
      </c>
      <c r="F27">
        <f t="shared" ca="1" si="3"/>
        <v>0.7427412058399524</v>
      </c>
      <c r="G27">
        <f t="shared" ca="1" si="4"/>
        <v>81.516699005788382</v>
      </c>
      <c r="H27">
        <f t="shared" ca="1" si="5"/>
        <v>0.74274724734603759</v>
      </c>
      <c r="I27">
        <f t="shared" ca="1" si="6"/>
        <v>81.517362068008737</v>
      </c>
      <c r="J27">
        <f t="shared" ca="1" si="7"/>
        <v>0.74274718835166786</v>
      </c>
      <c r="K27">
        <f t="shared" ca="1" si="8"/>
        <v>8.1339999667962936E-6</v>
      </c>
      <c r="L27">
        <f t="shared" ca="1" si="9"/>
        <v>-7.9427254182675925E-8</v>
      </c>
    </row>
    <row r="28" spans="1:12" x14ac:dyDescent="0.25">
      <c r="A28" s="21">
        <f ca="1">+'VLP q=250'!I28:I92</f>
        <v>539.91428381444803</v>
      </c>
      <c r="B28" s="21">
        <f>+'VLP q=250'!L28:L92</f>
        <v>566.5</v>
      </c>
      <c r="C28">
        <f t="shared" ca="1" si="0"/>
        <v>77.656465162658819</v>
      </c>
      <c r="D28">
        <f t="shared" ca="1" si="1"/>
        <v>0.74309070238766883</v>
      </c>
      <c r="E28">
        <f t="shared" ca="1" si="2"/>
        <v>84.861466533328922</v>
      </c>
      <c r="F28">
        <f t="shared" ca="1" si="3"/>
        <v>0.74244965468271673</v>
      </c>
      <c r="G28">
        <f t="shared" ca="1" si="4"/>
        <v>84.788258446906553</v>
      </c>
      <c r="H28">
        <f t="shared" ca="1" si="5"/>
        <v>0.74245616819650673</v>
      </c>
      <c r="I28">
        <f t="shared" ca="1" si="6"/>
        <v>84.789002294637015</v>
      </c>
      <c r="J28">
        <f t="shared" ca="1" si="7"/>
        <v>0.74245610201444023</v>
      </c>
      <c r="K28">
        <f t="shared" ca="1" si="8"/>
        <v>8.7729270345337628E-6</v>
      </c>
      <c r="L28">
        <f t="shared" ca="1" si="9"/>
        <v>-8.9139366373600735E-8</v>
      </c>
    </row>
    <row r="29" spans="1:12" x14ac:dyDescent="0.25">
      <c r="A29" s="21">
        <f ca="1">+'VLP q=250'!I29:I93</f>
        <v>560.68254786575471</v>
      </c>
      <c r="B29" s="21">
        <f>+'VLP q=250'!L29:L93</f>
        <v>568.30769230769238</v>
      </c>
      <c r="C29">
        <f t="shared" ca="1" si="0"/>
        <v>80.736733732782895</v>
      </c>
      <c r="D29">
        <f t="shared" ca="1" si="1"/>
        <v>0.74281664288428662</v>
      </c>
      <c r="E29">
        <f t="shared" ca="1" si="2"/>
        <v>88.194984571806359</v>
      </c>
      <c r="F29">
        <f t="shared" ca="1" si="3"/>
        <v>0.7421530629156865</v>
      </c>
      <c r="G29">
        <f t="shared" ca="1" si="4"/>
        <v>88.116197396460365</v>
      </c>
      <c r="H29">
        <f t="shared" ca="1" si="5"/>
        <v>0.74216007281552365</v>
      </c>
      <c r="I29">
        <f t="shared" ca="1" si="6"/>
        <v>88.117029685308381</v>
      </c>
      <c r="J29">
        <f t="shared" ca="1" si="7"/>
        <v>0.74215999876462091</v>
      </c>
      <c r="K29">
        <f t="shared" ca="1" si="8"/>
        <v>9.4452667207338528E-6</v>
      </c>
      <c r="L29">
        <f t="shared" ca="1" si="9"/>
        <v>-9.9777545093109646E-8</v>
      </c>
    </row>
    <row r="30" spans="1:12" x14ac:dyDescent="0.25">
      <c r="A30" s="21">
        <f ca="1">+'VLP q=250'!I30:I94</f>
        <v>581.80456671552349</v>
      </c>
      <c r="B30" s="21">
        <f>+'VLP q=250'!L30:L94</f>
        <v>570.11538461538464</v>
      </c>
      <c r="C30">
        <f t="shared" ca="1" si="0"/>
        <v>83.871102904242974</v>
      </c>
      <c r="D30">
        <f t="shared" ca="1" si="1"/>
        <v>0.74253776990974196</v>
      </c>
      <c r="E30">
        <f t="shared" ca="1" si="2"/>
        <v>91.584502515275076</v>
      </c>
      <c r="F30">
        <f t="shared" ca="1" si="3"/>
        <v>0.74185148869150941</v>
      </c>
      <c r="G30">
        <f t="shared" ca="1" si="4"/>
        <v>91.499856687810919</v>
      </c>
      <c r="H30">
        <f t="shared" ca="1" si="5"/>
        <v>0.74185901985085811</v>
      </c>
      <c r="I30">
        <f t="shared" ca="1" si="6"/>
        <v>91.500785579929627</v>
      </c>
      <c r="J30">
        <f t="shared" ca="1" si="7"/>
        <v>0.74185893720491114</v>
      </c>
      <c r="K30">
        <f t="shared" ca="1" si="8"/>
        <v>1.0151739275466778E-5</v>
      </c>
      <c r="L30">
        <f t="shared" ca="1" si="9"/>
        <v>-1.1140385702748138E-7</v>
      </c>
    </row>
    <row r="31" spans="1:12" x14ac:dyDescent="0.25">
      <c r="A31" s="21">
        <f ca="1">+'VLP q=250'!I31:I95</f>
        <v>603.27965898504124</v>
      </c>
      <c r="B31" s="21">
        <f>+'VLP q=250'!L31:L95</f>
        <v>571.92307692307691</v>
      </c>
      <c r="C31">
        <f t="shared" ca="1" si="0"/>
        <v>87.059079602166449</v>
      </c>
      <c r="D31">
        <f t="shared" ca="1" si="1"/>
        <v>0.74225412733418827</v>
      </c>
      <c r="E31">
        <f t="shared" ca="1" si="2"/>
        <v>95.029354642093665</v>
      </c>
      <c r="F31">
        <f t="shared" ca="1" si="3"/>
        <v>0.7415449912411709</v>
      </c>
      <c r="G31">
        <f t="shared" ca="1" si="4"/>
        <v>94.938565325077818</v>
      </c>
      <c r="H31">
        <f t="shared" ca="1" si="5"/>
        <v>0.74155306900275797</v>
      </c>
      <c r="I31">
        <f t="shared" ca="1" si="6"/>
        <v>94.939599505208733</v>
      </c>
      <c r="J31">
        <f t="shared" ca="1" si="7"/>
        <v>0.74155297698906286</v>
      </c>
      <c r="K31">
        <f t="shared" ca="1" si="8"/>
        <v>1.0893032373267336E-5</v>
      </c>
      <c r="L31">
        <f t="shared" ca="1" si="9"/>
        <v>-1.2408242966173491E-7</v>
      </c>
    </row>
    <row r="32" spans="1:12" x14ac:dyDescent="0.25">
      <c r="A32" s="21">
        <f ca="1">+'VLP q=250'!I32:I96</f>
        <v>625.10712203027856</v>
      </c>
      <c r="B32" s="21">
        <f>+'VLP q=250'!L32:L96</f>
        <v>573.73076923076928</v>
      </c>
      <c r="C32">
        <f t="shared" ca="1" si="0"/>
        <v>90.300160136540555</v>
      </c>
      <c r="D32">
        <f t="shared" ca="1" si="1"/>
        <v>0.74196575997223568</v>
      </c>
      <c r="E32">
        <f t="shared" ca="1" si="2"/>
        <v>98.528863149004238</v>
      </c>
      <c r="F32">
        <f t="shared" ca="1" si="3"/>
        <v>0.74123363087058891</v>
      </c>
      <c r="G32">
        <f t="shared" ca="1" si="4"/>
        <v>98.431640538534651</v>
      </c>
      <c r="H32">
        <f t="shared" ca="1" si="5"/>
        <v>0.74124228101902112</v>
      </c>
      <c r="I32">
        <f t="shared" ca="1" si="6"/>
        <v>98.432789229400285</v>
      </c>
      <c r="J32">
        <f t="shared" ca="1" si="7"/>
        <v>0.74124217881700827</v>
      </c>
      <c r="K32">
        <f t="shared" ca="1" si="8"/>
        <v>1.1669799003223244E-5</v>
      </c>
      <c r="L32">
        <f t="shared" ca="1" si="9"/>
        <v>-1.3787938108949053E-7</v>
      </c>
    </row>
    <row r="33" spans="1:12" x14ac:dyDescent="0.25">
      <c r="A33" s="21">
        <f ca="1">+'VLP q=250'!I33:I97</f>
        <v>647.28622971378741</v>
      </c>
      <c r="B33" s="21">
        <f>+'VLP q=250'!L33:L97</f>
        <v>575.53846153846155</v>
      </c>
      <c r="C33">
        <f t="shared" ca="1" si="0"/>
        <v>93.59383018004435</v>
      </c>
      <c r="D33">
        <f t="shared" ca="1" si="1"/>
        <v>0.74167271358492304</v>
      </c>
      <c r="E33">
        <f t="shared" ca="1" si="2"/>
        <v>102.08233824182346</v>
      </c>
      <c r="F33">
        <f t="shared" ca="1" si="3"/>
        <v>0.74091746895254551</v>
      </c>
      <c r="G33">
        <f t="shared" ca="1" si="4"/>
        <v>101.97838789201886</v>
      </c>
      <c r="H33">
        <f t="shared" ca="1" si="5"/>
        <v>0.74092671768543861</v>
      </c>
      <c r="I33">
        <f t="shared" ca="1" si="6"/>
        <v>101.97966086898323</v>
      </c>
      <c r="J33">
        <f t="shared" ca="1" si="7"/>
        <v>0.74092660442536828</v>
      </c>
      <c r="K33">
        <f t="shared" ca="1" si="8"/>
        <v>1.2482655399375286E-5</v>
      </c>
      <c r="L33">
        <f t="shared" ca="1" si="9"/>
        <v>-1.5286273923212442E-7</v>
      </c>
    </row>
    <row r="34" spans="1:12" x14ac:dyDescent="0.25">
      <c r="A34" s="21">
        <f ca="1">+'VLP q=250'!I34:I98</f>
        <v>669.81623055459545</v>
      </c>
      <c r="B34" s="21">
        <f>+'VLP q=250'!L34:L98</f>
        <v>577.34615384615381</v>
      </c>
      <c r="C34">
        <f t="shared" ca="1" si="0"/>
        <v>96.939564795298196</v>
      </c>
      <c r="D34">
        <f t="shared" ca="1" si="1"/>
        <v>0.74137503487729384</v>
      </c>
      <c r="E34">
        <f t="shared" ca="1" si="2"/>
        <v>105.68907828103511</v>
      </c>
      <c r="F34">
        <f t="shared" ca="1" si="3"/>
        <v>0.74059656791373274</v>
      </c>
      <c r="G34">
        <f t="shared" ca="1" si="4"/>
        <v>105.57810144477757</v>
      </c>
      <c r="H34">
        <f t="shared" ca="1" si="5"/>
        <v>0.74060644181139434</v>
      </c>
      <c r="I34">
        <f t="shared" ca="1" si="6"/>
        <v>105.57950904969249</v>
      </c>
      <c r="J34">
        <f t="shared" ca="1" si="7"/>
        <v>0.74060631657312537</v>
      </c>
      <c r="K34">
        <f t="shared" ca="1" si="8"/>
        <v>1.3332179014530661E-5</v>
      </c>
      <c r="L34">
        <f t="shared" ca="1" si="9"/>
        <v>-1.6910235056741414E-7</v>
      </c>
    </row>
    <row r="35" spans="1:12" x14ac:dyDescent="0.25">
      <c r="A35" s="21">
        <f ca="1">+'VLP q=250'!I35:I99</f>
        <v>692.69634625874824</v>
      </c>
      <c r="B35" s="21">
        <f>+'VLP q=250'!L35:L99</f>
        <v>579.15384615384619</v>
      </c>
      <c r="C35">
        <f t="shared" ca="1" si="0"/>
        <v>100.33682851408402</v>
      </c>
      <c r="D35">
        <f t="shared" ca="1" si="1"/>
        <v>0.74107277149134776</v>
      </c>
      <c r="E35">
        <f t="shared" ca="1" si="2"/>
        <v>109.34836998468283</v>
      </c>
      <c r="F35">
        <f t="shared" ca="1" si="3"/>
        <v>0.74027099121670081</v>
      </c>
      <c r="G35">
        <f t="shared" ca="1" si="4"/>
        <v>109.23006397008986</v>
      </c>
      <c r="H35">
        <f t="shared" ca="1" si="5"/>
        <v>0.7402815172104148</v>
      </c>
      <c r="I35">
        <f t="shared" ca="1" si="6"/>
        <v>109.23161712424606</v>
      </c>
      <c r="J35">
        <f t="shared" ca="1" si="7"/>
        <v>0.74028137902225133</v>
      </c>
      <c r="K35">
        <f t="shared" ca="1" si="8"/>
        <v>1.4218906550030707E-5</v>
      </c>
      <c r="L35">
        <f t="shared" ca="1" si="9"/>
        <v>-1.8666978176620289E-7</v>
      </c>
    </row>
    <row r="36" spans="1:12" x14ac:dyDescent="0.25">
      <c r="A36" s="21">
        <f ca="1">+'VLP q=250'!I36:I100</f>
        <v>715.925770634527</v>
      </c>
      <c r="B36" s="21">
        <f>+'VLP q=250'!L36:L100</f>
        <v>580.96153846153845</v>
      </c>
      <c r="C36">
        <f t="shared" ca="1" si="0"/>
        <v>103.78507547106018</v>
      </c>
      <c r="D36">
        <f t="shared" ca="1" si="1"/>
        <v>0.74076597199414351</v>
      </c>
      <c r="E36">
        <f t="shared" ca="1" si="2"/>
        <v>113.05948869089035</v>
      </c>
      <c r="F36">
        <f t="shared" ca="1" si="3"/>
        <v>0.73994080333650092</v>
      </c>
      <c r="G36">
        <f t="shared" ca="1" si="4"/>
        <v>112.93354723293477</v>
      </c>
      <c r="H36">
        <f t="shared" ca="1" si="5"/>
        <v>0.73995200867546296</v>
      </c>
      <c r="I36">
        <f t="shared" ca="1" si="6"/>
        <v>112.93525744903749</v>
      </c>
      <c r="J36">
        <f t="shared" ca="1" si="7"/>
        <v>0.73995185651308981</v>
      </c>
      <c r="K36">
        <f t="shared" ca="1" si="8"/>
        <v>1.5143332041317797E-5</v>
      </c>
      <c r="L36">
        <f t="shared" ca="1" si="9"/>
        <v>-2.056382071436536E-7</v>
      </c>
    </row>
    <row r="37" spans="1:12" x14ac:dyDescent="0.25">
      <c r="A37" s="21">
        <f ca="1">+'VLP q=250'!I37:I101</f>
        <v>739.50366889768793</v>
      </c>
      <c r="B37" s="21">
        <f>+'VLP q=250'!L37:L101</f>
        <v>582.76923076923072</v>
      </c>
      <c r="C37">
        <f t="shared" ca="1" si="0"/>
        <v>107.28374959448614</v>
      </c>
      <c r="D37">
        <f t="shared" ca="1" si="1"/>
        <v>0.74045468586082963</v>
      </c>
      <c r="E37">
        <f t="shared" ca="1" si="2"/>
        <v>116.82169868228991</v>
      </c>
      <c r="F37">
        <f t="shared" ca="1" si="3"/>
        <v>0.73960606973182008</v>
      </c>
      <c r="G37">
        <f t="shared" ca="1" si="4"/>
        <v>116.68781232892741</v>
      </c>
      <c r="H37">
        <f t="shared" ca="1" si="5"/>
        <v>0.73961798194878325</v>
      </c>
      <c r="I37">
        <f t="shared" ca="1" si="6"/>
        <v>116.68969172201827</v>
      </c>
      <c r="J37">
        <f t="shared" ca="1" si="7"/>
        <v>0.73961781473429355</v>
      </c>
      <c r="K37">
        <f t="shared" ca="1" si="8"/>
        <v>1.6105905012905477E-5</v>
      </c>
      <c r="L37">
        <f t="shared" ca="1" si="9"/>
        <v>-2.2608229056680135E-7</v>
      </c>
    </row>
    <row r="38" spans="1:12" x14ac:dyDescent="0.25">
      <c r="A38" s="21">
        <f ca="1">+'VLP q=250'!I38:I102</f>
        <v>763.42917737339724</v>
      </c>
      <c r="B38" s="21">
        <f>+'VLP q=250'!L38:L102</f>
        <v>584.57692307692309</v>
      </c>
      <c r="C38">
        <f t="shared" ca="1" si="0"/>
        <v>110.83228485647544</v>
      </c>
      <c r="D38">
        <f t="shared" ca="1" si="1"/>
        <v>0.74013896345237873</v>
      </c>
      <c r="E38">
        <f t="shared" ca="1" si="2"/>
        <v>120.63425357460368</v>
      </c>
      <c r="F38">
        <f t="shared" ca="1" si="3"/>
        <v>0.73926685681040827</v>
      </c>
      <c r="G38">
        <f t="shared" ca="1" si="4"/>
        <v>120.49211008670942</v>
      </c>
      <c r="H38">
        <f t="shared" ca="1" si="5"/>
        <v>0.73927950368609929</v>
      </c>
      <c r="I38">
        <f t="shared" ca="1" si="6"/>
        <v>120.49417138395813</v>
      </c>
      <c r="J38">
        <f t="shared" ca="1" si="7"/>
        <v>0.73927932028712362</v>
      </c>
      <c r="K38">
        <f t="shared" ca="1" si="8"/>
        <v>1.7107028705540861E-5</v>
      </c>
      <c r="L38">
        <f t="shared" ca="1" si="9"/>
        <v>-2.4807805472164027E-7</v>
      </c>
    </row>
    <row r="39" spans="1:12" x14ac:dyDescent="0.25">
      <c r="A39" s="21">
        <f ca="1">+'VLP q=250'!I39:I103</f>
        <v>787.70140360288769</v>
      </c>
      <c r="B39" s="21">
        <f>+'VLP q=250'!L39:L103</f>
        <v>586.38461538461536</v>
      </c>
      <c r="C39">
        <f t="shared" ca="1" si="0"/>
        <v>114.43010558533518</v>
      </c>
      <c r="D39">
        <f t="shared" ca="1" si="1"/>
        <v>0.73981885598779817</v>
      </c>
      <c r="E39">
        <f t="shared" ca="1" si="2"/>
        <v>124.49639677162591</v>
      </c>
      <c r="F39">
        <f t="shared" ca="1" si="3"/>
        <v>0.73892323188859688</v>
      </c>
      <c r="G39">
        <f t="shared" ca="1" si="4"/>
        <v>124.34568153598418</v>
      </c>
      <c r="H39">
        <f t="shared" ca="1" si="5"/>
        <v>0.73893664141497151</v>
      </c>
      <c r="I39">
        <f t="shared" ca="1" si="6"/>
        <v>124.34793808527668</v>
      </c>
      <c r="J39">
        <f t="shared" ca="1" si="7"/>
        <v>0.73893644064391395</v>
      </c>
      <c r="K39">
        <f t="shared" ca="1" si="8"/>
        <v>1.8147058385072182E-5</v>
      </c>
      <c r="L39">
        <f t="shared" ca="1" si="9"/>
        <v>-2.7170274263634771E-7</v>
      </c>
    </row>
    <row r="40" spans="1:12" x14ac:dyDescent="0.25">
      <c r="A40" s="21">
        <f ca="1">+'VLP q=250'!I40:I104</f>
        <v>812.31942686429352</v>
      </c>
      <c r="B40" s="21">
        <f>+'VLP q=250'!L40:L104</f>
        <v>588.19230769230762</v>
      </c>
      <c r="C40">
        <f t="shared" ca="1" si="0"/>
        <v>118.07662684259951</v>
      </c>
      <c r="D40">
        <f t="shared" ca="1" si="1"/>
        <v>0.73949441551058415</v>
      </c>
      <c r="E40">
        <f t="shared" ca="1" si="2"/>
        <v>128.40736198886685</v>
      </c>
      <c r="F40">
        <f t="shared" ca="1" si="3"/>
        <v>0.73857526314470934</v>
      </c>
      <c r="G40">
        <f t="shared" ca="1" si="4"/>
        <v>128.24775844340084</v>
      </c>
      <c r="H40">
        <f t="shared" ca="1" si="5"/>
        <v>0.73858946348711862</v>
      </c>
      <c r="I40">
        <f t="shared" ca="1" si="6"/>
        <v>128.25022422065334</v>
      </c>
      <c r="J40">
        <f t="shared" ca="1" si="7"/>
        <v>0.73858924410050553</v>
      </c>
      <c r="K40">
        <f t="shared" ca="1" si="8"/>
        <v>1.922629973927948E-5</v>
      </c>
      <c r="L40">
        <f t="shared" ca="1" si="9"/>
        <v>-2.9703467096325577E-7</v>
      </c>
    </row>
    <row r="41" spans="1:12" x14ac:dyDescent="0.25">
      <c r="A41" s="21">
        <f ca="1">+'VLP q=250'!I41:I105</f>
        <v>837.28229911867038</v>
      </c>
      <c r="B41" s="21">
        <f>+'VLP q=250'!L41:L105</f>
        <v>590</v>
      </c>
      <c r="C41">
        <f t="shared" ca="1" si="0"/>
        <v>121.77125486746999</v>
      </c>
      <c r="D41">
        <f t="shared" ca="1" si="1"/>
        <v>0.73916569484917849</v>
      </c>
      <c r="E41">
        <f t="shared" ca="1" si="2"/>
        <v>132.36637384819096</v>
      </c>
      <c r="F41">
        <f t="shared" ca="1" si="3"/>
        <v>0.73822301956615444</v>
      </c>
      <c r="G41">
        <f t="shared" ca="1" si="4"/>
        <v>132.19756391856393</v>
      </c>
      <c r="H41">
        <f t="shared" ca="1" si="5"/>
        <v>0.73823803902449914</v>
      </c>
      <c r="I41">
        <f t="shared" ca="1" si="6"/>
        <v>132.20025353369638</v>
      </c>
      <c r="J41">
        <f t="shared" ca="1" si="7"/>
        <v>0.73823779972244785</v>
      </c>
      <c r="K41">
        <f t="shared" ca="1" si="8"/>
        <v>2.0345007369959612E-5</v>
      </c>
      <c r="L41">
        <f t="shared" ca="1" si="9"/>
        <v>-3.2415307286599333E-7</v>
      </c>
    </row>
    <row r="42" spans="1:12" x14ac:dyDescent="0.25">
      <c r="A42" s="21">
        <f ca="1">+'VLP q=250'!I42:I106</f>
        <v>862.58904639392586</v>
      </c>
      <c r="B42" s="21">
        <f>+'VLP q=250'!L42:L106</f>
        <v>591.80769230769238</v>
      </c>
      <c r="C42">
        <f t="shared" ca="1" si="0"/>
        <v>125.5133875915007</v>
      </c>
      <c r="D42">
        <f t="shared" ca="1" si="1"/>
        <v>0.73883274757117645</v>
      </c>
      <c r="E42">
        <f t="shared" ca="1" si="2"/>
        <v>136.3726485458742</v>
      </c>
      <c r="F42">
        <f t="shared" ca="1" si="3"/>
        <v>0.73786657088998731</v>
      </c>
      <c r="G42">
        <f t="shared" ca="1" si="4"/>
        <v>136.19431309253895</v>
      </c>
      <c r="H42">
        <f t="shared" ca="1" si="5"/>
        <v>0.73788243785894281</v>
      </c>
      <c r="I42">
        <f t="shared" ca="1" si="6"/>
        <v>136.19724179404545</v>
      </c>
      <c r="J42">
        <f t="shared" ca="1" si="7"/>
        <v>0.73788217728475514</v>
      </c>
      <c r="K42">
        <f t="shared" ca="1" si="8"/>
        <v>2.1503383386675838E-5</v>
      </c>
      <c r="L42">
        <f t="shared" ca="1" si="9"/>
        <v>-3.5313793406748806E-7</v>
      </c>
    </row>
    <row r="43" spans="1:12" x14ac:dyDescent="0.25">
      <c r="A43" s="21">
        <f ca="1">+'VLP q=250'!I43:I107</f>
        <v>888.2386706213224</v>
      </c>
      <c r="B43" s="21">
        <f>+'VLP q=250'!L43:L107</f>
        <v>593.61538461538464</v>
      </c>
      <c r="C43">
        <f t="shared" ca="1" si="0"/>
        <v>129.30241522655263</v>
      </c>
      <c r="D43">
        <f t="shared" ca="1" si="1"/>
        <v>0.73849562793101398</v>
      </c>
      <c r="E43">
        <f t="shared" ca="1" si="2"/>
        <v>140.42539459666131</v>
      </c>
      <c r="F43">
        <f t="shared" ca="1" si="3"/>
        <v>0.73750598753670904</v>
      </c>
      <c r="G43">
        <f t="shared" ca="1" si="4"/>
        <v>140.23721387138278</v>
      </c>
      <c r="H43">
        <f t="shared" ca="1" si="5"/>
        <v>0.73752273046510697</v>
      </c>
      <c r="I43">
        <f t="shared" ca="1" si="6"/>
        <v>140.24039754944135</v>
      </c>
      <c r="J43">
        <f t="shared" ca="1" si="7"/>
        <v>0.7375224472049926</v>
      </c>
      <c r="K43">
        <f t="shared" ca="1" si="8"/>
        <v>2.2701576109365612E-5</v>
      </c>
      <c r="L43">
        <f t="shared" ca="1" si="9"/>
        <v>-3.8406982111226745E-7</v>
      </c>
    </row>
    <row r="44" spans="1:12" x14ac:dyDescent="0.25">
      <c r="A44" s="21">
        <f ca="1">+'VLP q=250'!I44:I108</f>
        <v>914.23015194144648</v>
      </c>
      <c r="B44" s="21">
        <f>+'VLP q=250'!L44:L108</f>
        <v>595.42307692307691</v>
      </c>
      <c r="C44">
        <f t="shared" ca="1" si="0"/>
        <v>133.137720929285</v>
      </c>
      <c r="D44">
        <f t="shared" ca="1" si="1"/>
        <v>0.73815439081084711</v>
      </c>
      <c r="E44">
        <f t="shared" ca="1" si="2"/>
        <v>144.52381365661901</v>
      </c>
      <c r="F44">
        <f t="shared" ca="1" si="3"/>
        <v>0.73714134053705505</v>
      </c>
      <c r="G44">
        <f t="shared" ca="1" si="4"/>
        <v>144.32546776744334</v>
      </c>
      <c r="H44">
        <f t="shared" ca="1" si="5"/>
        <v>0.73715898788651435</v>
      </c>
      <c r="I44">
        <f t="shared" ca="1" si="6"/>
        <v>144.32892295551312</v>
      </c>
      <c r="J44">
        <f t="shared" ca="1" si="7"/>
        <v>0.73715868046944832</v>
      </c>
      <c r="K44">
        <f t="shared" ca="1" si="8"/>
        <v>2.3939678887814267E-5</v>
      </c>
      <c r="L44">
        <f t="shared" ca="1" si="9"/>
        <v>-4.1702970360435356E-7</v>
      </c>
    </row>
    <row r="45" spans="1:12" x14ac:dyDescent="0.25">
      <c r="A45" s="21">
        <f ca="1">+'VLP q=250'!I45:I109</f>
        <v>940.5624514991207</v>
      </c>
      <c r="B45" s="21">
        <f>+'VLP q=250'!L45:L109</f>
        <v>597.23076923076928</v>
      </c>
      <c r="C45">
        <f t="shared" ca="1" si="0"/>
        <v>137.01868154575584</v>
      </c>
      <c r="D45">
        <f t="shared" ca="1" si="1"/>
        <v>0.73780909165430208</v>
      </c>
      <c r="E45">
        <f t="shared" ca="1" si="2"/>
        <v>148.66710142785908</v>
      </c>
      <c r="F45">
        <f t="shared" ca="1" si="3"/>
        <v>0.73677270145149965</v>
      </c>
      <c r="G45">
        <f t="shared" ca="1" si="4"/>
        <v>148.45827081145478</v>
      </c>
      <c r="H45">
        <f t="shared" ca="1" si="5"/>
        <v>0.73679128165440078</v>
      </c>
      <c r="I45">
        <f t="shared" ca="1" si="6"/>
        <v>148.46201468631415</v>
      </c>
      <c r="J45">
        <f t="shared" ca="1" si="7"/>
        <v>0.73679094855212046</v>
      </c>
      <c r="K45">
        <f t="shared" ca="1" si="8"/>
        <v>2.5217729041854033E-5</v>
      </c>
      <c r="L45">
        <f t="shared" ca="1" si="9"/>
        <v>-4.5209876827197917E-7</v>
      </c>
    </row>
    <row r="46" spans="1:12" x14ac:dyDescent="0.25">
      <c r="A46" s="21">
        <f ca="1">+'VLP q=250'!I46:I110</f>
        <v>967.23451474976684</v>
      </c>
      <c r="B46" s="21">
        <f>+'VLP q=250'!L46:L110</f>
        <v>599.03846153846155</v>
      </c>
      <c r="C46">
        <f t="shared" ca="1" si="0"/>
        <v>140.94466844010299</v>
      </c>
      <c r="D46">
        <f t="shared" ca="1" si="1"/>
        <v>0.73745978639274612</v>
      </c>
      <c r="E46">
        <f t="shared" ca="1" si="2"/>
        <v>152.85444864858053</v>
      </c>
      <c r="F46">
        <f t="shared" ca="1" si="3"/>
        <v>0.73640014228216932</v>
      </c>
      <c r="G46">
        <f t="shared" ca="1" si="4"/>
        <v>152.63481454883089</v>
      </c>
      <c r="H46">
        <f t="shared" ca="1" si="5"/>
        <v>0.73641968369907274</v>
      </c>
      <c r="I46">
        <f t="shared" ca="1" si="6"/>
        <v>152.63886492901662</v>
      </c>
      <c r="J46">
        <f t="shared" ca="1" si="7"/>
        <v>0.73641932332621662</v>
      </c>
      <c r="K46">
        <f t="shared" ca="1" si="8"/>
        <v>2.6535706928997555E-5</v>
      </c>
      <c r="L46">
        <f t="shared" ca="1" si="9"/>
        <v>-4.89358229336229E-7</v>
      </c>
    </row>
    <row r="47" spans="1:12" x14ac:dyDescent="0.25">
      <c r="A47" s="21">
        <f ca="1">+'VLP q=250'!I47:I111</f>
        <v>994.24527530330965</v>
      </c>
      <c r="B47" s="21">
        <f>+'VLP q=250'!L47:L111</f>
        <v>600.84615384615381</v>
      </c>
      <c r="C47">
        <f t="shared" ca="1" si="0"/>
        <v>144.91504841176393</v>
      </c>
      <c r="D47">
        <f t="shared" ca="1" si="1"/>
        <v>0.73710653136367954</v>
      </c>
      <c r="E47">
        <f t="shared" ca="1" si="2"/>
        <v>157.0850421723456</v>
      </c>
      <c r="F47">
        <f t="shared" ca="1" si="3"/>
        <v>0.73602373537681676</v>
      </c>
      <c r="G47">
        <f t="shared" ca="1" si="4"/>
        <v>156.85428712402754</v>
      </c>
      <c r="H47">
        <f t="shared" ca="1" si="5"/>
        <v>0.73604426625342878</v>
      </c>
      <c r="I47">
        <f t="shared" ca="1" si="6"/>
        <v>156.8586624666425</v>
      </c>
      <c r="J47">
        <f t="shared" ca="1" si="7"/>
        <v>0.73604387696782037</v>
      </c>
      <c r="K47">
        <f t="shared" ca="1" si="8"/>
        <v>2.7893535149160075E-5</v>
      </c>
      <c r="L47">
        <f t="shared" ca="1" si="9"/>
        <v>-5.2888913364651844E-7</v>
      </c>
    </row>
    <row r="48" spans="1:12" x14ac:dyDescent="0.25">
      <c r="A48" s="21">
        <f ca="1">+'VLP q=250'!I48:I112</f>
        <v>1021.5936593359593</v>
      </c>
      <c r="B48" s="21">
        <f>+'VLP q=250'!L48:L112</f>
        <v>602.65384615384619</v>
      </c>
      <c r="C48">
        <f t="shared" ca="1" si="0"/>
        <v>148.9291847063123</v>
      </c>
      <c r="D48">
        <f t="shared" ca="1" si="1"/>
        <v>0.73674938322079919</v>
      </c>
      <c r="E48">
        <f t="shared" ca="1" si="2"/>
        <v>161.35806614110598</v>
      </c>
      <c r="F48">
        <f t="shared" ca="1" si="3"/>
        <v>0.73564355332445386</v>
      </c>
      <c r="G48">
        <f t="shared" ca="1" si="4"/>
        <v>161.11587445744922</v>
      </c>
      <c r="H48">
        <f t="shared" ca="1" si="5"/>
        <v>0.73566510174824717</v>
      </c>
      <c r="I48">
        <f t="shared" ca="1" si="6"/>
        <v>161.12059385331284</v>
      </c>
      <c r="J48">
        <f t="shared" ca="1" si="7"/>
        <v>0.73566468185132672</v>
      </c>
      <c r="K48">
        <f t="shared" ca="1" si="8"/>
        <v>2.9291077886131441E-5</v>
      </c>
      <c r="L48">
        <f t="shared" ca="1" si="9"/>
        <v>-5.7077216130505227E-7</v>
      </c>
    </row>
    <row r="49" spans="1:12" x14ac:dyDescent="0.25">
      <c r="A49" s="21">
        <f ca="1">+'VLP q=250'!I49:I113</f>
        <v>1049.2785906052791</v>
      </c>
      <c r="B49" s="21">
        <f>+'VLP q=250'!L49:L113</f>
        <v>604.46153846153845</v>
      </c>
      <c r="C49">
        <f t="shared" ca="1" si="0"/>
        <v>152.98643812573528</v>
      </c>
      <c r="D49">
        <f t="shared" ca="1" si="1"/>
        <v>0.73638839883521423</v>
      </c>
      <c r="E49">
        <f t="shared" ca="1" si="2"/>
        <v>165.67270325722467</v>
      </c>
      <c r="F49">
        <f t="shared" ca="1" si="3"/>
        <v>0.73525966884217631</v>
      </c>
      <c r="G49">
        <f t="shared" ca="1" si="4"/>
        <v>165.41876152010619</v>
      </c>
      <c r="H49">
        <f t="shared" ca="1" si="5"/>
        <v>0.73528226269877617</v>
      </c>
      <c r="I49">
        <f t="shared" ca="1" si="6"/>
        <v>165.4238446872308</v>
      </c>
      <c r="J49">
        <f t="shared" ca="1" si="7"/>
        <v>0.7352818104361809</v>
      </c>
      <c r="K49">
        <f t="shared" ca="1" si="8"/>
        <v>3.0728140397298321E-5</v>
      </c>
      <c r="L49">
        <f t="shared" ca="1" si="9"/>
        <v>-6.1508742477213899E-7</v>
      </c>
    </row>
    <row r="50" spans="1:12" x14ac:dyDescent="0.25">
      <c r="A50" s="21">
        <f ca="1">+'VLP q=250'!I50:I114</f>
        <v>1077.2989961100234</v>
      </c>
      <c r="B50" s="21">
        <f>+'VLP q=250'!L50:L114</f>
        <v>606.26923076923072</v>
      </c>
      <c r="C50">
        <f t="shared" ca="1" si="0"/>
        <v>157.08616824492086</v>
      </c>
      <c r="D50">
        <f t="shared" ca="1" si="1"/>
        <v>0.73602363518721192</v>
      </c>
      <c r="E50">
        <f t="shared" ca="1" si="2"/>
        <v>170.02813616067149</v>
      </c>
      <c r="F50">
        <f t="shared" ca="1" si="3"/>
        <v>0.734872154652631</v>
      </c>
      <c r="G50">
        <f t="shared" ca="1" si="4"/>
        <v>169.76213371216278</v>
      </c>
      <c r="H50">
        <f t="shared" ca="1" si="5"/>
        <v>0.73489582158208122</v>
      </c>
      <c r="I50">
        <f t="shared" ca="1" si="6"/>
        <v>169.76760098754727</v>
      </c>
      <c r="J50">
        <f t="shared" ca="1" si="7"/>
        <v>0.73489533514437533</v>
      </c>
      <c r="K50">
        <f t="shared" ca="1" si="8"/>
        <v>3.2204468654126769E-5</v>
      </c>
      <c r="L50">
        <f t="shared" ca="1" si="9"/>
        <v>-6.6191426538002233E-7</v>
      </c>
    </row>
    <row r="51" spans="1:12" x14ac:dyDescent="0.25">
      <c r="A51" s="21">
        <f ca="1">+'VLP q=250'!I51:I115</f>
        <v>1105.6538124435212</v>
      </c>
      <c r="B51" s="21">
        <f>+'VLP q=250'!L51:L115</f>
        <v>608.07692307692309</v>
      </c>
      <c r="C51">
        <f t="shared" ca="1" si="0"/>
        <v>161.22773474225107</v>
      </c>
      <c r="D51">
        <f t="shared" ca="1" si="1"/>
        <v>0.73565514924787156</v>
      </c>
      <c r="E51">
        <f t="shared" ca="1" si="2"/>
        <v>174.42354891868669</v>
      </c>
      <c r="F51">
        <f t="shared" ca="1" si="3"/>
        <v>0.73448108335147722</v>
      </c>
      <c r="G51">
        <f t="shared" ca="1" si="4"/>
        <v>174.145178352637</v>
      </c>
      <c r="H51">
        <f t="shared" ca="1" si="5"/>
        <v>0.73450585070450214</v>
      </c>
      <c r="I51">
        <f t="shared" ca="1" si="6"/>
        <v>174.15105068237784</v>
      </c>
      <c r="J51">
        <f t="shared" ca="1" si="7"/>
        <v>0.73450532822805703</v>
      </c>
      <c r="K51">
        <f t="shared" ca="1" si="8"/>
        <v>3.3719749136336345E-5</v>
      </c>
      <c r="L51">
        <f t="shared" ca="1" si="9"/>
        <v>-7.1133104829726234E-7</v>
      </c>
    </row>
    <row r="52" spans="1:12" x14ac:dyDescent="0.25">
      <c r="A52" s="21">
        <f ca="1">+'VLP q=250'!I52:I116</f>
        <v>1134.3419928982012</v>
      </c>
      <c r="B52" s="21">
        <f>+'VLP q=250'!L52:L116</f>
        <v>609.88461538461536</v>
      </c>
      <c r="C52">
        <f t="shared" ca="1" si="0"/>
        <v>165.41049885361062</v>
      </c>
      <c r="D52">
        <f t="shared" ca="1" si="1"/>
        <v>0.7352829978496972</v>
      </c>
      <c r="E52">
        <f t="shared" ca="1" si="2"/>
        <v>178.8581286366128</v>
      </c>
      <c r="F52">
        <f t="shared" ca="1" si="3"/>
        <v>0.73408652726406609</v>
      </c>
      <c r="G52">
        <f t="shared" ca="1" si="4"/>
        <v>178.56708628891735</v>
      </c>
      <c r="H52">
        <f t="shared" ca="1" si="5"/>
        <v>0.73411242205845062</v>
      </c>
      <c r="I52">
        <f t="shared" ca="1" si="6"/>
        <v>178.57338521664803</v>
      </c>
      <c r="J52">
        <f t="shared" ca="1" si="7"/>
        <v>0.73411186162647324</v>
      </c>
      <c r="K52">
        <f t="shared" ca="1" si="8"/>
        <v>3.5273608791369875E-5</v>
      </c>
      <c r="L52">
        <f t="shared" ca="1" si="9"/>
        <v>-7.634149598664962E-7</v>
      </c>
    </row>
    <row r="53" spans="1:12" x14ac:dyDescent="0.25">
      <c r="A53" s="21">
        <f ca="1">+'VLP q=250'!I53:I117</f>
        <v>1163.3625153895164</v>
      </c>
      <c r="B53" s="21">
        <f>+'VLP q=250'!L53:L117</f>
        <v>611.69230769230762</v>
      </c>
      <c r="C53">
        <f t="shared" ca="1" si="0"/>
        <v>169.63382496083554</v>
      </c>
      <c r="D53">
        <f t="shared" ca="1" si="1"/>
        <v>0.73490723754528953</v>
      </c>
      <c r="E53">
        <f t="shared" ca="1" si="2"/>
        <v>183.33106720030707</v>
      </c>
      <c r="F53">
        <f t="shared" ca="1" si="3"/>
        <v>0.73368855829041391</v>
      </c>
      <c r="G53">
        <f t="shared" ca="1" si="4"/>
        <v>183.02705363647624</v>
      </c>
      <c r="H53">
        <f t="shared" ca="1" si="5"/>
        <v>0.7337156071676233</v>
      </c>
      <c r="I53">
        <f t="shared" ca="1" si="6"/>
        <v>183.03380129015554</v>
      </c>
      <c r="J53">
        <f t="shared" ca="1" si="7"/>
        <v>0.7337150068113315</v>
      </c>
      <c r="K53">
        <f t="shared" ca="1" si="8"/>
        <v>3.6865615158160434E-5</v>
      </c>
      <c r="L53">
        <f t="shared" ca="1" si="9"/>
        <v>-8.1824180535739241E-7</v>
      </c>
    </row>
    <row r="54" spans="1:12" x14ac:dyDescent="0.25">
      <c r="A54" s="21">
        <f ca="1">+'VLP q=250'!I54:I118</f>
        <v>1192.714391280517</v>
      </c>
      <c r="B54" s="21">
        <f>+'VLP q=250'!L54:L118</f>
        <v>613.5</v>
      </c>
      <c r="C54">
        <f t="shared" ca="1" si="0"/>
        <v>173.89708232773415</v>
      </c>
      <c r="D54">
        <f t="shared" ca="1" si="1"/>
        <v>0.73452792445288739</v>
      </c>
      <c r="E54">
        <f t="shared" ca="1" si="2"/>
        <v>187.84156316265214</v>
      </c>
      <c r="F54">
        <f t="shared" ca="1" si="3"/>
        <v>0.73328724773735465</v>
      </c>
      <c r="G54">
        <f t="shared" ca="1" si="4"/>
        <v>187.5242836612652</v>
      </c>
      <c r="H54">
        <f t="shared" ca="1" si="5"/>
        <v>0.7333154769195197</v>
      </c>
      <c r="I54">
        <f t="shared" ca="1" si="6"/>
        <v>187.53150273834609</v>
      </c>
      <c r="J54">
        <f t="shared" ca="1" si="7"/>
        <v>0.73331483461946223</v>
      </c>
      <c r="K54">
        <f t="shared" ca="1" si="8"/>
        <v>3.8495276662730319E-5</v>
      </c>
      <c r="L54">
        <f t="shared" ca="1" si="9"/>
        <v>-8.7588580941133924E-7</v>
      </c>
    </row>
    <row r="55" spans="1:12" x14ac:dyDescent="0.25">
      <c r="A55" s="21">
        <f ca="1">+'VLP q=250'!I55:I119</f>
        <v>1222.3966752041697</v>
      </c>
      <c r="B55" s="21">
        <f>+'VLP q=250'!L55:L119</f>
        <v>615.30769230769238</v>
      </c>
      <c r="C55">
        <f t="shared" ca="1" si="0"/>
        <v>178.19964699941963</v>
      </c>
      <c r="D55">
        <f t="shared" ca="1" si="1"/>
        <v>0.73414511408737948</v>
      </c>
      <c r="E55">
        <f t="shared" ca="1" si="2"/>
        <v>192.38882378929364</v>
      </c>
      <c r="F55">
        <f t="shared" ca="1" si="3"/>
        <v>0.73288266613652464</v>
      </c>
      <c r="G55">
        <f t="shared" ca="1" si="4"/>
        <v>192.05798881988557</v>
      </c>
      <c r="H55">
        <f t="shared" ca="1" si="5"/>
        <v>0.73291210138392382</v>
      </c>
      <c r="I55">
        <f t="shared" ca="1" si="6"/>
        <v>192.06570257090891</v>
      </c>
      <c r="J55">
        <f t="shared" ca="1" si="7"/>
        <v>0.73291141507143953</v>
      </c>
      <c r="K55">
        <f t="shared" ca="1" si="8"/>
        <v>4.016204309302827E-5</v>
      </c>
      <c r="L55">
        <f t="shared" ca="1" si="9"/>
        <v>-9.3641942283200763E-7</v>
      </c>
    </row>
    <row r="56" spans="1:12" x14ac:dyDescent="0.25">
      <c r="A56" s="21">
        <f ca="1">+'VLP q=250'!I56:I120</f>
        <v>1252.4084760000187</v>
      </c>
      <c r="B56" s="21">
        <f>+'VLP q=250'!L56:L120</f>
        <v>617.11538461538464</v>
      </c>
      <c r="C56">
        <f t="shared" ca="1" si="0"/>
        <v>182.54090388389722</v>
      </c>
      <c r="D56">
        <f t="shared" ca="1" si="1"/>
        <v>0.73375886117509959</v>
      </c>
      <c r="E56">
        <f t="shared" ca="1" si="2"/>
        <v>196.97206728194371</v>
      </c>
      <c r="F56">
        <f t="shared" ca="1" si="3"/>
        <v>0.73247488304655051</v>
      </c>
      <c r="G56">
        <f t="shared" ca="1" si="4"/>
        <v>196.6273929758371</v>
      </c>
      <c r="H56">
        <f t="shared" ca="1" si="5"/>
        <v>0.73250554961571801</v>
      </c>
      <c r="I56">
        <f t="shared" ca="1" si="6"/>
        <v>196.63562518650599</v>
      </c>
      <c r="J56">
        <f t="shared" ca="1" si="7"/>
        <v>0.73250481717453109</v>
      </c>
      <c r="K56">
        <f t="shared" ca="1" si="8"/>
        <v>4.1865306254069312E-5</v>
      </c>
      <c r="L56">
        <f t="shared" ca="1" si="9"/>
        <v>-9.9991313333452089E-7</v>
      </c>
    </row>
    <row r="57" spans="1:12" x14ac:dyDescent="0.25">
      <c r="A57" s="21">
        <f ca="1">+'VLP q=250'!I57:I121</f>
        <v>1282.7489689058252</v>
      </c>
      <c r="B57" s="21">
        <f>+'VLP q=250'!L57:L121</f>
        <v>618.92307692307691</v>
      </c>
      <c r="C57">
        <f t="shared" ca="1" si="0"/>
        <v>186.92024903883961</v>
      </c>
      <c r="D57">
        <f t="shared" ca="1" si="1"/>
        <v>0.73336921945036693</v>
      </c>
      <c r="E57">
        <f t="shared" ca="1" si="2"/>
        <v>201.59052520159119</v>
      </c>
      <c r="F57">
        <f t="shared" ca="1" si="3"/>
        <v>0.7320639668374489</v>
      </c>
      <c r="G57">
        <f t="shared" ca="1" si="4"/>
        <v>201.2317338141423</v>
      </c>
      <c r="H57">
        <f t="shared" ca="1" si="5"/>
        <v>0.73209588944004789</v>
      </c>
      <c r="I57">
        <f t="shared" ca="1" si="6"/>
        <v>201.24050878594787</v>
      </c>
      <c r="J57">
        <f t="shared" ca="1" si="7"/>
        <v>0.73209510870799133</v>
      </c>
      <c r="K57">
        <f t="shared" ca="1" si="8"/>
        <v>4.3604400816231094E-5</v>
      </c>
      <c r="L57">
        <f t="shared" ca="1" si="9"/>
        <v>-1.0664352858986919E-6</v>
      </c>
    </row>
    <row r="58" spans="1:12" x14ac:dyDescent="0.25">
      <c r="A58" s="21">
        <f ca="1">+'VLP q=250'!I58:I122</f>
        <v>1313.4174091747268</v>
      </c>
      <c r="B58" s="21">
        <f>+'VLP q=250'!L58:L122</f>
        <v>620.73076923076928</v>
      </c>
      <c r="C58">
        <f t="shared" ca="1" si="0"/>
        <v>191.33709219144967</v>
      </c>
      <c r="D58">
        <f t="shared" ca="1" si="1"/>
        <v>0.73297624143128703</v>
      </c>
      <c r="E58">
        <f t="shared" ca="1" si="2"/>
        <v>206.24344511894179</v>
      </c>
      <c r="F58">
        <f t="shared" ca="1" si="3"/>
        <v>0.73164998445481044</v>
      </c>
      <c r="G58">
        <f t="shared" ca="1" si="4"/>
        <v>205.87026548162171</v>
      </c>
      <c r="H58">
        <f t="shared" ca="1" si="5"/>
        <v>0.73168318721740988</v>
      </c>
      <c r="I58">
        <f t="shared" ca="1" si="6"/>
        <v>205.87960801110481</v>
      </c>
      <c r="J58">
        <f t="shared" ca="1" si="7"/>
        <v>0.73168235598827114</v>
      </c>
      <c r="K58">
        <f t="shared" ca="1" si="8"/>
        <v>4.5378605357497574E-5</v>
      </c>
      <c r="L58">
        <f t="shared" ca="1" si="9"/>
        <v>-1.1360519109685562E-6</v>
      </c>
    </row>
    <row r="59" spans="1:12" x14ac:dyDescent="0.25">
      <c r="A59" s="21">
        <f ca="1">+'VLP q=250'!I59:I123</f>
        <v>1344.4131473258576</v>
      </c>
      <c r="B59" s="21">
        <f>+'VLP q=250'!L59:L123</f>
        <v>622.53846153846155</v>
      </c>
      <c r="C59">
        <f t="shared" ca="1" si="0"/>
        <v>195.7908595255405</v>
      </c>
      <c r="D59">
        <f t="shared" ca="1" si="1"/>
        <v>0.73257997817177789</v>
      </c>
      <c r="E59">
        <f t="shared" ca="1" si="2"/>
        <v>210.93009352566776</v>
      </c>
      <c r="F59">
        <f t="shared" ca="1" si="3"/>
        <v>0.73123300116077816</v>
      </c>
      <c r="G59">
        <f t="shared" ca="1" si="4"/>
        <v>210.5422614863372</v>
      </c>
      <c r="H59">
        <f t="shared" ca="1" si="5"/>
        <v>0.73126750758568071</v>
      </c>
      <c r="I59">
        <f t="shared" ca="1" si="6"/>
        <v>210.55219684308841</v>
      </c>
      <c r="J59">
        <f t="shared" ca="1" si="7"/>
        <v>0.73126662361115868</v>
      </c>
      <c r="K59">
        <f t="shared" ca="1" si="8"/>
        <v>4.7187143616545306E-5</v>
      </c>
      <c r="L59">
        <f t="shared" ca="1" si="9"/>
        <v>-1.2088265667868792E-6</v>
      </c>
    </row>
    <row r="60" spans="1:12" x14ac:dyDescent="0.25">
      <c r="A60" s="21">
        <f ca="1">+'VLP q=250'!I60:I124</f>
        <v>1375.7356462835114</v>
      </c>
      <c r="B60" s="21">
        <f>+'VLP q=250'!L60:L124</f>
        <v>624.34615384615381</v>
      </c>
      <c r="C60">
        <f t="shared" ca="1" si="0"/>
        <v>200.28099677784635</v>
      </c>
      <c r="D60">
        <f t="shared" ca="1" si="1"/>
        <v>0.73218047898608341</v>
      </c>
      <c r="E60">
        <f t="shared" ca="1" si="2"/>
        <v>215.6497590479614</v>
      </c>
      <c r="F60">
        <f t="shared" ca="1" si="3"/>
        <v>0.7308130802481293</v>
      </c>
      <c r="G60">
        <f t="shared" ca="1" si="4"/>
        <v>215.24701789762284</v>
      </c>
      <c r="H60">
        <f t="shared" ca="1" si="5"/>
        <v>0.73084891317540202</v>
      </c>
      <c r="I60">
        <f t="shared" ca="1" si="6"/>
        <v>215.25757180113996</v>
      </c>
      <c r="J60">
        <f t="shared" ca="1" si="7"/>
        <v>0.73084797416716585</v>
      </c>
      <c r="K60">
        <f t="shared" ca="1" si="8"/>
        <v>4.9029185959927274E-5</v>
      </c>
      <c r="L60">
        <f t="shared" ca="1" si="9"/>
        <v>-1.2848201942916336E-6</v>
      </c>
    </row>
    <row r="61" spans="1:12" x14ac:dyDescent="0.25">
      <c r="A61" s="21">
        <f ca="1">+'VLP q=250'!I61:I125</f>
        <v>1407.3845007198602</v>
      </c>
      <c r="B61" s="21">
        <f>+'VLP q=250'!L61:L125</f>
        <v>626.15384615384619</v>
      </c>
      <c r="C61">
        <f t="shared" ca="1" si="0"/>
        <v>204.80697269559613</v>
      </c>
      <c r="D61">
        <f t="shared" ca="1" si="1"/>
        <v>0.73177779114114383</v>
      </c>
      <c r="E61">
        <f t="shared" ca="1" si="2"/>
        <v>220.40175601395276</v>
      </c>
      <c r="F61">
        <f t="shared" ca="1" si="3"/>
        <v>0.73039028272287299</v>
      </c>
      <c r="G61">
        <f t="shared" ca="1" si="4"/>
        <v>219.98385689816499</v>
      </c>
      <c r="H61">
        <f t="shared" ca="1" si="5"/>
        <v>0.73042746429374228</v>
      </c>
      <c r="I61">
        <f t="shared" ca="1" si="6"/>
        <v>219.9950554937088</v>
      </c>
      <c r="J61">
        <f t="shared" ca="1" si="7"/>
        <v>0.73042646792558041</v>
      </c>
      <c r="K61">
        <f t="shared" ca="1" si="8"/>
        <v>5.0903851082859621E-5</v>
      </c>
      <c r="L61">
        <f t="shared" ca="1" si="9"/>
        <v>-1.3640909874130249E-6</v>
      </c>
    </row>
    <row r="62" spans="1:12" x14ac:dyDescent="0.25">
      <c r="A62" s="21">
        <f ca="1">+'VLP q=250'!I62:I126</f>
        <v>1439.3594589931031</v>
      </c>
      <c r="B62" s="21">
        <f>+'VLP q=250'!L62:L126</f>
        <v>627.96153846153845</v>
      </c>
      <c r="C62">
        <f t="shared" ca="1" si="0"/>
        <v>209.3682829202676</v>
      </c>
      <c r="D62">
        <f t="shared" ca="1" si="1"/>
        <v>0.73137195951104816</v>
      </c>
      <c r="E62">
        <f t="shared" ca="1" si="2"/>
        <v>225.18542843949945</v>
      </c>
      <c r="F62">
        <f t="shared" ca="1" si="3"/>
        <v>0.72996466694962381</v>
      </c>
      <c r="G62">
        <f t="shared" ca="1" si="4"/>
        <v>224.75213075251139</v>
      </c>
      <c r="H62">
        <f t="shared" ca="1" si="5"/>
        <v>0.73000321857140915</v>
      </c>
      <c r="I62">
        <f t="shared" ca="1" si="6"/>
        <v>224.76400058612461</v>
      </c>
      <c r="J62">
        <f t="shared" ca="1" si="7"/>
        <v>0.730002162481451</v>
      </c>
      <c r="K62">
        <f t="shared" ca="1" si="8"/>
        <v>5.2810207961528529E-5</v>
      </c>
      <c r="L62">
        <f t="shared" ca="1" si="9"/>
        <v>-1.4466942872626806E-6</v>
      </c>
    </row>
    <row r="63" spans="1:12" x14ac:dyDescent="0.25">
      <c r="A63" s="21">
        <f ca="1">+'VLP q=250'!I63:I127</f>
        <v>1471.6604481724899</v>
      </c>
      <c r="B63" s="21">
        <f>+'VLP q=250'!L63:L127</f>
        <v>629.76923076923072</v>
      </c>
      <c r="C63">
        <f t="shared" ca="1" si="0"/>
        <v>213.96445437914721</v>
      </c>
      <c r="D63">
        <f t="shared" ca="1" si="1"/>
        <v>0.73096302618630593</v>
      </c>
      <c r="E63">
        <f t="shared" ca="1" si="2"/>
        <v>230.00015451365181</v>
      </c>
      <c r="F63">
        <f t="shared" ca="1" si="3"/>
        <v>0.72953628825251871</v>
      </c>
      <c r="G63">
        <f t="shared" ca="1" si="4"/>
        <v>229.55122627314472</v>
      </c>
      <c r="H63">
        <f t="shared" ca="1" si="5"/>
        <v>0.72957623056528997</v>
      </c>
      <c r="I63">
        <f t="shared" ca="1" si="6"/>
        <v>229.56379426602524</v>
      </c>
      <c r="J63">
        <f t="shared" ca="1" si="7"/>
        <v>0.72957511235828665</v>
      </c>
      <c r="K63">
        <f t="shared" ca="1" si="8"/>
        <v>5.4747278074501755E-5</v>
      </c>
      <c r="L63">
        <f t="shared" ca="1" si="9"/>
        <v>-1.5326824947619711E-6</v>
      </c>
    </row>
    <row r="64" spans="1:12" x14ac:dyDescent="0.25">
      <c r="A64" s="21">
        <f ca="1">+'VLP q=250'!I64:I128</f>
        <v>1504.2876027720758</v>
      </c>
      <c r="B64" s="21">
        <f>+'VLP q=250'!L64:L128</f>
        <v>631.57692307692309</v>
      </c>
      <c r="C64">
        <f t="shared" ca="1" si="0"/>
        <v>218.59505028821872</v>
      </c>
      <c r="D64">
        <f t="shared" ca="1" si="1"/>
        <v>0.73055103002872646</v>
      </c>
      <c r="E64">
        <f t="shared" ca="1" si="2"/>
        <v>234.84535168711682</v>
      </c>
      <c r="F64">
        <f t="shared" ca="1" si="3"/>
        <v>0.72910519846248278</v>
      </c>
      <c r="G64">
        <f t="shared" ca="1" si="4"/>
        <v>234.3805698872178</v>
      </c>
      <c r="H64">
        <f t="shared" ca="1" si="5"/>
        <v>0.72914655130765249</v>
      </c>
      <c r="I64">
        <f t="shared" ca="1" si="6"/>
        <v>234.39386330967284</v>
      </c>
      <c r="J64">
        <f t="shared" ca="1" si="7"/>
        <v>0.72914536855729384</v>
      </c>
      <c r="K64">
        <f t="shared" ca="1" si="8"/>
        <v>5.6714037933120288E-5</v>
      </c>
      <c r="L64">
        <f t="shared" ca="1" si="9"/>
        <v>-1.6221050145223897E-6</v>
      </c>
    </row>
    <row r="65" spans="1:12" x14ac:dyDescent="0.25">
      <c r="A65" s="21">
        <f ca="1">+'VLP q=250'!I65:I129</f>
        <v>1537.2412979879305</v>
      </c>
      <c r="B65" s="21">
        <f>+'VLP q=250'!L65:L129</f>
        <v>633.38461538461536</v>
      </c>
      <c r="C65">
        <f t="shared" ca="1" si="0"/>
        <v>223.25967589897249</v>
      </c>
      <c r="D65">
        <f t="shared" ca="1" si="1"/>
        <v>0.7301360061601111</v>
      </c>
      <c r="E65">
        <f t="shared" ca="1" si="2"/>
        <v>239.72048249628907</v>
      </c>
      <c r="F65">
        <f t="shared" ca="1" si="3"/>
        <v>0.72867144539905071</v>
      </c>
      <c r="G65">
        <f t="shared" ca="1" si="4"/>
        <v>239.23963343621747</v>
      </c>
      <c r="H65">
        <f t="shared" ca="1" si="5"/>
        <v>0.72871422779013284</v>
      </c>
      <c r="I65">
        <f t="shared" ca="1" si="6"/>
        <v>239.25367988146331</v>
      </c>
      <c r="J65">
        <f t="shared" ca="1" si="7"/>
        <v>0.72871297804137847</v>
      </c>
      <c r="K65">
        <f t="shared" ca="1" si="8"/>
        <v>5.8709421952456858E-5</v>
      </c>
      <c r="L65">
        <f t="shared" ca="1" si="9"/>
        <v>-1.7150082296212612E-6</v>
      </c>
    </row>
    <row r="66" spans="1:12" x14ac:dyDescent="0.25">
      <c r="A66" s="21">
        <f ca="1">+'VLP q=250'!I66:I130</f>
        <v>1570.5221884656401</v>
      </c>
      <c r="B66" s="21">
        <f>+'VLP q=250'!L66:L130</f>
        <v>635.19230769230762</v>
      </c>
      <c r="C66">
        <f t="shared" ca="1" si="0"/>
        <v>227.95798516077241</v>
      </c>
      <c r="D66">
        <f t="shared" ca="1" si="1"/>
        <v>0.72971798536948462</v>
      </c>
      <c r="E66">
        <f t="shared" ca="1" si="2"/>
        <v>244.62506129471427</v>
      </c>
      <c r="F66">
        <f t="shared" ca="1" si="3"/>
        <v>0.7282350722714499</v>
      </c>
      <c r="G66">
        <f t="shared" ca="1" si="4"/>
        <v>244.12794088001354</v>
      </c>
      <c r="H66">
        <f t="shared" ca="1" si="5"/>
        <v>0.72827930236725891</v>
      </c>
      <c r="I66">
        <f t="shared" ca="1" si="6"/>
        <v>244.14276823813719</v>
      </c>
      <c r="J66">
        <f t="shared" ca="1" si="7"/>
        <v>0.72827798313865555</v>
      </c>
      <c r="K66">
        <f t="shared" ca="1" si="8"/>
        <v>6.0732325723410904E-5</v>
      </c>
      <c r="L66">
        <f t="shared" ca="1" si="9"/>
        <v>-1.8114355148738936E-6</v>
      </c>
    </row>
    <row r="67" spans="1:12" x14ac:dyDescent="0.25">
      <c r="A67" s="21">
        <f ca="1">+'VLP q=250'!I67:I131</f>
        <v>1604.1312539412229</v>
      </c>
      <c r="B67" s="21">
        <f>+'VLP q=250'!L67:L131</f>
        <v>637</v>
      </c>
      <c r="C67">
        <f t="shared" ca="1" si="0"/>
        <v>232.68968852367982</v>
      </c>
      <c r="D67">
        <f t="shared" ca="1" si="1"/>
        <v>0.72929699341885801</v>
      </c>
      <c r="E67">
        <f t="shared" ca="1" si="2"/>
        <v>249.55866211748562</v>
      </c>
      <c r="F67">
        <f t="shared" ca="1" si="3"/>
        <v>0.7277961169788858</v>
      </c>
      <c r="G67">
        <f t="shared" ca="1" si="4"/>
        <v>249.04507613023614</v>
      </c>
      <c r="H67">
        <f t="shared" ca="1" si="5"/>
        <v>0.72784181205949494</v>
      </c>
      <c r="I67">
        <f t="shared" ca="1" si="6"/>
        <v>249.06071256269792</v>
      </c>
      <c r="J67">
        <f t="shared" ca="1" si="7"/>
        <v>0.72784042084544409</v>
      </c>
      <c r="K67">
        <f t="shared" ca="1" si="8"/>
        <v>6.278160975645329E-5</v>
      </c>
      <c r="L67">
        <f t="shared" ca="1" si="9"/>
        <v>-1.9114273005528448E-6</v>
      </c>
    </row>
  </sheetData>
  <mergeCells count="2">
    <mergeCell ref="C1:D1"/>
    <mergeCell ref="F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67"/>
  <sheetViews>
    <sheetView zoomScale="70" zoomScaleNormal="70" workbookViewId="0">
      <selection activeCell="BB4" sqref="BB4"/>
    </sheetView>
  </sheetViews>
  <sheetFormatPr baseColWidth="10" defaultRowHeight="15" x14ac:dyDescent="0.25"/>
  <sheetData>
    <row r="1" spans="1:7" x14ac:dyDescent="0.25">
      <c r="A1" s="65" t="s">
        <v>0</v>
      </c>
      <c r="B1" s="65"/>
      <c r="C1" s="14">
        <v>25</v>
      </c>
    </row>
    <row r="2" spans="1:7" x14ac:dyDescent="0.25">
      <c r="A2" s="10" t="str">
        <f>+'VLP q=250'!L2:L67</f>
        <v>Tprom[°R]</v>
      </c>
      <c r="B2" s="10" t="str">
        <f>+'VLP q=250'!P2:P67</f>
        <v>γgl</v>
      </c>
      <c r="C2" s="10" t="str">
        <f>+'VLP q=250'!W2:W67</f>
        <v>ρg @ cf</v>
      </c>
      <c r="D2" s="2" t="s">
        <v>47</v>
      </c>
      <c r="E2" s="2" t="s">
        <v>62</v>
      </c>
      <c r="F2" s="2" t="s">
        <v>63</v>
      </c>
      <c r="G2" s="2" t="s">
        <v>40</v>
      </c>
    </row>
    <row r="3" spans="1:7" x14ac:dyDescent="0.25">
      <c r="A3">
        <f>+'VLP q=250'!L3:L68</f>
        <v>521.30769230769238</v>
      </c>
      <c r="B3">
        <f ca="1">+'VLP q=250'!P3:P68</f>
        <v>0.6755327941868291</v>
      </c>
      <c r="C3">
        <f ca="1">+'VLP q=250'!W3:W68</f>
        <v>0.49843583184594914</v>
      </c>
      <c r="D3" s="4">
        <f ca="1">3.5+(986/A3)+0.2896*B3</f>
        <v>5.587031670665592</v>
      </c>
      <c r="E3" s="4">
        <f ca="1">2.4-0.2*D3</f>
        <v>1.2825936658668815</v>
      </c>
      <c r="F3" s="4">
        <f ca="1">((9.4+0.5792*B3)*(A3^1.5))/((209+550.24*B3)+A3)</f>
        <v>105.75319642336623</v>
      </c>
      <c r="G3" s="4">
        <f ca="1">(F3*0.0001)*EXP((D3*((C3/62.428)^E3)))</f>
        <v>1.0696480954102311E-2</v>
      </c>
    </row>
    <row r="4" spans="1:7" x14ac:dyDescent="0.25">
      <c r="A4">
        <f>+'VLP q=250'!L4:L69</f>
        <v>523.11538461538464</v>
      </c>
      <c r="B4">
        <f ca="1">+'VLP q=250'!P4:P69</f>
        <v>0.67515340982001093</v>
      </c>
      <c r="C4">
        <f ca="1">+'VLP q=250'!W4:W69</f>
        <v>0.53974527003240191</v>
      </c>
      <c r="D4" s="4">
        <f t="shared" ref="D4:D67" ca="1" si="0">3.5+(986/A4)+0.2896*B4</f>
        <v>5.5803858347333417</v>
      </c>
      <c r="E4" s="4">
        <f t="shared" ref="E4:E67" ca="1" si="1">2.4-0.2*D4</f>
        <v>1.2839228330533314</v>
      </c>
      <c r="F4" s="4">
        <f t="shared" ref="F4:F67" ca="1" si="2">((9.4+0.5792*B4)*(A4^1.5))/((209+550.24*B4)+A4)</f>
        <v>106.14734170956663</v>
      </c>
      <c r="G4" s="4">
        <f t="shared" ref="G4:G67" ca="1" si="3">(F4*0.0001)*EXP((D4*((C4/62.428)^E4)))</f>
        <v>1.0748491595150284E-2</v>
      </c>
    </row>
    <row r="5" spans="1:7" x14ac:dyDescent="0.25">
      <c r="A5">
        <f>+'VLP q=250'!L5:L70</f>
        <v>524.92307692307691</v>
      </c>
      <c r="B5">
        <f ca="1">+'VLP q=250'!P5:P70</f>
        <v>0.67475646105702725</v>
      </c>
      <c r="C5">
        <f ca="1">+'VLP q=250'!W5:W70</f>
        <v>0.58228239487251265</v>
      </c>
      <c r="D5" s="4">
        <f t="shared" ca="1" si="0"/>
        <v>5.5737799283319625</v>
      </c>
      <c r="E5" s="4">
        <f t="shared" ca="1" si="1"/>
        <v>1.2852440143336075</v>
      </c>
      <c r="F5" s="4">
        <f t="shared" ca="1" si="2"/>
        <v>106.54209214165715</v>
      </c>
      <c r="G5" s="4">
        <f t="shared" ca="1" si="3"/>
        <v>1.0801199490125845E-2</v>
      </c>
    </row>
    <row r="6" spans="1:7" x14ac:dyDescent="0.25">
      <c r="A6">
        <f>+'VLP q=250'!L6:L71</f>
        <v>526.73076923076928</v>
      </c>
      <c r="B6">
        <f ca="1">+'VLP q=250'!P6:P71</f>
        <v>0.6743416991525063</v>
      </c>
      <c r="C6">
        <f ca="1">+'VLP q=250'!W6:W71</f>
        <v>0.62603023177907047</v>
      </c>
      <c r="D6" s="4">
        <f t="shared" ca="1" si="0"/>
        <v>5.567213415950433</v>
      </c>
      <c r="E6" s="4">
        <f t="shared" ca="1" si="1"/>
        <v>1.2865573168099134</v>
      </c>
      <c r="F6" s="4">
        <f t="shared" ca="1" si="2"/>
        <v>106.93746369267461</v>
      </c>
      <c r="G6" s="4">
        <f t="shared" ca="1" si="3"/>
        <v>1.0854612149824066E-2</v>
      </c>
    </row>
    <row r="7" spans="1:7" x14ac:dyDescent="0.25">
      <c r="A7">
        <f>+'VLP q=250'!L7:L72</f>
        <v>528.53846153846155</v>
      </c>
      <c r="B7">
        <f ca="1">+'VLP q=250'!P7:P72</f>
        <v>0.67390885625565378</v>
      </c>
      <c r="C7">
        <f ca="1">+'VLP q=250'!W7:W72</f>
        <v>0.67097198487762366</v>
      </c>
      <c r="D7" s="4">
        <f t="shared" ca="1" si="0"/>
        <v>5.5606857628854494</v>
      </c>
      <c r="E7" s="4">
        <f t="shared" ca="1" si="1"/>
        <v>1.2878628474229099</v>
      </c>
      <c r="F7" s="4">
        <f t="shared" ca="1" si="2"/>
        <v>107.3334733394388</v>
      </c>
      <c r="G7" s="4">
        <f t="shared" ca="1" si="3"/>
        <v>1.0908737202980792E-2</v>
      </c>
    </row>
    <row r="8" spans="1:7" x14ac:dyDescent="0.25">
      <c r="A8">
        <f>+'VLP q=250'!L8:L73</f>
        <v>530.34615384615381</v>
      </c>
      <c r="B8">
        <f ca="1">+'VLP q=250'!P8:P73</f>
        <v>0.67345764438248246</v>
      </c>
      <c r="C8">
        <f ca="1">+'VLP q=250'!W8:W73</f>
        <v>0.71709089579655727</v>
      </c>
      <c r="D8" s="4">
        <f t="shared" ca="1" si="0"/>
        <v>5.5541964348357213</v>
      </c>
      <c r="E8" s="4">
        <f t="shared" ca="1" si="1"/>
        <v>1.2891607130328555</v>
      </c>
      <c r="F8" s="4">
        <f t="shared" ca="1" si="2"/>
        <v>107.73013912151887</v>
      </c>
      <c r="G8" s="4">
        <f t="shared" ca="1" si="3"/>
        <v>1.0963582352472802E-2</v>
      </c>
    </row>
    <row r="9" spans="1:7" x14ac:dyDescent="0.25">
      <c r="A9">
        <f>+'VLP q=250'!L9:L74</f>
        <v>532.15384615384619</v>
      </c>
      <c r="B9">
        <f ca="1">+'VLP q=250'!P9:P74</f>
        <v>0.67298775430536062</v>
      </c>
      <c r="C9">
        <f ca="1">+'VLP q=250'!W9:W74</f>
        <v>0.76437011413391465</v>
      </c>
      <c r="D9" s="4">
        <f t="shared" ca="1" si="0"/>
        <v>5.5477448974745283</v>
      </c>
      <c r="E9" s="4">
        <f t="shared" ca="1" si="1"/>
        <v>1.2904510205050943</v>
      </c>
      <c r="F9" s="4">
        <f t="shared" ca="1" si="2"/>
        <v>108.12748020487099</v>
      </c>
      <c r="G9" s="4">
        <f t="shared" ca="1" si="3"/>
        <v>1.1019155332537891E-2</v>
      </c>
    </row>
    <row r="10" spans="1:7" x14ac:dyDescent="0.25">
      <c r="A10">
        <f>+'VLP q=250'!L10:L75</f>
        <v>533.96153846153845</v>
      </c>
      <c r="B10">
        <f ca="1">+'VLP q=250'!P10:P75</f>
        <v>0.6724988543519661</v>
      </c>
      <c r="C10">
        <f ca="1">+'VLP q=250'!W10:W75</f>
        <v>0.81279257751753242</v>
      </c>
      <c r="D10" s="4">
        <f t="shared" ca="1" si="0"/>
        <v>5.5413306159981879</v>
      </c>
      <c r="E10" s="4">
        <f t="shared" ca="1" si="1"/>
        <v>1.2917338768003623</v>
      </c>
      <c r="F10" s="4">
        <f t="shared" ca="1" si="2"/>
        <v>108.52551695060788</v>
      </c>
      <c r="G10" s="4">
        <f t="shared" ca="1" si="3"/>
        <v>1.1075463866511492E-2</v>
      </c>
    </row>
    <row r="11" spans="1:7" x14ac:dyDescent="0.25">
      <c r="A11">
        <f>+'VLP q=250'!L11:L76</f>
        <v>535.76923076923072</v>
      </c>
      <c r="B11">
        <f ca="1">+'VLP q=250'!P11:P76</f>
        <v>0.67199058910473275</v>
      </c>
      <c r="C11">
        <f ca="1">+'VLP q=250'!W11:W76</f>
        <v>0.86234089958754723</v>
      </c>
      <c r="D11" s="4">
        <f t="shared" ca="1" si="0"/>
        <v>5.5349530546478034</v>
      </c>
      <c r="E11" s="4">
        <f t="shared" ca="1" si="1"/>
        <v>1.2930093890704393</v>
      </c>
      <c r="F11" s="4">
        <f t="shared" ca="1" si="2"/>
        <v>108.92427098940003</v>
      </c>
      <c r="G11" s="4">
        <f t="shared" ca="1" si="3"/>
        <v>1.113251562469161E-2</v>
      </c>
    </row>
    <row r="12" spans="1:7" x14ac:dyDescent="0.25">
      <c r="A12">
        <f>+'VLP q=250'!L12:L77</f>
        <v>537.57692307692309</v>
      </c>
      <c r="B12">
        <f ca="1">+'VLP q=250'!P12:P77</f>
        <v>0.67146257799082287</v>
      </c>
      <c r="C12">
        <f ca="1">+'VLP q=250'!W12:W77</f>
        <v>0.9129972645502149</v>
      </c>
      <c r="D12" s="4">
        <f t="shared" ca="1" si="0"/>
        <v>5.5286116762013675</v>
      </c>
      <c r="E12" s="4">
        <f t="shared" ca="1" si="1"/>
        <v>1.2942776647597263</v>
      </c>
      <c r="F12" s="4">
        <f t="shared" ca="1" si="2"/>
        <v>109.32376530208596</v>
      </c>
      <c r="G12" s="4">
        <f t="shared" ca="1" si="3"/>
        <v>1.1190318182032923E-2</v>
      </c>
    </row>
    <row r="13" spans="1:7" x14ac:dyDescent="0.25">
      <c r="A13">
        <f>+'VLP q=250'!L13:L78</f>
        <v>539.38461538461536</v>
      </c>
      <c r="B13">
        <f ca="1">+'VLP q=250'!P13:P78</f>
        <v>0.67091441375153571</v>
      </c>
      <c r="C13">
        <f ca="1">+'VLP q=250'!W13:W78</f>
        <v>0.96474332720024447</v>
      </c>
      <c r="D13" s="4">
        <f t="shared" ca="1" si="0"/>
        <v>5.5223059414329407</v>
      </c>
      <c r="E13" s="4">
        <f t="shared" ca="1" si="1"/>
        <v>1.2955388117134117</v>
      </c>
      <c r="F13" s="4">
        <f t="shared" ca="1" si="2"/>
        <v>109.72402430712006</v>
      </c>
      <c r="G13" s="4">
        <f t="shared" ca="1" si="3"/>
        <v>1.1248878975435833E-2</v>
      </c>
    </row>
    <row r="14" spans="1:7" x14ac:dyDescent="0.25">
      <c r="A14">
        <f>+'VLP q=250'!L14:L79</f>
        <v>541.19230769230762</v>
      </c>
      <c r="B14">
        <f ca="1">+'VLP q=250'!P14:P79</f>
        <v>0.67034566077884505</v>
      </c>
      <c r="C14">
        <f ca="1">+'VLP q=250'!W14:W79</f>
        <v>1.0175601175016094</v>
      </c>
      <c r="D14" s="4">
        <f t="shared" ca="1" si="0"/>
        <v>5.5160353085353151</v>
      </c>
      <c r="E14" s="4">
        <f t="shared" ca="1" si="1"/>
        <v>1.2967929382929368</v>
      </c>
      <c r="F14" s="4">
        <f t="shared" ca="1" si="2"/>
        <v>110.12507395556786</v>
      </c>
      <c r="G14" s="4">
        <f t="shared" ca="1" si="3"/>
        <v>1.1308205260448408E-2</v>
      </c>
    </row>
    <row r="15" spans="1:7" x14ac:dyDescent="0.25">
      <c r="A15">
        <f>+'VLP q=250'!L15:L80</f>
        <v>543</v>
      </c>
      <c r="B15">
        <f ca="1">+'VLP q=250'!P15:P80</f>
        <v>0.66975585330540932</v>
      </c>
      <c r="C15">
        <f ca="1">+'VLP q=250'!W15:W80</f>
        <v>1.0714279489661296</v>
      </c>
      <c r="D15" s="4">
        <f t="shared" ca="1" si="0"/>
        <v>5.5097992325021456</v>
      </c>
      <c r="E15" s="4">
        <f t="shared" ca="1" si="1"/>
        <v>1.2980401534995707</v>
      </c>
      <c r="F15" s="4">
        <f t="shared" ca="1" si="2"/>
        <v>110.52694183443188</v>
      </c>
      <c r="G15" s="4">
        <f t="shared" ca="1" si="3"/>
        <v>1.1368304067238474E-2</v>
      </c>
    </row>
    <row r="16" spans="1:7" x14ac:dyDescent="0.25">
      <c r="A16">
        <f>+'VLP q=250'!L16:L81</f>
        <v>544.80769230769238</v>
      </c>
      <c r="B16">
        <f ca="1">+'VLP q=250'!P16:P81</f>
        <v>0.66914449343290439</v>
      </c>
      <c r="C16">
        <f ca="1">+'VLP q=250'!W16:W81</f>
        <v>1.1263263301841329</v>
      </c>
      <c r="D16" s="4">
        <f t="shared" ca="1" si="0"/>
        <v>5.5035971644651296</v>
      </c>
      <c r="E16" s="4">
        <f t="shared" ca="1" si="1"/>
        <v>1.299280567106974</v>
      </c>
      <c r="F16" s="4">
        <f t="shared" ca="1" si="2"/>
        <v>110.92965727918259</v>
      </c>
      <c r="G16" s="4">
        <f t="shared" ca="1" si="3"/>
        <v>1.1429182155725181E-2</v>
      </c>
    </row>
    <row r="17" spans="1:7" x14ac:dyDescent="0.25">
      <c r="A17">
        <f>+'VLP q=250'!L17:L82</f>
        <v>546.61538461538464</v>
      </c>
      <c r="B17">
        <f ca="1">+'VLP q=250'!P17:P82</f>
        <v>0.66851104898184044</v>
      </c>
      <c r="C17">
        <f ca="1">+'VLP q=250'!W17:W82</f>
        <v>1.1822338789489129</v>
      </c>
      <c r="D17" s="4">
        <f t="shared" ca="1" si="0"/>
        <v>5.4974285509813132</v>
      </c>
      <c r="E17" s="4">
        <f t="shared" ca="1" si="1"/>
        <v>1.3005142898037372</v>
      </c>
      <c r="F17" s="4">
        <f t="shared" ca="1" si="2"/>
        <v>111.33325149646807</v>
      </c>
      <c r="G17" s="4">
        <f t="shared" ca="1" si="3"/>
        <v>1.1490845969784717E-2</v>
      </c>
    </row>
    <row r="18" spans="1:7" x14ac:dyDescent="0.25">
      <c r="A18">
        <f>+'VLP q=250'!L18:L83</f>
        <v>548.42307692307691</v>
      </c>
      <c r="B18">
        <f ca="1">+'VLP q=250'!P18:P83</f>
        <v>0.66785495114413074</v>
      </c>
      <c r="C18">
        <f ca="1">+'VLP q=250'!W18:W83</f>
        <v>1.2391282384816062</v>
      </c>
      <c r="D18" s="4">
        <f t="shared" ca="1" si="0"/>
        <v>5.4912928332650441</v>
      </c>
      <c r="E18" s="4">
        <f t="shared" ca="1" si="1"/>
        <v>1.301741433346991</v>
      </c>
      <c r="F18" s="4">
        <f t="shared" ca="1" si="2"/>
        <v>111.73775769808807</v>
      </c>
      <c r="G18" s="4">
        <f t="shared" ca="1" si="3"/>
        <v>1.1553301590465729E-2</v>
      </c>
    </row>
    <row r="19" spans="1:7" x14ac:dyDescent="0.25">
      <c r="A19">
        <f>+'VLP q=250'!L19:L84</f>
        <v>550.23076923076928</v>
      </c>
      <c r="B19">
        <f ca="1">+'VLP q=250'!P19:P84</f>
        <v>0.66717559191752251</v>
      </c>
      <c r="C19">
        <f ca="1">+'VLP q=250'!W19:W84</f>
        <v>1.2969859953091447</v>
      </c>
      <c r="D19" s="4">
        <f t="shared" ca="1" si="0"/>
        <v>5.4851894463585005</v>
      </c>
      <c r="E19" s="4">
        <f t="shared" ca="1" si="1"/>
        <v>1.3029621107282998</v>
      </c>
      <c r="F19" s="4">
        <f t="shared" ca="1" si="2"/>
        <v>112.14321124744693</v>
      </c>
      <c r="G19" s="4">
        <f t="shared" ca="1" si="3"/>
        <v>1.1616554688166988E-2</v>
      </c>
    </row>
    <row r="20" spans="1:7" x14ac:dyDescent="0.25">
      <c r="A20">
        <f>+'VLP q=250'!L20:L85</f>
        <v>552.03846153846155</v>
      </c>
      <c r="B20">
        <f ca="1">+'VLP q=250'!P20:P85</f>
        <v>0.66647232129855216</v>
      </c>
      <c r="C20">
        <f ca="1">+'VLP q=250'!W20:W85</f>
        <v>1.3557825983777811</v>
      </c>
      <c r="D20" s="4">
        <f t="shared" ca="1" si="0"/>
        <v>5.4791178182339868</v>
      </c>
      <c r="E20" s="4">
        <f t="shared" ca="1" si="1"/>
        <v>1.3041764363532025</v>
      </c>
      <c r="F20" s="4">
        <f t="shared" ca="1" si="2"/>
        <v>112.54964981984745</v>
      </c>
      <c r="G20" s="4">
        <f t="shared" ca="1" si="3"/>
        <v>1.1680610473744382E-2</v>
      </c>
    </row>
    <row r="21" spans="1:7" x14ac:dyDescent="0.25">
      <c r="A21">
        <f>+'VLP q=250'!L21:L86</f>
        <v>553.84615384615381</v>
      </c>
      <c r="B21">
        <f ca="1">+'VLP q=250'!P21:P86</f>
        <v>0.66574444420790724</v>
      </c>
      <c r="C21">
        <f ca="1">+'VLP q=250'!W21:W86</f>
        <v>1.4154922790002729</v>
      </c>
      <c r="D21" s="4">
        <f t="shared" ca="1" si="0"/>
        <v>5.4730773688203884</v>
      </c>
      <c r="E21" s="4">
        <f t="shared" ca="1" si="1"/>
        <v>1.3053845262359223</v>
      </c>
      <c r="F21" s="4">
        <f t="shared" ca="1" si="2"/>
        <v>112.95711357814966</v>
      </c>
      <c r="G21" s="4">
        <f t="shared" ca="1" si="3"/>
        <v>1.1745473648525354E-2</v>
      </c>
    </row>
    <row r="22" spans="1:7" x14ac:dyDescent="0.25">
      <c r="A22">
        <f>+'VLP q=250'!L22:L87</f>
        <v>555.65384615384619</v>
      </c>
      <c r="B22">
        <f ca="1">+'VLP q=250'!P22:P87</f>
        <v>0.66499121711888198</v>
      </c>
      <c r="C22">
        <f ca="1">+'VLP q=250'!W22:W87</f>
        <v>1.4760879712373296</v>
      </c>
      <c r="D22" s="4">
        <f t="shared" ca="1" si="0"/>
        <v>5.4670675089452683</v>
      </c>
      <c r="E22" s="4">
        <f t="shared" ca="1" si="1"/>
        <v>1.3065864982109463</v>
      </c>
      <c r="F22" s="4">
        <f t="shared" ca="1" si="2"/>
        <v>113.36564536551205</v>
      </c>
      <c r="G22" s="4">
        <f t="shared" ca="1" si="3"/>
        <v>1.1811148353218946E-2</v>
      </c>
    </row>
    <row r="23" spans="1:7" x14ac:dyDescent="0.25">
      <c r="A23">
        <f>+'VLP q=250'!L23:L88</f>
        <v>557.46153846153845</v>
      </c>
      <c r="B23">
        <f ca="1">+'VLP q=250'!P23:P88</f>
        <v>0.66421184435598302</v>
      </c>
      <c r="C23">
        <f ca="1">+'VLP q=250'!W23:W88</f>
        <v>1.5375412323041768</v>
      </c>
      <c r="D23" s="4">
        <f t="shared" ca="1" si="0"/>
        <v>5.4610876391830336</v>
      </c>
      <c r="E23" s="4">
        <f t="shared" ca="1" si="1"/>
        <v>1.3077824721633931</v>
      </c>
      <c r="F23" s="4">
        <f t="shared" ca="1" si="2"/>
        <v>113.77529091715176</v>
      </c>
      <c r="G23" s="4">
        <f t="shared" ca="1" si="3"/>
        <v>1.1877638115717317E-2</v>
      </c>
    </row>
    <row r="24" spans="1:7" x14ac:dyDescent="0.25">
      <c r="A24">
        <f>+'VLP q=250'!L24:L89</f>
        <v>559.26923076923072</v>
      </c>
      <c r="B24">
        <f ca="1">+'VLP q=250'!P24:P89</f>
        <v>0.66340547402656214</v>
      </c>
      <c r="C24">
        <f ca="1">+'VLP q=250'!W24:W89</f>
        <v>1.599822162571366</v>
      </c>
      <c r="D24" s="4">
        <f t="shared" ca="1" si="0"/>
        <v>5.4551371485983591</v>
      </c>
      <c r="E24" s="4">
        <f t="shared" ca="1" si="1"/>
        <v>1.3089725702803281</v>
      </c>
      <c r="F24" s="4">
        <f t="shared" ca="1" si="2"/>
        <v>114.18609909330519</v>
      </c>
      <c r="G24" s="4">
        <f t="shared" ca="1" si="3"/>
        <v>1.19449457977898E-2</v>
      </c>
    </row>
    <row r="25" spans="1:7" x14ac:dyDescent="0.25">
      <c r="A25">
        <f>+'VLP q=250'!L25:L90</f>
        <v>561.07692307692309</v>
      </c>
      <c r="B25">
        <f ca="1">+'VLP q=250'!P25:P90</f>
        <v>0.66257119354356464</v>
      </c>
      <c r="C25">
        <f ca="1">+'VLP q=250'!W25:W90</f>
        <v>1.6628993246952184</v>
      </c>
      <c r="D25" s="4">
        <f t="shared" ca="1" si="0"/>
        <v>5.4492154133727286</v>
      </c>
      <c r="E25" s="4">
        <f t="shared" ca="1" si="1"/>
        <v>1.3101569173254541</v>
      </c>
      <c r="F25" s="4">
        <f t="shared" ca="1" si="2"/>
        <v>114.59812213586683</v>
      </c>
      <c r="G25" s="4">
        <f t="shared" ca="1" si="3"/>
        <v>1.2013073540675613E-2</v>
      </c>
    </row>
    <row r="26" spans="1:7" x14ac:dyDescent="0.25">
      <c r="A26">
        <f>+'VLP q=250'!L26:L91</f>
        <v>562.88461538461536</v>
      </c>
      <c r="B26">
        <f ca="1">+'VLP q=250'!P26:P91</f>
        <v>0.66170802469196333</v>
      </c>
      <c r="C26">
        <f ca="1">+'VLP q=250'!W26:W91</f>
        <v>1.7267396613671049</v>
      </c>
      <c r="D26" s="4">
        <f t="shared" ca="1" si="0"/>
        <v>5.4433217953002968</v>
      </c>
      <c r="E26" s="4">
        <f t="shared" ca="1" si="1"/>
        <v>1.3113356409399406</v>
      </c>
      <c r="F26" s="4">
        <f t="shared" ca="1" si="2"/>
        <v>115.01141595150648</v>
      </c>
      <c r="G26" s="4">
        <f t="shared" ca="1" si="3"/>
        <v>1.2082022709582408E-2</v>
      </c>
    </row>
    <row r="27" spans="1:7" x14ac:dyDescent="0.25">
      <c r="A27">
        <f>+'VLP q=250'!L27:L92</f>
        <v>564.69230769230762</v>
      </c>
      <c r="B27">
        <f ca="1">+'VLP q=250'!P27:P92</f>
        <v>0.66081491818509686</v>
      </c>
      <c r="C27">
        <f ca="1">+'VLP q=250'!W27:W92</f>
        <v>1.7913084111114115</v>
      </c>
      <c r="D27" s="4">
        <f t="shared" ca="1" si="0"/>
        <v>5.4374556401374905</v>
      </c>
      <c r="E27" s="4">
        <f t="shared" ca="1" si="1"/>
        <v>1.3125088719725018</v>
      </c>
      <c r="F27" s="4">
        <f t="shared" ca="1" si="2"/>
        <v>115.42604042445669</v>
      </c>
      <c r="G27" s="4">
        <f t="shared" ca="1" si="3"/>
        <v>1.2151793837098983E-2</v>
      </c>
    </row>
    <row r="28" spans="1:7" x14ac:dyDescent="0.25">
      <c r="A28">
        <f>+'VLP q=250'!L28:L93</f>
        <v>566.5</v>
      </c>
      <c r="B28">
        <f ca="1">+'VLP q=250'!P28:P93</f>
        <v>0.65989074764977784</v>
      </c>
      <c r="C28">
        <f ca="1">+'VLP q=250'!W28:W93</f>
        <v>1.8565690214884691</v>
      </c>
      <c r="D28" s="4">
        <f t="shared" ca="1" si="0"/>
        <v>5.4316162757885724</v>
      </c>
      <c r="E28" s="4">
        <f t="shared" ca="1" si="1"/>
        <v>1.3136767448422855</v>
      </c>
      <c r="F28" s="4">
        <f t="shared" ca="1" si="2"/>
        <v>115.84205976260272</v>
      </c>
      <c r="G28" s="4">
        <f t="shared" ca="1" si="3"/>
        <v>1.222238656552836E-2</v>
      </c>
    </row>
    <row r="29" spans="1:7" x14ac:dyDescent="0.25">
      <c r="A29">
        <f>+'VLP q=250'!L29:L94</f>
        <v>568.30769230769238</v>
      </c>
      <c r="B29">
        <f ca="1">+'VLP q=250'!P29:P94</f>
        <v>0.65893430297053401</v>
      </c>
      <c r="C29">
        <f ca="1">+'VLP q=250'!W29:W94</f>
        <v>1.9224830589693975</v>
      </c>
      <c r="D29" s="4">
        <f t="shared" ca="1" si="0"/>
        <v>5.4258030103070238</v>
      </c>
      <c r="E29" s="4">
        <f t="shared" ca="1" si="1"/>
        <v>1.3148393979385951</v>
      </c>
      <c r="F29" s="4">
        <f t="shared" ca="1" si="2"/>
        <v>116.25954288102383</v>
      </c>
      <c r="G29" s="4">
        <f t="shared" ca="1" si="3"/>
        <v>1.229379958814342E-2</v>
      </c>
    </row>
    <row r="30" spans="1:7" x14ac:dyDescent="0.25">
      <c r="A30">
        <f>+'VLP q=250'!L30:L95</f>
        <v>570.11538461538464</v>
      </c>
      <c r="B30">
        <f ca="1">+'VLP q=250'!P30:P95</f>
        <v>0.65794428291346463</v>
      </c>
      <c r="C30">
        <f ca="1">+'VLP q=250'!W30:W95</f>
        <v>1.9890101146429862</v>
      </c>
      <c r="D30" s="4">
        <f t="shared" ca="1" si="0"/>
        <v>5.4200151296896291</v>
      </c>
      <c r="E30" s="4">
        <f t="shared" ca="1" si="1"/>
        <v>1.3159969740620741</v>
      </c>
      <c r="F30" s="4">
        <f t="shared" ca="1" si="2"/>
        <v>116.67856382773566</v>
      </c>
      <c r="G30" s="4">
        <f t="shared" ca="1" si="3"/>
        <v>1.2366030589360973E-2</v>
      </c>
    </row>
    <row r="31" spans="1:7" x14ac:dyDescent="0.25">
      <c r="A31">
        <f>+'VLP q=250'!L31:L96</f>
        <v>571.92307692307691</v>
      </c>
      <c r="B31">
        <f ca="1">+'VLP q=250'!P31:P96</f>
        <v>0.65691928693870383</v>
      </c>
      <c r="C31">
        <f ca="1">+'VLP q=250'!W31:W96</f>
        <v>2.0561077047880181</v>
      </c>
      <c r="D31" s="4">
        <f t="shared" ca="1" si="0"/>
        <v>5.4142518954369248</v>
      </c>
      <c r="E31" s="4">
        <f t="shared" ca="1" si="1"/>
        <v>1.317149620912615</v>
      </c>
      <c r="F31" s="4">
        <f t="shared" ca="1" si="2"/>
        <v>117.09920225708493</v>
      </c>
      <c r="G31" s="4">
        <f t="shared" ca="1" si="3"/>
        <v>1.2439076183821163E-2</v>
      </c>
    </row>
    <row r="32" spans="1:7" x14ac:dyDescent="0.25">
      <c r="A32">
        <f>+'VLP q=250'!L32:L97</f>
        <v>573.73076923076928</v>
      </c>
      <c r="B32">
        <f ca="1">+'VLP q=250'!P32:P97</f>
        <v>0.65585780609707323</v>
      </c>
      <c r="C32">
        <f ca="1">+'VLP q=250'!W32:W97</f>
        <v>2.1237311651950241</v>
      </c>
      <c r="D32" s="4">
        <f t="shared" ca="1" si="0"/>
        <v>5.4085125418497073</v>
      </c>
      <c r="E32" s="4">
        <f t="shared" ca="1" si="1"/>
        <v>1.3182974916300585</v>
      </c>
      <c r="F32" s="4">
        <f t="shared" ca="1" si="2"/>
        <v>117.52154395706486</v>
      </c>
      <c r="G32" s="4">
        <f t="shared" ca="1" si="3"/>
        <v>1.2512931854346971E-2</v>
      </c>
    </row>
    <row r="33" spans="1:7" x14ac:dyDescent="0.25">
      <c r="A33">
        <f>+'VLP q=250'!L33:L98</f>
        <v>575.53846153846155</v>
      </c>
      <c r="B33">
        <f ca="1">+'VLP q=250'!P33:P98</f>
        <v>0.65475821289081937</v>
      </c>
      <c r="C33">
        <f ca="1">+'VLP q=250'!W33:W98</f>
        <v>2.1918335379457705</v>
      </c>
      <c r="D33" s="4">
        <f t="shared" ca="1" si="0"/>
        <v>5.4027962730268246</v>
      </c>
      <c r="E33" s="4">
        <f t="shared" ca="1" si="1"/>
        <v>1.3194407453946349</v>
      </c>
      <c r="F33" s="4">
        <f t="shared" ca="1" si="2"/>
        <v>117.94568143778507</v>
      </c>
      <c r="G33" s="4">
        <f t="shared" ca="1" si="3"/>
        <v>1.2587591888743825E-2</v>
      </c>
    </row>
    <row r="34" spans="1:7" x14ac:dyDescent="0.25">
      <c r="A34">
        <f>+'VLP q=250'!L34:L99</f>
        <v>577.34615384615381</v>
      </c>
      <c r="B34">
        <f ca="1">+'VLP q=250'!P34:P99</f>
        <v>0.65361874995993419</v>
      </c>
      <c r="C34">
        <f ca="1">+'VLP q=250'!W34:W99</f>
        <v>2.2603654491526286</v>
      </c>
      <c r="D34" s="4">
        <f t="shared" ca="1" si="0"/>
        <v>5.397102259524071</v>
      </c>
      <c r="E34" s="4">
        <f t="shared" ca="1" si="1"/>
        <v>1.3205795480951856</v>
      </c>
      <c r="F34" s="4">
        <f t="shared" ca="1" si="2"/>
        <v>118.37171458945953</v>
      </c>
      <c r="G34" s="4">
        <f t="shared" ca="1" si="3"/>
        <v>1.2663049315380894E-2</v>
      </c>
    </row>
    <row r="35" spans="1:7" x14ac:dyDescent="0.25">
      <c r="A35">
        <f>+'VLP q=250'!L35:L100</f>
        <v>579.15384615384619</v>
      </c>
      <c r="B35">
        <f ca="1">+'VLP q=250'!P35:P100</f>
        <v>0.65243751743390987</v>
      </c>
      <c r="C35">
        <f ca="1">+'VLP q=250'!W35:W100</f>
        <v>2.3292749759180378</v>
      </c>
      <c r="D35" s="4">
        <f t="shared" ca="1" si="0"/>
        <v>5.3914296346278219</v>
      </c>
      <c r="E35" s="4">
        <f t="shared" ca="1" si="1"/>
        <v>1.3217140730744354</v>
      </c>
      <c r="F35" s="4">
        <f t="shared" ca="1" si="2"/>
        <v>118.7997514196105</v>
      </c>
      <c r="G35" s="4">
        <f t="shared" ca="1" si="3"/>
        <v>1.2739295837473455E-2</v>
      </c>
    </row>
    <row r="36" spans="1:7" x14ac:dyDescent="0.25">
      <c r="A36">
        <f>+'VLP q=250'!L36:L101</f>
        <v>580.96153846153845</v>
      </c>
      <c r="B36">
        <f ca="1">+'VLP q=250'!P36:P101</f>
        <v>0.65121245876324629</v>
      </c>
      <c r="C36">
        <f ca="1">+'VLP q=250'!W36:W101</f>
        <v>2.3985075004902656</v>
      </c>
      <c r="D36" s="4">
        <f t="shared" ca="1" si="0"/>
        <v>5.3857774901895805</v>
      </c>
      <c r="E36" s="4">
        <f t="shared" ca="1" si="1"/>
        <v>1.3228445019620838</v>
      </c>
      <c r="F36" s="4">
        <f t="shared" ca="1" si="2"/>
        <v>119.22990888077258</v>
      </c>
      <c r="G36" s="4">
        <f t="shared" ca="1" si="3"/>
        <v>1.2816321765960611E-2</v>
      </c>
    </row>
    <row r="37" spans="1:7" x14ac:dyDescent="0.25">
      <c r="A37">
        <f>+'VLP q=250'!L37:L102</f>
        <v>582.76923076923072</v>
      </c>
      <c r="B37">
        <f ca="1">+'VLP q=250'!P37:P102</f>
        <v>0.64994134481479626</v>
      </c>
      <c r="C37">
        <f ca="1">+'VLP q=250'!W37:W102</f>
        <v>2.4680055492575179</v>
      </c>
      <c r="D37" s="4">
        <f t="shared" ca="1" si="0"/>
        <v>5.3801448719588931</v>
      </c>
      <c r="E37" s="4">
        <f t="shared" ca="1" si="1"/>
        <v>1.3239710256082213</v>
      </c>
      <c r="F37" s="4">
        <f t="shared" ca="1" si="2"/>
        <v>119.66231380185015</v>
      </c>
      <c r="G37" s="4">
        <f t="shared" ca="1" si="3"/>
        <v>1.2894115950842087E-2</v>
      </c>
    </row>
    <row r="38" spans="1:7" x14ac:dyDescent="0.25">
      <c r="A38">
        <f>+'VLP q=250'!L38:L103</f>
        <v>584.57692307692309</v>
      </c>
      <c r="B38">
        <f ca="1">+'VLP q=250'!P38:P103</f>
        <v>0.64862175597915595</v>
      </c>
      <c r="C38">
        <f ca="1">+'VLP q=250'!W38:W103</f>
        <v>2.5377086138289231</v>
      </c>
      <c r="D38" s="4">
        <f t="shared" ca="1" si="0"/>
        <v>5.3745307743416824</v>
      </c>
      <c r="E38" s="4">
        <f t="shared" ca="1" si="1"/>
        <v>1.3250938451316634</v>
      </c>
      <c r="F38" s="4">
        <f t="shared" ca="1" si="2"/>
        <v>120.09710393853196</v>
      </c>
      <c r="G38" s="4">
        <f t="shared" ca="1" si="3"/>
        <v>1.2972665710805636E-2</v>
      </c>
    </row>
    <row r="39" spans="1:7" x14ac:dyDescent="0.25">
      <c r="A39">
        <f>+'VLP q=250'!L39:L104</f>
        <v>586.38461538461536</v>
      </c>
      <c r="B39">
        <f ca="1">+'VLP q=250'!P39:P104</f>
        <v>0.64725106199553784</v>
      </c>
      <c r="C39">
        <f ca="1">+'VLP q=250'!W39:W104</f>
        <v>2.6075529509855975</v>
      </c>
      <c r="D39" s="4">
        <f t="shared" ca="1" si="0"/>
        <v>5.3689341344986801</v>
      </c>
      <c r="E39" s="4">
        <f t="shared" ca="1" si="1"/>
        <v>1.3262131731002638</v>
      </c>
      <c r="F39" s="4">
        <f t="shared" ca="1" si="2"/>
        <v>120.53442916082567</v>
      </c>
      <c r="G39" s="4">
        <f t="shared" ca="1" si="3"/>
        <v>1.3051956760937324E-2</v>
      </c>
    </row>
    <row r="40" spans="1:7" x14ac:dyDescent="0.25">
      <c r="A40">
        <f>+'VLP q=250'!L40:L105</f>
        <v>588.19230769230762</v>
      </c>
      <c r="B40">
        <f ca="1">+'VLP q=250'!P40:P105</f>
        <v>0.64582639914846507</v>
      </c>
      <c r="C40">
        <f ca="1">+'VLP q=250'!W40:W105</f>
        <v>2.6774713577338107</v>
      </c>
      <c r="D40" s="4">
        <f t="shared" ca="1" si="0"/>
        <v>5.3633538256838165</v>
      </c>
      <c r="E40" s="4">
        <f t="shared" ca="1" si="1"/>
        <v>1.3273292348632366</v>
      </c>
      <c r="F40" s="4">
        <f t="shared" ca="1" si="2"/>
        <v>120.97445279900852</v>
      </c>
      <c r="G40" s="4">
        <f t="shared" ca="1" si="3"/>
        <v>1.3131973138268419E-2</v>
      </c>
    </row>
    <row r="41" spans="1:7" x14ac:dyDescent="0.25">
      <c r="A41">
        <f>+'VLP q=250'!L41:L106</f>
        <v>590</v>
      </c>
      <c r="B41">
        <f ca="1">+'VLP q=250'!P41:P106</f>
        <v>0.64434464442927653</v>
      </c>
      <c r="C41">
        <f ca="1">+'VLP q=250'!W41:W106</f>
        <v>2.7473929170364171</v>
      </c>
      <c r="D41" s="4">
        <f t="shared" ca="1" si="0"/>
        <v>5.357788649704684</v>
      </c>
      <c r="E41" s="4">
        <f t="shared" ca="1" si="1"/>
        <v>1.328442270059063</v>
      </c>
      <c r="F41" s="4">
        <f t="shared" ca="1" si="2"/>
        <v>121.41735317313456</v>
      </c>
      <c r="G41" s="4">
        <f t="shared" ca="1" si="3"/>
        <v>1.3212697124865875E-2</v>
      </c>
    </row>
    <row r="42" spans="1:7" x14ac:dyDescent="0.25">
      <c r="A42">
        <f>+'VLP q=250'!L42:L107</f>
        <v>591.80769230769238</v>
      </c>
      <c r="B42">
        <f ca="1">+'VLP q=250'!P42:P107</f>
        <v>0.64280238618158048</v>
      </c>
      <c r="C42">
        <f ca="1">+'VLP q=250'!W42:W107</f>
        <v>2.8172427090160523</v>
      </c>
      <c r="D42" s="4">
        <f t="shared" ca="1" si="0"/>
        <v>5.3522373283658</v>
      </c>
      <c r="E42" s="4">
        <f t="shared" ca="1" si="1"/>
        <v>1.32955253432684</v>
      </c>
      <c r="F42" s="4">
        <f t="shared" ca="1" si="2"/>
        <v>121.86332533594664</v>
      </c>
      <c r="G42" s="4">
        <f t="shared" ca="1" si="3"/>
        <v>1.3294109168130751E-2</v>
      </c>
    </row>
    <row r="43" spans="1:7" x14ac:dyDescent="0.25">
      <c r="A43">
        <f>+'VLP q=250'!L43:L108</f>
        <v>593.61538461538464</v>
      </c>
      <c r="B43">
        <f ca="1">+'VLP q=250'!P43:P108</f>
        <v>0.64119589066046045</v>
      </c>
      <c r="C43">
        <f ca="1">+'VLP q=250'!W43:W108</f>
        <v>2.8869414814851426</v>
      </c>
      <c r="D43" s="4">
        <f t="shared" ca="1" si="0"/>
        <v>5.3466984937294901</v>
      </c>
      <c r="E43" s="4">
        <f t="shared" ca="1" si="1"/>
        <v>1.3306603012541018</v>
      </c>
      <c r="F43" s="4">
        <f t="shared" ca="1" si="2"/>
        <v>122.31258306469726</v>
      </c>
      <c r="G43" s="4">
        <f t="shared" ca="1" si="3"/>
        <v>1.3376187797919534E-2</v>
      </c>
    </row>
    <row r="44" spans="1:7" x14ac:dyDescent="0.25">
      <c r="A44">
        <f>+'VLP q=250'!L44:L109</f>
        <v>595.42307692307691</v>
      </c>
      <c r="B44">
        <f ca="1">+'VLP q=250'!P44:P109</f>
        <v>0.63952106382679719</v>
      </c>
      <c r="C44">
        <f ca="1">+'VLP q=250'!W44:W109</f>
        <v>2.9564052725284324</v>
      </c>
      <c r="D44" s="4">
        <f t="shared" ca="1" si="0"/>
        <v>5.3411706769978773</v>
      </c>
      <c r="E44" s="4">
        <f t="shared" ca="1" si="1"/>
        <v>1.3317658646004245</v>
      </c>
      <c r="F44" s="4">
        <f t="shared" ca="1" si="2"/>
        <v>122.7653611443444</v>
      </c>
      <c r="G44" s="4">
        <f t="shared" ca="1" si="3"/>
        <v>1.3458909540062914E-2</v>
      </c>
    </row>
    <row r="45" spans="1:7" x14ac:dyDescent="0.25">
      <c r="A45">
        <f>+'VLP q=250'!L45:L110</f>
        <v>597.23076923076928</v>
      </c>
      <c r="B45">
        <f ca="1">+'VLP q=250'!P45:P110</f>
        <v>0.63777340756582124</v>
      </c>
      <c r="C45">
        <f ca="1">+'VLP q=250'!W45:W110</f>
        <v>3.0255449764979052</v>
      </c>
      <c r="D45" s="4">
        <f t="shared" ca="1" si="0"/>
        <v>5.3356522957810881</v>
      </c>
      <c r="E45" s="4">
        <f t="shared" ca="1" si="1"/>
        <v>1.3328695408437823</v>
      </c>
      <c r="F45" s="4">
        <f t="shared" ca="1" si="2"/>
        <v>123.22191799305972</v>
      </c>
      <c r="G45" s="4">
        <f t="shared" ca="1" si="3"/>
        <v>1.3542248825815995E-2</v>
      </c>
    </row>
    <row r="46" spans="1:7" x14ac:dyDescent="0.25">
      <c r="A46">
        <f>+'VLP q=250'!L46:L111</f>
        <v>599.03846153846155</v>
      </c>
      <c r="B46">
        <f ca="1">+'VLP q=250'!P46:P111</f>
        <v>0.63594796935702524</v>
      </c>
      <c r="C46">
        <f ca="1">+'VLP q=250'!W46:W111</f>
        <v>3.0942658431207875</v>
      </c>
      <c r="D46" s="4">
        <f t="shared" ca="1" si="0"/>
        <v>5.3301416394699359</v>
      </c>
      <c r="E46" s="4">
        <f t="shared" ca="1" si="1"/>
        <v>1.3339716721060126</v>
      </c>
      <c r="F46" s="4">
        <f t="shared" ca="1" si="2"/>
        <v>123.68253869146571</v>
      </c>
      <c r="G46" s="4">
        <f t="shared" ca="1" si="3"/>
        <v>1.3626177896750401E-2</v>
      </c>
    </row>
    <row r="47" spans="1:7" x14ac:dyDescent="0.25">
      <c r="A47">
        <f>+'VLP q=250'!L47:L112</f>
        <v>600.84615384615381</v>
      </c>
      <c r="B47">
        <f ca="1">+'VLP q=250'!P47:P112</f>
        <v>0.63403928422320877</v>
      </c>
      <c r="C47">
        <f ca="1">+'VLP q=250'!W47:W112</f>
        <v>3.1624668973956962</v>
      </c>
      <c r="D47" s="4">
        <f t="shared" ca="1" si="0"/>
        <v>5.3246368523735681</v>
      </c>
      <c r="E47" s="4">
        <f t="shared" ca="1" si="1"/>
        <v>1.3350726295252862</v>
      </c>
      <c r="F47" s="4">
        <f t="shared" ca="1" si="2"/>
        <v>124.1475384899492</v>
      </c>
      <c r="G47" s="4">
        <f t="shared" ca="1" si="3"/>
        <v>1.3710666704591508E-2</v>
      </c>
    </row>
    <row r="48" spans="1:7" x14ac:dyDescent="0.25">
      <c r="A48">
        <f>+'VLP q=250'!L48:L113</f>
        <v>602.65384615384619</v>
      </c>
      <c r="B48">
        <f ca="1">+'VLP q=250'!P48:P113</f>
        <v>0.63204130753986498</v>
      </c>
      <c r="C48">
        <f ca="1">+'VLP q=250'!W48:W113</f>
        <v>3.2300402654664104</v>
      </c>
      <c r="D48" s="4">
        <f t="shared" ca="1" si="0"/>
        <v>5.3191359142111869</v>
      </c>
      <c r="E48" s="4">
        <f t="shared" ca="1" si="1"/>
        <v>1.3361728171577625</v>
      </c>
      <c r="F48" s="4">
        <f t="shared" ca="1" si="2"/>
        <v>124.61726688449438</v>
      </c>
      <c r="G48" s="4">
        <f t="shared" ca="1" si="3"/>
        <v>1.3795682805530507E-2</v>
      </c>
    </row>
    <row r="49" spans="1:7" x14ac:dyDescent="0.25">
      <c r="A49">
        <f>+'VLP q=250'!L49:L114</f>
        <v>604.46153846153845</v>
      </c>
      <c r="B49">
        <f ca="1">+'VLP q=250'!P49:P114</f>
        <v>0.6299473369795956</v>
      </c>
      <c r="C49">
        <f ca="1">+'VLP q=250'!W49:W114</f>
        <v>3.2968703885964152</v>
      </c>
      <c r="D49" s="4">
        <f t="shared" ca="1" si="0"/>
        <v>5.3136366174581635</v>
      </c>
      <c r="E49" s="4">
        <f t="shared" ca="1" si="1"/>
        <v>1.3372726765083671</v>
      </c>
      <c r="F49" s="4">
        <f t="shared" ca="1" si="2"/>
        <v>125.09211237161401</v>
      </c>
      <c r="G49" s="4">
        <f t="shared" ca="1" si="3"/>
        <v>1.3881191248617059E-2</v>
      </c>
    </row>
    <row r="50" spans="1:7" x14ac:dyDescent="0.25">
      <c r="A50">
        <f>+'VLP q=250'!L50:L115</f>
        <v>606.26923076923072</v>
      </c>
      <c r="B50">
        <f ca="1">+'VLP q=250'!P50:P115</f>
        <v>0.62774992148307385</v>
      </c>
      <c r="C50">
        <f ca="1">+'VLP q=250'!W50:W115</f>
        <v>3.3628331035638381</v>
      </c>
      <c r="D50" s="4">
        <f t="shared" ca="1" si="0"/>
        <v>5.3081365409359256</v>
      </c>
      <c r="E50" s="4">
        <f t="shared" ca="1" si="1"/>
        <v>1.3383726918128147</v>
      </c>
      <c r="F50" s="4">
        <f t="shared" ca="1" si="2"/>
        <v>125.57250801825747</v>
      </c>
      <c r="G50" s="4">
        <f t="shared" ca="1" si="3"/>
        <v>1.3967154457986722E-2</v>
      </c>
    </row>
    <row r="51" spans="1:7" x14ac:dyDescent="0.25">
      <c r="A51">
        <f>+'VLP q=250'!L51:L116</f>
        <v>608.07692307692309</v>
      </c>
      <c r="B51">
        <f ca="1">+'VLP q=250'!P51:P116</f>
        <v>0.62544075466638926</v>
      </c>
      <c r="C51">
        <f ca="1">+'VLP q=250'!W51:W116</f>
        <v>3.4277945630509619</v>
      </c>
      <c r="D51" s="4">
        <f t="shared" ca="1" si="0"/>
        <v>5.302633018895472</v>
      </c>
      <c r="E51" s="4">
        <f t="shared" ca="1" si="1"/>
        <v>1.3394733962209056</v>
      </c>
      <c r="F51" s="4">
        <f t="shared" ca="1" si="2"/>
        <v>126.05893801461623</v>
      </c>
      <c r="G51" s="4">
        <f t="shared" ca="1" si="3"/>
        <v>1.4053532108938522E-2</v>
      </c>
    </row>
    <row r="52" spans="1:7" x14ac:dyDescent="0.25">
      <c r="A52">
        <f>+'VLP q=250'!L52:L117</f>
        <v>609.88461538461536</v>
      </c>
      <c r="B52">
        <f ca="1">+'VLP q=250'!P52:P117</f>
        <v>0.62301054946537593</v>
      </c>
      <c r="C52">
        <f ca="1">+'VLP q=250'!W52:W117</f>
        <v>3.4916099636463578</v>
      </c>
      <c r="D52" s="4">
        <f t="shared" ca="1" si="0"/>
        <v>5.2971231046679614</v>
      </c>
      <c r="E52" s="4">
        <f t="shared" ca="1" si="1"/>
        <v>1.3405753790664077</v>
      </c>
      <c r="F52" s="4">
        <f t="shared" ca="1" si="2"/>
        <v>126.55194541851982</v>
      </c>
      <c r="G52" s="4">
        <f t="shared" ca="1" si="3"/>
        <v>1.4140280998299344E-2</v>
      </c>
    </row>
    <row r="53" spans="1:7" x14ac:dyDescent="0.25">
      <c r="A53">
        <f>+'VLP q=250'!L53:L118</f>
        <v>611.69230769230762</v>
      </c>
      <c r="B53">
        <f ca="1">+'VLP q=250'!P53:P118</f>
        <v>0.62044889004207981</v>
      </c>
      <c r="C53">
        <f ca="1">+'VLP q=250'!W53:W118</f>
        <v>3.5541220415544195</v>
      </c>
      <c r="D53" s="4">
        <f t="shared" ca="1" si="0"/>
        <v>5.2916035277312368</v>
      </c>
      <c r="E53" s="4">
        <f t="shared" ca="1" si="1"/>
        <v>1.3416792944537526</v>
      </c>
      <c r="F53" s="4">
        <f t="shared" ca="1" si="2"/>
        <v>127.05214135241513</v>
      </c>
      <c r="G53" s="4">
        <f t="shared" ca="1" si="3"/>
        <v>1.422735491017455E-2</v>
      </c>
    </row>
    <row r="54" spans="1:7" x14ac:dyDescent="0.25">
      <c r="A54">
        <f>+'VLP q=250'!L54:L119</f>
        <v>613.5</v>
      </c>
      <c r="B54">
        <f ca="1">+'VLP q=250'!P54:P119</f>
        <v>0.6177440559848788</v>
      </c>
      <c r="C54">
        <f ca="1">+'VLP q=250'!W54:W119</f>
        <v>3.6151592865417737</v>
      </c>
      <c r="D54" s="4">
        <f t="shared" ca="1" si="0"/>
        <v>5.2860706427534003</v>
      </c>
      <c r="E54" s="4">
        <f t="shared" ca="1" si="1"/>
        <v>1.3427858714493197</v>
      </c>
      <c r="F54" s="4">
        <f t="shared" ca="1" si="2"/>
        <v>127.56021598141645</v>
      </c>
      <c r="G54" s="4">
        <f t="shared" ca="1" si="3"/>
        <v>1.4314704479193413E-2</v>
      </c>
    </row>
    <row r="55" spans="1:7" x14ac:dyDescent="0.25">
      <c r="A55">
        <f>+'VLP q=250'!L55:L120</f>
        <v>615.30769230769238</v>
      </c>
      <c r="B55">
        <f ca="1">+'VLP q=250'!P55:P120</f>
        <v>0.61488281255144606</v>
      </c>
      <c r="C55">
        <f ca="1">+'VLP q=250'!W55:W120</f>
        <v>3.6745338124028546</v>
      </c>
      <c r="D55" s="4">
        <f t="shared" ca="1" si="0"/>
        <v>5.2805203688031845</v>
      </c>
      <c r="E55" s="4">
        <f t="shared" ca="1" si="1"/>
        <v>1.343895926239363</v>
      </c>
      <c r="F55" s="4">
        <f t="shared" ca="1" si="2"/>
        <v>128.07695168874579</v>
      </c>
      <c r="G55" s="4">
        <f t="shared" ca="1" si="3"/>
        <v>1.4402277054881845E-2</v>
      </c>
    </row>
    <row r="56" spans="1:7" x14ac:dyDescent="0.25">
      <c r="A56">
        <f>+'VLP q=250'!L56:L121</f>
        <v>617.11538461538464</v>
      </c>
      <c r="B56">
        <f ca="1">+'VLP q=250'!P56:P121</f>
        <v>0.61185015903641671</v>
      </c>
      <c r="C56">
        <f ca="1">+'VLP q=250'!W56:W121</f>
        <v>3.7320388064311376</v>
      </c>
      <c r="D56" s="4">
        <f t="shared" ca="1" si="0"/>
        <v>5.2749481164340111</v>
      </c>
      <c r="E56" s="4">
        <f t="shared" ca="1" si="1"/>
        <v>1.3450103767131976</v>
      </c>
      <c r="F56" s="4">
        <f t="shared" ca="1" si="2"/>
        <v>128.60323898004273</v>
      </c>
      <c r="G56" s="4">
        <f t="shared" ca="1" si="3"/>
        <v>1.449001657306921E-2</v>
      </c>
    </row>
    <row r="57" spans="1:7" x14ac:dyDescent="0.25">
      <c r="A57">
        <f>+'VLP q=250'!L57:L122</f>
        <v>618.92307692307691</v>
      </c>
      <c r="B57">
        <f ca="1">+'VLP q=250'!P57:P122</f>
        <v>0.60862902516029349</v>
      </c>
      <c r="C57">
        <f ca="1">+'VLP q=250'!W57:W122</f>
        <v>3.7874454598499283</v>
      </c>
      <c r="D57" s="4">
        <f t="shared" ca="1" si="0"/>
        <v>5.2693486997157528</v>
      </c>
      <c r="E57" s="4">
        <f t="shared" ca="1" si="1"/>
        <v>1.3461302600568492</v>
      </c>
      <c r="F57" s="4">
        <f t="shared" ca="1" si="2"/>
        <v>129.14009580033769</v>
      </c>
      <c r="G57" s="4">
        <f t="shared" ca="1" si="3"/>
        <v>1.4577863443619341E-2</v>
      </c>
    </row>
    <row r="58" spans="1:7" x14ac:dyDescent="0.25">
      <c r="A58">
        <f>+'VLP q=250'!L58:L123</f>
        <v>620.73076923076928</v>
      </c>
      <c r="B58">
        <f ca="1">+'VLP q=250'!P58:P123</f>
        <v>0.60519990248753586</v>
      </c>
      <c r="C58">
        <f ca="1">+'VLP q=250'!W58:W123</f>
        <v>3.8404992542465561</v>
      </c>
      <c r="D58" s="4">
        <f t="shared" ca="1" si="0"/>
        <v>5.2637162294516973</v>
      </c>
      <c r="E58" s="4">
        <f t="shared" ca="1" si="1"/>
        <v>1.3472567541096605</v>
      </c>
      <c r="F58" s="4">
        <f t="shared" ca="1" si="2"/>
        <v>129.68869115075034</v>
      </c>
      <c r="G58" s="4">
        <f t="shared" ca="1" si="3"/>
        <v>1.4665754468800283E-2</v>
      </c>
    </row>
    <row r="59" spans="1:7" x14ac:dyDescent="0.25">
      <c r="A59">
        <f>+'VLP q=250'!L59:L124</f>
        <v>622.53846153846155</v>
      </c>
      <c r="B59">
        <f ca="1">+'VLP q=250'!P59:P124</f>
        <v>0.60154039402892667</v>
      </c>
      <c r="C59">
        <f ca="1">+'VLP q=250'!W59:W124</f>
        <v>3.8909154434733697</v>
      </c>
      <c r="D59" s="4">
        <f t="shared" ca="1" si="0"/>
        <v>5.2580439827023993</v>
      </c>
      <c r="E59" s="4">
        <f t="shared" ca="1" si="1"/>
        <v>1.34839120345952</v>
      </c>
      <c r="F59" s="4">
        <f t="shared" ca="1" si="2"/>
        <v>130.25037416589535</v>
      </c>
      <c r="G59" s="4">
        <f t="shared" ca="1" si="3"/>
        <v>1.4753622814080276E-2</v>
      </c>
    </row>
    <row r="60" spans="1:7" x14ac:dyDescent="0.25">
      <c r="A60">
        <f>+'VLP q=250'!L60:L125</f>
        <v>624.34615384615381</v>
      </c>
      <c r="B60">
        <f ca="1">+'VLP q=250'!P60:P125</f>
        <v>0.59762465999454739</v>
      </c>
      <c r="C60">
        <f ca="1">+'VLP q=250'!W60:W125</f>
        <v>3.9383735229908901</v>
      </c>
      <c r="D60" s="4">
        <f t="shared" ca="1" si="0"/>
        <v>5.2523242422354626</v>
      </c>
      <c r="E60" s="4">
        <f t="shared" ca="1" si="1"/>
        <v>1.3495351515529073</v>
      </c>
      <c r="F60" s="4">
        <f t="shared" ca="1" si="2"/>
        <v>130.82671018592433</v>
      </c>
      <c r="G60" s="4">
        <f t="shared" ca="1" si="3"/>
        <v>1.4841398064285419E-2</v>
      </c>
    </row>
    <row r="61" spans="1:7" x14ac:dyDescent="0.25">
      <c r="A61">
        <f>+'VLP q=250'!L61:L126</f>
        <v>626.15384615384619</v>
      </c>
      <c r="B61">
        <f ca="1">+'VLP q=250'!P61:P126</f>
        <v>0.59342273060339845</v>
      </c>
      <c r="C61">
        <f ca="1">+'VLP q=250'!W61:W126</f>
        <v>3.9825104146073924</v>
      </c>
      <c r="D61" s="4">
        <f t="shared" ca="1" si="0"/>
        <v>5.2465480974756185</v>
      </c>
      <c r="E61" s="4">
        <f t="shared" ca="1" si="1"/>
        <v>1.3506903805048762</v>
      </c>
      <c r="F61" s="4">
        <f t="shared" ca="1" si="2"/>
        <v>131.41952587059546</v>
      </c>
      <c r="G61" s="4">
        <f t="shared" ca="1" si="3"/>
        <v>1.4929006414774262E-2</v>
      </c>
    </row>
    <row r="62" spans="1:7" x14ac:dyDescent="0.25">
      <c r="A62">
        <f>+'VLP q=250'!L62:L127</f>
        <v>627.96153846153845</v>
      </c>
      <c r="B62">
        <f ca="1">+'VLP q=250'!P62:P127</f>
        <v>0.58889964714196397</v>
      </c>
      <c r="C62">
        <f ca="1">+'VLP q=250'!W62:W127</f>
        <v>4.0229120073199089</v>
      </c>
      <c r="D62" s="4">
        <f t="shared" ca="1" si="0"/>
        <v>5.2407051957163979</v>
      </c>
      <c r="E62" s="4">
        <f t="shared" ca="1" si="1"/>
        <v>1.3518589608567202</v>
      </c>
      <c r="F62" s="4">
        <f t="shared" ca="1" si="2"/>
        <v>132.03096611812484</v>
      </c>
      <c r="G62" s="4">
        <f t="shared" ca="1" si="3"/>
        <v>1.5016371072526579E-2</v>
      </c>
    </row>
    <row r="63" spans="1:7" x14ac:dyDescent="0.25">
      <c r="A63">
        <f>+'VLP q=250'!L63:L128</f>
        <v>629.76923076923072</v>
      </c>
      <c r="B63">
        <f ca="1">+'VLP q=250'!P63:P128</f>
        <v>0.58401437893975139</v>
      </c>
      <c r="C63">
        <f ca="1">+'VLP q=250'!W63:W128</f>
        <v>4.0591025746614315</v>
      </c>
      <c r="D63" s="4">
        <f t="shared" ca="1" si="0"/>
        <v>5.2347834284380079</v>
      </c>
      <c r="E63" s="4">
        <f t="shared" ca="1" si="1"/>
        <v>1.3530433143123983</v>
      </c>
      <c r="F63" s="4">
        <f t="shared" ca="1" si="2"/>
        <v>132.66356656117989</v>
      </c>
      <c r="G63" s="4">
        <f t="shared" ca="1" si="3"/>
        <v>1.5103412980479307E-2</v>
      </c>
    </row>
    <row r="64" spans="1:7" x14ac:dyDescent="0.25">
      <c r="A64">
        <f>+'VLP q=250'!L64:L129</f>
        <v>631.57692307692309</v>
      </c>
      <c r="B64">
        <f ca="1">+'VLP q=250'!P64:P129</f>
        <v>0.57871844485727575</v>
      </c>
      <c r="C64">
        <f ca="1">+'VLP q=250'!W64:W129</f>
        <v>4.0905314209797812</v>
      </c>
      <c r="D64" s="4">
        <f t="shared" ca="1" si="0"/>
        <v>5.2287685320526869</v>
      </c>
      <c r="E64" s="4">
        <f t="shared" ca="1" si="1"/>
        <v>1.3542462935894626</v>
      </c>
      <c r="F64" s="4">
        <f t="shared" ca="1" si="2"/>
        <v>133.3203468571391</v>
      </c>
      <c r="G64" s="4">
        <f t="shared" ca="1" si="3"/>
        <v>1.5190052037547174E-2</v>
      </c>
    </row>
    <row r="65" spans="1:7" x14ac:dyDescent="0.25">
      <c r="A65">
        <f>+'VLP q=250'!L65:L130</f>
        <v>633.38461538461536</v>
      </c>
      <c r="B65">
        <f ca="1">+'VLP q=250'!P65:P130</f>
        <v>0.57295414060930938</v>
      </c>
      <c r="C65">
        <f ca="1">+'VLP q=250'!W65:W130</f>
        <v>4.1165558712745423</v>
      </c>
      <c r="D65" s="4">
        <f t="shared" ca="1" si="0"/>
        <v>5.2226435745005872</v>
      </c>
      <c r="E65" s="4">
        <f t="shared" ca="1" si="1"/>
        <v>1.3554712850998825</v>
      </c>
      <c r="F65" s="4">
        <f t="shared" ca="1" si="2"/>
        <v>134.00493208873232</v>
      </c>
      <c r="G65" s="4">
        <f t="shared" ca="1" si="3"/>
        <v>1.5276209078719757E-2</v>
      </c>
    </row>
    <row r="66" spans="1:7" x14ac:dyDescent="0.25">
      <c r="A66">
        <f>+'VLP q=250'!L66:L131</f>
        <v>635.19230769230762</v>
      </c>
      <c r="B66">
        <f ca="1">+'VLP q=250'!P66:P131</f>
        <v>0.56665223365674566</v>
      </c>
      <c r="C66">
        <f ca="1">+'VLP q=250'!W66:W131</f>
        <v>4.1364193774966198</v>
      </c>
      <c r="D66" s="4">
        <f t="shared" ca="1" si="0"/>
        <v>5.2163882876541567</v>
      </c>
      <c r="E66" s="4">
        <f t="shared" ca="1" si="1"/>
        <v>1.3567223424691686</v>
      </c>
      <c r="F66" s="4">
        <f t="shared" ca="1" si="2"/>
        <v>134.72171269109816</v>
      </c>
      <c r="G66" s="4">
        <f t="shared" ca="1" si="3"/>
        <v>1.5361809024593186E-2</v>
      </c>
    </row>
    <row r="67" spans="1:7" x14ac:dyDescent="0.25">
      <c r="A67">
        <f>+'VLP q=250'!L67:L132</f>
        <v>637</v>
      </c>
      <c r="B67">
        <f ca="1">+'VLP q=250'!P67:P132</f>
        <v>0.55972892898208881</v>
      </c>
      <c r="C67">
        <f ca="1">+'VLP q=250'!W67:W132</f>
        <v>4.1492230150136811</v>
      </c>
      <c r="D67" s="4">
        <f t="shared" ca="1" si="0"/>
        <v>5.2099781885710463</v>
      </c>
      <c r="E67" s="4">
        <f t="shared" ca="1" si="1"/>
        <v>1.3580043622857907</v>
      </c>
      <c r="F67" s="4">
        <f t="shared" ca="1" si="2"/>
        <v>135.47605798252371</v>
      </c>
      <c r="G67" s="4">
        <f t="shared" ca="1" si="3"/>
        <v>1.5446785841720665E-2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Formato</vt:lpstr>
      <vt:lpstr>IPR</vt:lpstr>
      <vt:lpstr>VLP q=100</vt:lpstr>
      <vt:lpstr>Rs,Den q1</vt:lpstr>
      <vt:lpstr>Visco q1</vt:lpstr>
      <vt:lpstr>fd q1</vt:lpstr>
      <vt:lpstr>VLP q=250</vt:lpstr>
      <vt:lpstr>Rs,Den q2</vt:lpstr>
      <vt:lpstr>Visco q2</vt:lpstr>
      <vt:lpstr>fd q2</vt:lpstr>
      <vt:lpstr>VLP q=500</vt:lpstr>
      <vt:lpstr>Rs, Den q3</vt:lpstr>
      <vt:lpstr>Visco q3</vt:lpstr>
      <vt:lpstr>fd q3</vt:lpstr>
      <vt:lpstr>VLP q=600</vt:lpstr>
      <vt:lpstr>Rs,Den q4</vt:lpstr>
      <vt:lpstr>Visco q4</vt:lpstr>
      <vt:lpstr>fd q4</vt:lpstr>
      <vt:lpstr>VLP q=650</vt:lpstr>
      <vt:lpstr>Rs,Den q5</vt:lpstr>
      <vt:lpstr>Visco q5</vt:lpstr>
      <vt:lpstr>fd 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Cedillo Martínez</dc:creator>
  <cp:lastModifiedBy>Manuel Cedillo Martínez</cp:lastModifiedBy>
  <dcterms:created xsi:type="dcterms:W3CDTF">2018-10-27T02:06:23Z</dcterms:created>
  <dcterms:modified xsi:type="dcterms:W3CDTF">2018-10-31T22:47:23Z</dcterms:modified>
</cp:coreProperties>
</file>