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6.5\contraloria\SOLICITUDES\30. Proyecto Reestructura\Corridas\CMMSLP MONTURULL-64\"/>
    </mc:Choice>
  </mc:AlternateContent>
  <xr:revisionPtr revIDLastSave="0" documentId="8_{AA1F4FA4-1C54-46F0-B660-751FA20EC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ULADOR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G5" i="2"/>
  <c r="D14" i="2" s="1"/>
  <c r="E7" i="2"/>
  <c r="H256" i="2" l="1"/>
  <c r="H257" i="2"/>
  <c r="H258" i="2"/>
  <c r="H259" i="2"/>
  <c r="H260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23" i="2"/>
  <c r="H224" i="2"/>
  <c r="H225" i="2"/>
  <c r="H226" i="2"/>
  <c r="H227" i="2"/>
  <c r="H228" i="2"/>
  <c r="H229" i="2"/>
  <c r="H230" i="2"/>
  <c r="H231" i="2"/>
  <c r="H212" i="2"/>
  <c r="H213" i="2"/>
  <c r="H214" i="2"/>
  <c r="H215" i="2"/>
  <c r="H216" i="2"/>
  <c r="H217" i="2"/>
  <c r="H218" i="2"/>
  <c r="H219" i="2"/>
  <c r="H220" i="2"/>
  <c r="H221" i="2"/>
  <c r="H222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C14" i="2" l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6" i="2"/>
  <c r="H48" i="2"/>
  <c r="H50" i="2"/>
  <c r="C15" i="2"/>
  <c r="H55" i="2"/>
  <c r="H47" i="2"/>
  <c r="H53" i="2"/>
  <c r="H49" i="2"/>
  <c r="H45" i="2"/>
  <c r="H59" i="2"/>
  <c r="H61" i="2"/>
  <c r="H67" i="2"/>
  <c r="H75" i="2"/>
  <c r="H77" i="2"/>
  <c r="H83" i="2"/>
  <c r="H91" i="2"/>
  <c r="H93" i="2"/>
  <c r="H99" i="2"/>
  <c r="H107" i="2"/>
  <c r="H109" i="2"/>
  <c r="H115" i="2"/>
  <c r="H123" i="2"/>
  <c r="H125" i="2"/>
  <c r="H131" i="2"/>
  <c r="H139" i="2"/>
  <c r="H56" i="2"/>
  <c r="H62" i="2"/>
  <c r="H70" i="2"/>
  <c r="H72" i="2"/>
  <c r="H78" i="2"/>
  <c r="H86" i="2"/>
  <c r="H88" i="2"/>
  <c r="H94" i="2"/>
  <c r="H102" i="2"/>
  <c r="H104" i="2"/>
  <c r="H110" i="2"/>
  <c r="H122" i="2"/>
  <c r="H126" i="2"/>
  <c r="H138" i="2"/>
  <c r="H155" i="2"/>
  <c r="H158" i="2"/>
  <c r="H166" i="2"/>
  <c r="H174" i="2"/>
  <c r="H176" i="2"/>
  <c r="H182" i="2"/>
  <c r="H190" i="2"/>
  <c r="H192" i="2"/>
  <c r="H198" i="2"/>
  <c r="H148" i="2"/>
  <c r="H120" i="2"/>
  <c r="H136" i="2"/>
  <c r="H140" i="2"/>
  <c r="H151" i="2"/>
  <c r="H163" i="2"/>
  <c r="H165" i="2"/>
  <c r="H171" i="2"/>
  <c r="H179" i="2"/>
  <c r="H181" i="2"/>
  <c r="H187" i="2"/>
  <c r="H195" i="2"/>
  <c r="H141" i="2"/>
  <c r="H152" i="2"/>
  <c r="H157" i="2"/>
  <c r="H52" i="2" l="1"/>
  <c r="H189" i="2"/>
  <c r="H173" i="2"/>
  <c r="H154" i="2"/>
  <c r="H124" i="2"/>
  <c r="H145" i="2"/>
  <c r="H184" i="2"/>
  <c r="H168" i="2"/>
  <c r="H142" i="2"/>
  <c r="H112" i="2"/>
  <c r="H96" i="2"/>
  <c r="H80" i="2"/>
  <c r="H64" i="2"/>
  <c r="H133" i="2"/>
  <c r="H117" i="2"/>
  <c r="H101" i="2"/>
  <c r="H85" i="2"/>
  <c r="H69" i="2"/>
  <c r="H197" i="2"/>
  <c r="H149" i="2"/>
  <c r="H193" i="2"/>
  <c r="H185" i="2"/>
  <c r="H177" i="2"/>
  <c r="H169" i="2"/>
  <c r="H161" i="2"/>
  <c r="H146" i="2"/>
  <c r="H132" i="2"/>
  <c r="H116" i="2"/>
  <c r="H156" i="2"/>
  <c r="H196" i="2"/>
  <c r="H188" i="2"/>
  <c r="H180" i="2"/>
  <c r="H172" i="2"/>
  <c r="H164" i="2"/>
  <c r="H150" i="2"/>
  <c r="H134" i="2"/>
  <c r="H118" i="2"/>
  <c r="H108" i="2"/>
  <c r="H100" i="2"/>
  <c r="H92" i="2"/>
  <c r="H84" i="2"/>
  <c r="H76" i="2"/>
  <c r="H68" i="2"/>
  <c r="H60" i="2"/>
  <c r="H137" i="2"/>
  <c r="H129" i="2"/>
  <c r="H121" i="2"/>
  <c r="H113" i="2"/>
  <c r="H105" i="2"/>
  <c r="H97" i="2"/>
  <c r="H89" i="2"/>
  <c r="H81" i="2"/>
  <c r="H73" i="2"/>
  <c r="H65" i="2"/>
  <c r="H57" i="2"/>
  <c r="H54" i="2"/>
  <c r="H160" i="2"/>
  <c r="H144" i="2"/>
  <c r="H191" i="2"/>
  <c r="H183" i="2"/>
  <c r="H175" i="2"/>
  <c r="H167" i="2"/>
  <c r="H159" i="2"/>
  <c r="H143" i="2"/>
  <c r="H128" i="2"/>
  <c r="H153" i="2"/>
  <c r="H194" i="2"/>
  <c r="H186" i="2"/>
  <c r="H178" i="2"/>
  <c r="H170" i="2"/>
  <c r="H162" i="2"/>
  <c r="H147" i="2"/>
  <c r="H130" i="2"/>
  <c r="H114" i="2"/>
  <c r="H106" i="2"/>
  <c r="H98" i="2"/>
  <c r="H90" i="2"/>
  <c r="H82" i="2"/>
  <c r="H74" i="2"/>
  <c r="H66" i="2"/>
  <c r="H58" i="2"/>
  <c r="H135" i="2"/>
  <c r="H127" i="2"/>
  <c r="H119" i="2"/>
  <c r="H111" i="2"/>
  <c r="H103" i="2"/>
  <c r="H95" i="2"/>
  <c r="H87" i="2"/>
  <c r="H79" i="2"/>
  <c r="H71" i="2"/>
  <c r="H63" i="2"/>
  <c r="H51" i="2"/>
  <c r="E11" i="2" l="1"/>
  <c r="F9" i="2" l="1"/>
  <c r="F7" i="2" s="1"/>
  <c r="F21" i="2" l="1"/>
  <c r="G20" i="2"/>
  <c r="H5" i="2"/>
  <c r="E21" i="2" l="1"/>
  <c r="D21" i="2" s="1"/>
  <c r="G21" i="2" s="1"/>
  <c r="E13" i="2"/>
  <c r="F22" i="2"/>
  <c r="E22" i="2" l="1"/>
  <c r="D22" i="2" s="1"/>
  <c r="G22" i="2" s="1"/>
  <c r="F23" i="2"/>
  <c r="E23" i="2" l="1"/>
  <c r="D23" i="2" s="1"/>
  <c r="G23" i="2" s="1"/>
  <c r="F24" i="2"/>
  <c r="E24" i="2" l="1"/>
  <c r="D24" i="2" s="1"/>
  <c r="G24" i="2" s="1"/>
  <c r="F25" i="2"/>
  <c r="E25" i="2" l="1"/>
  <c r="D25" i="2" s="1"/>
  <c r="G25" i="2" s="1"/>
  <c r="F26" i="2"/>
  <c r="E26" i="2" l="1"/>
  <c r="D26" i="2" s="1"/>
  <c r="G26" i="2" s="1"/>
  <c r="F27" i="2"/>
  <c r="E27" i="2" l="1"/>
  <c r="D27" i="2" s="1"/>
  <c r="G27" i="2" s="1"/>
  <c r="F28" i="2"/>
  <c r="E28" i="2" l="1"/>
  <c r="D28" i="2" s="1"/>
  <c r="G28" i="2" s="1"/>
  <c r="F29" i="2"/>
  <c r="E29" i="2" l="1"/>
  <c r="D29" i="2" s="1"/>
  <c r="G29" i="2" s="1"/>
  <c r="F30" i="2"/>
  <c r="E30" i="2" l="1"/>
  <c r="D30" i="2" s="1"/>
  <c r="G30" i="2" s="1"/>
  <c r="F31" i="2"/>
  <c r="E31" i="2" l="1"/>
  <c r="D31" i="2" s="1"/>
  <c r="G31" i="2" s="1"/>
  <c r="F32" i="2"/>
  <c r="E32" i="2" l="1"/>
  <c r="D32" i="2" s="1"/>
  <c r="G32" i="2" s="1"/>
  <c r="F33" i="2"/>
  <c r="E33" i="2" l="1"/>
  <c r="D33" i="2" s="1"/>
  <c r="G33" i="2" s="1"/>
  <c r="F34" i="2"/>
  <c r="E34" i="2" l="1"/>
  <c r="D34" i="2" s="1"/>
  <c r="G34" i="2" s="1"/>
  <c r="F35" i="2"/>
  <c r="E35" i="2" l="1"/>
  <c r="D35" i="2" s="1"/>
  <c r="G35" i="2" s="1"/>
  <c r="F36" i="2" s="1"/>
  <c r="E36" i="2" l="1"/>
  <c r="D36" i="2" s="1"/>
  <c r="G36" i="2" s="1"/>
  <c r="F37" i="2" s="1"/>
  <c r="E37" i="2" l="1"/>
  <c r="D37" i="2" s="1"/>
  <c r="G37" i="2" s="1"/>
  <c r="F38" i="2"/>
  <c r="E38" i="2" l="1"/>
  <c r="D38" i="2" s="1"/>
  <c r="G38" i="2" s="1"/>
  <c r="F39" i="2"/>
  <c r="E39" i="2" l="1"/>
  <c r="D39" i="2" s="1"/>
  <c r="G39" i="2" s="1"/>
  <c r="F40" i="2"/>
  <c r="E40" i="2" l="1"/>
  <c r="D40" i="2" s="1"/>
  <c r="G40" i="2" s="1"/>
  <c r="F41" i="2"/>
  <c r="E41" i="2" l="1"/>
  <c r="D41" i="2" s="1"/>
  <c r="G41" i="2" s="1"/>
  <c r="F42" i="2" s="1"/>
  <c r="E42" i="2" l="1"/>
  <c r="D42" i="2" s="1"/>
  <c r="G42" i="2" s="1"/>
  <c r="F43" i="2" s="1"/>
  <c r="E43" i="2" l="1"/>
  <c r="D43" i="2" s="1"/>
  <c r="G43" i="2" s="1"/>
  <c r="F44" i="2"/>
  <c r="E44" i="2" l="1"/>
  <c r="D44" i="2" s="1"/>
  <c r="G44" i="2" s="1"/>
  <c r="F45" i="2"/>
  <c r="E45" i="2" l="1"/>
  <c r="D45" i="2" s="1"/>
  <c r="G45" i="2" s="1"/>
  <c r="F46" i="2"/>
  <c r="E46" i="2" l="1"/>
  <c r="D46" i="2" s="1"/>
  <c r="G46" i="2" s="1"/>
  <c r="F47" i="2"/>
  <c r="E47" i="2" l="1"/>
  <c r="D47" i="2" s="1"/>
  <c r="G47" i="2" s="1"/>
  <c r="F48" i="2"/>
  <c r="E48" i="2" l="1"/>
  <c r="D48" i="2" s="1"/>
  <c r="G48" i="2" s="1"/>
  <c r="F49" i="2"/>
  <c r="E49" i="2" l="1"/>
  <c r="D49" i="2" s="1"/>
  <c r="G49" i="2" s="1"/>
  <c r="F50" i="2" s="1"/>
  <c r="E50" i="2" l="1"/>
  <c r="D50" i="2" s="1"/>
  <c r="G50" i="2" s="1"/>
  <c r="F51" i="2"/>
  <c r="E51" i="2" l="1"/>
  <c r="D51" i="2" s="1"/>
  <c r="G51" i="2" s="1"/>
  <c r="F52" i="2"/>
  <c r="E52" i="2" l="1"/>
  <c r="D52" i="2" s="1"/>
  <c r="G52" i="2" s="1"/>
  <c r="F53" i="2" s="1"/>
  <c r="E53" i="2" l="1"/>
  <c r="D53" i="2" s="1"/>
  <c r="G53" i="2" s="1"/>
  <c r="E54" i="2" l="1"/>
  <c r="F54" i="2"/>
  <c r="D54" i="2" l="1"/>
  <c r="G54" i="2" s="1"/>
  <c r="F55" i="2"/>
  <c r="E55" i="2" l="1"/>
  <c r="D55" i="2" s="1"/>
  <c r="G55" i="2" s="1"/>
  <c r="F56" i="2" s="1"/>
  <c r="E56" i="2" l="1"/>
  <c r="D56" i="2" s="1"/>
  <c r="G56" i="2" s="1"/>
  <c r="F57" i="2" s="1"/>
  <c r="E57" i="2" l="1"/>
  <c r="D57" i="2" s="1"/>
  <c r="G57" i="2" s="1"/>
  <c r="F58" i="2"/>
  <c r="E58" i="2" l="1"/>
  <c r="D58" i="2" s="1"/>
  <c r="G58" i="2" s="1"/>
  <c r="F59" i="2"/>
  <c r="E59" i="2" l="1"/>
  <c r="D59" i="2" s="1"/>
  <c r="G59" i="2" s="1"/>
  <c r="F60" i="2"/>
  <c r="E60" i="2" l="1"/>
  <c r="D60" i="2" s="1"/>
  <c r="G60" i="2" s="1"/>
  <c r="F61" i="2"/>
  <c r="E61" i="2" l="1"/>
  <c r="D61" i="2" s="1"/>
  <c r="G61" i="2" s="1"/>
  <c r="F62" i="2"/>
  <c r="E62" i="2" l="1"/>
  <c r="D62" i="2" s="1"/>
  <c r="G62" i="2" s="1"/>
  <c r="F63" i="2"/>
  <c r="E63" i="2" l="1"/>
  <c r="D63" i="2" s="1"/>
  <c r="G63" i="2" s="1"/>
  <c r="F64" i="2"/>
  <c r="E64" i="2" l="1"/>
  <c r="D64" i="2" s="1"/>
  <c r="G64" i="2" s="1"/>
  <c r="F65" i="2"/>
  <c r="E65" i="2" l="1"/>
  <c r="D65" i="2" s="1"/>
  <c r="G65" i="2" s="1"/>
  <c r="F66" i="2"/>
  <c r="E66" i="2" l="1"/>
  <c r="D66" i="2" s="1"/>
  <c r="G66" i="2" s="1"/>
  <c r="F67" i="2"/>
  <c r="E67" i="2" l="1"/>
  <c r="D67" i="2" s="1"/>
  <c r="G67" i="2" s="1"/>
  <c r="F68" i="2"/>
  <c r="E68" i="2" l="1"/>
  <c r="D68" i="2" s="1"/>
  <c r="G68" i="2" s="1"/>
  <c r="F69" i="2"/>
  <c r="E69" i="2" l="1"/>
  <c r="D69" i="2" s="1"/>
  <c r="G69" i="2" s="1"/>
  <c r="F70" i="2"/>
  <c r="E70" i="2" l="1"/>
  <c r="D70" i="2" s="1"/>
  <c r="G70" i="2" s="1"/>
  <c r="F71" i="2"/>
  <c r="E71" i="2" l="1"/>
  <c r="D71" i="2" s="1"/>
  <c r="G71" i="2" s="1"/>
  <c r="F72" i="2"/>
  <c r="E72" i="2" l="1"/>
  <c r="D72" i="2" s="1"/>
  <c r="G72" i="2" s="1"/>
  <c r="F73" i="2"/>
  <c r="E73" i="2" l="1"/>
  <c r="D73" i="2" s="1"/>
  <c r="G73" i="2" s="1"/>
  <c r="F74" i="2"/>
  <c r="E74" i="2" l="1"/>
  <c r="D74" i="2" s="1"/>
  <c r="G74" i="2" s="1"/>
  <c r="F75" i="2"/>
  <c r="E75" i="2" l="1"/>
  <c r="D75" i="2" s="1"/>
  <c r="G75" i="2" s="1"/>
  <c r="F76" i="2"/>
  <c r="E76" i="2" l="1"/>
  <c r="D76" i="2" s="1"/>
  <c r="G76" i="2" s="1"/>
  <c r="F77" i="2"/>
  <c r="E77" i="2" l="1"/>
  <c r="D77" i="2" s="1"/>
  <c r="G77" i="2" s="1"/>
  <c r="F78" i="2"/>
  <c r="E78" i="2" l="1"/>
  <c r="D78" i="2" s="1"/>
  <c r="G78" i="2" s="1"/>
  <c r="F79" i="2"/>
  <c r="E79" i="2" l="1"/>
  <c r="D79" i="2" s="1"/>
  <c r="G79" i="2" s="1"/>
  <c r="F80" i="2"/>
  <c r="E80" i="2" l="1"/>
  <c r="D80" i="2" s="1"/>
  <c r="G80" i="2" s="1"/>
  <c r="F81" i="2"/>
  <c r="E81" i="2" l="1"/>
  <c r="D81" i="2" s="1"/>
  <c r="G81" i="2" s="1"/>
  <c r="F82" i="2"/>
  <c r="E82" i="2" l="1"/>
  <c r="D82" i="2" s="1"/>
  <c r="G82" i="2" s="1"/>
  <c r="F83" i="2"/>
  <c r="E83" i="2" l="1"/>
  <c r="D83" i="2" s="1"/>
  <c r="G83" i="2" s="1"/>
  <c r="F84" i="2"/>
  <c r="E84" i="2" l="1"/>
  <c r="D84" i="2" s="1"/>
  <c r="G84" i="2" s="1"/>
  <c r="F85" i="2"/>
  <c r="E85" i="2" l="1"/>
  <c r="D85" i="2" s="1"/>
  <c r="G85" i="2" s="1"/>
  <c r="F86" i="2"/>
  <c r="E86" i="2" l="1"/>
  <c r="D86" i="2" s="1"/>
  <c r="G86" i="2" s="1"/>
  <c r="F87" i="2"/>
  <c r="E87" i="2" l="1"/>
  <c r="D87" i="2" s="1"/>
  <c r="G87" i="2" s="1"/>
  <c r="F88" i="2"/>
  <c r="E88" i="2" l="1"/>
  <c r="D88" i="2" s="1"/>
  <c r="G88" i="2" s="1"/>
  <c r="F89" i="2"/>
  <c r="E89" i="2" l="1"/>
  <c r="D89" i="2" s="1"/>
  <c r="G89" i="2" s="1"/>
  <c r="F90" i="2"/>
  <c r="E90" i="2" l="1"/>
  <c r="D90" i="2" s="1"/>
  <c r="G90" i="2" s="1"/>
  <c r="F91" i="2"/>
  <c r="E91" i="2" l="1"/>
  <c r="D91" i="2" s="1"/>
  <c r="G91" i="2" s="1"/>
  <c r="F92" i="2"/>
  <c r="E92" i="2" l="1"/>
  <c r="D92" i="2" s="1"/>
  <c r="G92" i="2" s="1"/>
  <c r="F93" i="2"/>
  <c r="E93" i="2" l="1"/>
  <c r="D93" i="2" s="1"/>
  <c r="G93" i="2" s="1"/>
  <c r="F94" i="2"/>
  <c r="E94" i="2" l="1"/>
  <c r="D94" i="2" s="1"/>
  <c r="G94" i="2" s="1"/>
  <c r="F95" i="2"/>
  <c r="E95" i="2" l="1"/>
  <c r="D95" i="2" s="1"/>
  <c r="G95" i="2" s="1"/>
  <c r="F96" i="2"/>
  <c r="E96" i="2" l="1"/>
  <c r="D96" i="2" s="1"/>
  <c r="G96" i="2" s="1"/>
  <c r="F97" i="2"/>
  <c r="E97" i="2" l="1"/>
  <c r="D97" i="2" s="1"/>
  <c r="G97" i="2" s="1"/>
  <c r="F98" i="2"/>
  <c r="E98" i="2" l="1"/>
  <c r="D98" i="2" s="1"/>
  <c r="G98" i="2" s="1"/>
  <c r="F99" i="2"/>
  <c r="E99" i="2" l="1"/>
  <c r="D99" i="2" s="1"/>
  <c r="G99" i="2" s="1"/>
  <c r="F100" i="2"/>
  <c r="E100" i="2" l="1"/>
  <c r="D100" i="2" s="1"/>
  <c r="G100" i="2" s="1"/>
  <c r="F101" i="2"/>
  <c r="E101" i="2" l="1"/>
  <c r="D101" i="2" s="1"/>
  <c r="G101" i="2" s="1"/>
  <c r="F102" i="2"/>
  <c r="E102" i="2" l="1"/>
  <c r="D102" i="2" s="1"/>
  <c r="G102" i="2" s="1"/>
  <c r="F103" i="2"/>
  <c r="E103" i="2" l="1"/>
  <c r="D103" i="2" s="1"/>
  <c r="G103" i="2" s="1"/>
  <c r="F104" i="2"/>
  <c r="E104" i="2" l="1"/>
  <c r="D104" i="2" s="1"/>
  <c r="G104" i="2" s="1"/>
  <c r="F105" i="2"/>
  <c r="E105" i="2" l="1"/>
  <c r="D105" i="2" s="1"/>
  <c r="G105" i="2" s="1"/>
  <c r="F106" i="2"/>
  <c r="E106" i="2" l="1"/>
  <c r="D106" i="2" s="1"/>
  <c r="G106" i="2" s="1"/>
  <c r="F107" i="2"/>
  <c r="E107" i="2" l="1"/>
  <c r="D107" i="2" s="1"/>
  <c r="G107" i="2" s="1"/>
  <c r="F108" i="2"/>
  <c r="E108" i="2" l="1"/>
  <c r="D108" i="2" s="1"/>
  <c r="G108" i="2" s="1"/>
  <c r="F109" i="2" s="1"/>
  <c r="E109" i="2" l="1"/>
  <c r="D109" i="2" s="1"/>
  <c r="G109" i="2" s="1"/>
  <c r="F110" i="2"/>
  <c r="E110" i="2" l="1"/>
  <c r="D110" i="2" s="1"/>
  <c r="G110" i="2" s="1"/>
  <c r="F111" i="2"/>
  <c r="E111" i="2" l="1"/>
  <c r="D111" i="2" s="1"/>
  <c r="G111" i="2" s="1"/>
  <c r="F112" i="2"/>
  <c r="E112" i="2" l="1"/>
  <c r="D112" i="2" s="1"/>
  <c r="G112" i="2" s="1"/>
  <c r="F113" i="2"/>
  <c r="E14" i="2" s="1"/>
  <c r="E113" i="2" l="1"/>
  <c r="D113" i="2" s="1"/>
  <c r="G113" i="2" s="1"/>
  <c r="F114" i="2"/>
  <c r="E114" i="2" l="1"/>
  <c r="D114" i="2" s="1"/>
  <c r="G114" i="2" s="1"/>
  <c r="F115" i="2"/>
  <c r="E115" i="2" l="1"/>
  <c r="D115" i="2" s="1"/>
  <c r="G115" i="2" s="1"/>
  <c r="F116" i="2"/>
  <c r="E116" i="2" l="1"/>
  <c r="D116" i="2" s="1"/>
  <c r="G116" i="2" s="1"/>
  <c r="F117" i="2"/>
  <c r="E117" i="2" l="1"/>
  <c r="D117" i="2" s="1"/>
  <c r="G117" i="2" s="1"/>
  <c r="F118" i="2"/>
  <c r="E118" i="2" l="1"/>
  <c r="D118" i="2" s="1"/>
  <c r="G118" i="2" s="1"/>
  <c r="F119" i="2"/>
  <c r="E119" i="2" l="1"/>
  <c r="D119" i="2" s="1"/>
  <c r="G119" i="2" s="1"/>
  <c r="F120" i="2"/>
  <c r="E120" i="2" l="1"/>
  <c r="D120" i="2" s="1"/>
  <c r="G120" i="2" s="1"/>
  <c r="F121" i="2"/>
  <c r="E121" i="2" l="1"/>
  <c r="D121" i="2" s="1"/>
  <c r="G121" i="2" s="1"/>
  <c r="F122" i="2"/>
  <c r="E122" i="2" l="1"/>
  <c r="D122" i="2" s="1"/>
  <c r="G122" i="2" s="1"/>
  <c r="F123" i="2"/>
  <c r="E123" i="2" l="1"/>
  <c r="D123" i="2" s="1"/>
  <c r="G123" i="2" s="1"/>
  <c r="F124" i="2"/>
  <c r="E124" i="2" l="1"/>
  <c r="D124" i="2" s="1"/>
  <c r="G124" i="2" s="1"/>
  <c r="F125" i="2"/>
  <c r="E125" i="2" l="1"/>
  <c r="D125" i="2" s="1"/>
  <c r="G125" i="2" s="1"/>
  <c r="F126" i="2"/>
  <c r="E126" i="2" l="1"/>
  <c r="D126" i="2" s="1"/>
  <c r="G126" i="2" s="1"/>
  <c r="F127" i="2"/>
  <c r="E127" i="2" l="1"/>
  <c r="D127" i="2" s="1"/>
  <c r="G127" i="2" s="1"/>
  <c r="F128" i="2"/>
  <c r="E128" i="2" l="1"/>
  <c r="D128" i="2" s="1"/>
  <c r="G128" i="2" s="1"/>
  <c r="F129" i="2"/>
  <c r="E129" i="2" l="1"/>
  <c r="D129" i="2" s="1"/>
  <c r="G129" i="2" s="1"/>
  <c r="F130" i="2"/>
  <c r="E130" i="2" l="1"/>
  <c r="D130" i="2" s="1"/>
  <c r="G130" i="2" s="1"/>
  <c r="F131" i="2"/>
  <c r="E131" i="2" l="1"/>
  <c r="D131" i="2" s="1"/>
  <c r="G131" i="2" s="1"/>
  <c r="F132" i="2"/>
  <c r="E132" i="2" l="1"/>
  <c r="D132" i="2" s="1"/>
  <c r="G132" i="2" s="1"/>
  <c r="F133" i="2"/>
  <c r="E133" i="2" l="1"/>
  <c r="D133" i="2" s="1"/>
  <c r="G133" i="2" s="1"/>
  <c r="F134" i="2"/>
  <c r="E134" i="2" l="1"/>
  <c r="D134" i="2" s="1"/>
  <c r="G134" i="2" s="1"/>
  <c r="F135" i="2"/>
  <c r="E135" i="2" l="1"/>
  <c r="D135" i="2" s="1"/>
  <c r="G135" i="2" s="1"/>
  <c r="F136" i="2"/>
  <c r="E136" i="2" l="1"/>
  <c r="D136" i="2" s="1"/>
  <c r="G136" i="2" s="1"/>
  <c r="F137" i="2"/>
  <c r="E137" i="2" l="1"/>
  <c r="D137" i="2" s="1"/>
  <c r="G137" i="2" s="1"/>
  <c r="F138" i="2"/>
  <c r="E138" i="2" l="1"/>
  <c r="D138" i="2" s="1"/>
  <c r="G138" i="2" s="1"/>
  <c r="F139" i="2"/>
  <c r="E139" i="2" l="1"/>
  <c r="D139" i="2" s="1"/>
  <c r="G139" i="2" s="1"/>
  <c r="F140" i="2"/>
  <c r="E140" i="2" l="1"/>
  <c r="D140" i="2" s="1"/>
  <c r="G140" i="2" s="1"/>
  <c r="E141" i="2" l="1"/>
  <c r="F141" i="2"/>
  <c r="D141" i="2" l="1"/>
  <c r="G141" i="2" s="1"/>
  <c r="F142" i="2"/>
  <c r="E142" i="2" l="1"/>
  <c r="D142" i="2" s="1"/>
  <c r="G142" i="2" s="1"/>
  <c r="F143" i="2" s="1"/>
  <c r="E15" i="2" s="1"/>
  <c r="E143" i="2" l="1"/>
  <c r="D143" i="2" s="1"/>
  <c r="G143" i="2" s="1"/>
  <c r="F144" i="2"/>
  <c r="E144" i="2" l="1"/>
  <c r="D144" i="2" s="1"/>
  <c r="G144" i="2" s="1"/>
  <c r="F145" i="2"/>
  <c r="E145" i="2" l="1"/>
  <c r="D145" i="2" s="1"/>
  <c r="G145" i="2" s="1"/>
  <c r="F146" i="2"/>
  <c r="E146" i="2" l="1"/>
  <c r="D146" i="2" s="1"/>
  <c r="G146" i="2" s="1"/>
  <c r="F147" i="2"/>
  <c r="E147" i="2" l="1"/>
  <c r="D147" i="2" s="1"/>
  <c r="G147" i="2" s="1"/>
  <c r="F148" i="2"/>
  <c r="E148" i="2" l="1"/>
  <c r="D148" i="2" s="1"/>
  <c r="G148" i="2" s="1"/>
  <c r="F149" i="2"/>
  <c r="E149" i="2" l="1"/>
  <c r="D149" i="2" s="1"/>
  <c r="G149" i="2" s="1"/>
  <c r="F150" i="2"/>
  <c r="E150" i="2" l="1"/>
  <c r="D150" i="2" s="1"/>
  <c r="G150" i="2" s="1"/>
  <c r="F151" i="2"/>
  <c r="E151" i="2" l="1"/>
  <c r="D151" i="2" s="1"/>
  <c r="G151" i="2" s="1"/>
  <c r="F152" i="2"/>
  <c r="E152" i="2" l="1"/>
  <c r="D152" i="2" s="1"/>
  <c r="G152" i="2" s="1"/>
  <c r="F153" i="2"/>
  <c r="E153" i="2" l="1"/>
  <c r="D153" i="2" s="1"/>
  <c r="G153" i="2" s="1"/>
  <c r="F154" i="2"/>
  <c r="F155" i="2" l="1"/>
  <c r="E154" i="2"/>
  <c r="D154" i="2" s="1"/>
  <c r="G154" i="2" s="1"/>
  <c r="E155" i="2" l="1"/>
  <c r="D155" i="2" s="1"/>
  <c r="G155" i="2" s="1"/>
  <c r="F156" i="2"/>
  <c r="E156" i="2" l="1"/>
  <c r="D156" i="2" s="1"/>
  <c r="G156" i="2" s="1"/>
  <c r="F157" i="2"/>
  <c r="E157" i="2" l="1"/>
  <c r="D157" i="2" s="1"/>
  <c r="G157" i="2" s="1"/>
  <c r="F158" i="2"/>
  <c r="E158" i="2" l="1"/>
  <c r="D158" i="2" s="1"/>
  <c r="G158" i="2" s="1"/>
  <c r="F159" i="2"/>
  <c r="E159" i="2" l="1"/>
  <c r="D159" i="2" s="1"/>
  <c r="G159" i="2" s="1"/>
  <c r="F160" i="2"/>
  <c r="E160" i="2" l="1"/>
  <c r="D160" i="2" s="1"/>
  <c r="G160" i="2" s="1"/>
  <c r="F161" i="2"/>
  <c r="E161" i="2" l="1"/>
  <c r="D161" i="2" s="1"/>
  <c r="G161" i="2" s="1"/>
  <c r="F162" i="2"/>
  <c r="F163" i="2" l="1"/>
  <c r="E162" i="2"/>
  <c r="D162" i="2" s="1"/>
  <c r="G162" i="2" s="1"/>
  <c r="E163" i="2" l="1"/>
  <c r="D163" i="2" s="1"/>
  <c r="G163" i="2" s="1"/>
  <c r="F164" i="2"/>
  <c r="E164" i="2" l="1"/>
  <c r="D164" i="2" s="1"/>
  <c r="G164" i="2" s="1"/>
  <c r="F165" i="2"/>
  <c r="E165" i="2" l="1"/>
  <c r="D165" i="2" s="1"/>
  <c r="G165" i="2" s="1"/>
  <c r="F166" i="2"/>
  <c r="E166" i="2" l="1"/>
  <c r="D166" i="2" s="1"/>
  <c r="G166" i="2" s="1"/>
  <c r="F167" i="2"/>
  <c r="E167" i="2" l="1"/>
  <c r="D167" i="2" s="1"/>
  <c r="G167" i="2" s="1"/>
  <c r="F168" i="2"/>
  <c r="E168" i="2" l="1"/>
  <c r="D168" i="2" s="1"/>
  <c r="G168" i="2" s="1"/>
  <c r="F169" i="2"/>
  <c r="E169" i="2" l="1"/>
  <c r="D169" i="2" s="1"/>
  <c r="G169" i="2" s="1"/>
  <c r="F170" i="2"/>
  <c r="F171" i="2" l="1"/>
  <c r="E170" i="2"/>
  <c r="D170" i="2" s="1"/>
  <c r="G170" i="2" s="1"/>
  <c r="E171" i="2" l="1"/>
  <c r="D171" i="2" s="1"/>
  <c r="G171" i="2" s="1"/>
  <c r="F172" i="2"/>
  <c r="E172" i="2" l="1"/>
  <c r="D172" i="2" s="1"/>
  <c r="G172" i="2" s="1"/>
  <c r="F173" i="2"/>
  <c r="E173" i="2" l="1"/>
  <c r="D173" i="2" s="1"/>
  <c r="G173" i="2" s="1"/>
  <c r="F174" i="2"/>
  <c r="E174" i="2" l="1"/>
  <c r="D174" i="2" s="1"/>
  <c r="G174" i="2" s="1"/>
  <c r="F175" i="2"/>
  <c r="E175" i="2" l="1"/>
  <c r="D175" i="2" s="1"/>
  <c r="G175" i="2" s="1"/>
  <c r="F176" i="2"/>
  <c r="E176" i="2" l="1"/>
  <c r="D176" i="2" s="1"/>
  <c r="G176" i="2" s="1"/>
  <c r="F177" i="2"/>
  <c r="E177" i="2" l="1"/>
  <c r="D177" i="2" s="1"/>
  <c r="G177" i="2" s="1"/>
  <c r="F178" i="2"/>
  <c r="E178" i="2" l="1"/>
  <c r="D178" i="2" s="1"/>
  <c r="G178" i="2" s="1"/>
  <c r="F179" i="2"/>
  <c r="E179" i="2" l="1"/>
  <c r="D179" i="2" s="1"/>
  <c r="G179" i="2" s="1"/>
  <c r="F180" i="2"/>
  <c r="E180" i="2" l="1"/>
  <c r="D180" i="2" s="1"/>
  <c r="G180" i="2" s="1"/>
  <c r="F181" i="2"/>
  <c r="E181" i="2" l="1"/>
  <c r="D181" i="2" s="1"/>
  <c r="G181" i="2" s="1"/>
  <c r="F182" i="2"/>
  <c r="E182" i="2" l="1"/>
  <c r="D182" i="2" s="1"/>
  <c r="G182" i="2" s="1"/>
  <c r="F183" i="2"/>
  <c r="E183" i="2" l="1"/>
  <c r="D183" i="2" s="1"/>
  <c r="G183" i="2" s="1"/>
  <c r="F184" i="2"/>
  <c r="E184" i="2" l="1"/>
  <c r="D184" i="2" s="1"/>
  <c r="G184" i="2" s="1"/>
  <c r="F185" i="2"/>
  <c r="E185" i="2" l="1"/>
  <c r="D185" i="2" s="1"/>
  <c r="G185" i="2" s="1"/>
  <c r="F186" i="2"/>
  <c r="E186" i="2" l="1"/>
  <c r="D186" i="2" s="1"/>
  <c r="G186" i="2" s="1"/>
  <c r="F187" i="2"/>
  <c r="E187" i="2" l="1"/>
  <c r="D187" i="2" s="1"/>
  <c r="G187" i="2" s="1"/>
  <c r="F188" i="2"/>
  <c r="E188" i="2" l="1"/>
  <c r="D188" i="2" s="1"/>
  <c r="G188" i="2" s="1"/>
  <c r="F189" i="2"/>
  <c r="E189" i="2" l="1"/>
  <c r="D189" i="2" s="1"/>
  <c r="G189" i="2" s="1"/>
  <c r="F190" i="2"/>
  <c r="E190" i="2" l="1"/>
  <c r="D190" i="2" s="1"/>
  <c r="G190" i="2" s="1"/>
  <c r="F191" i="2"/>
  <c r="E191" i="2" l="1"/>
  <c r="D191" i="2" s="1"/>
  <c r="G191" i="2" s="1"/>
  <c r="F192" i="2"/>
  <c r="E192" i="2" l="1"/>
  <c r="D192" i="2" s="1"/>
  <c r="G192" i="2" s="1"/>
  <c r="F193" i="2"/>
  <c r="E193" i="2" l="1"/>
  <c r="D193" i="2" s="1"/>
  <c r="G193" i="2" s="1"/>
  <c r="F194" i="2"/>
  <c r="E194" i="2" l="1"/>
  <c r="D194" i="2" s="1"/>
  <c r="G194" i="2" s="1"/>
  <c r="F195" i="2"/>
  <c r="E195" i="2" l="1"/>
  <c r="D195" i="2" s="1"/>
  <c r="G195" i="2" s="1"/>
  <c r="F196" i="2"/>
  <c r="E196" i="2" l="1"/>
  <c r="D196" i="2" s="1"/>
  <c r="G196" i="2" s="1"/>
  <c r="F197" i="2"/>
  <c r="E197" i="2" l="1"/>
  <c r="D197" i="2" s="1"/>
  <c r="G197" i="2" s="1"/>
  <c r="F198" i="2"/>
  <c r="E198" i="2" l="1"/>
  <c r="D198" i="2" s="1"/>
  <c r="G198" i="2" s="1"/>
  <c r="F199" i="2"/>
  <c r="E199" i="2" l="1"/>
  <c r="D199" i="2" s="1"/>
  <c r="G199" i="2" s="1"/>
  <c r="F200" i="2"/>
  <c r="E200" i="2" l="1"/>
  <c r="D200" i="2" s="1"/>
  <c r="G200" i="2" s="1"/>
  <c r="F201" i="2"/>
  <c r="E201" i="2" l="1"/>
  <c r="D201" i="2" s="1"/>
  <c r="G201" i="2" s="1"/>
  <c r="F202" i="2"/>
  <c r="E202" i="2" l="1"/>
  <c r="D202" i="2" s="1"/>
  <c r="G202" i="2" s="1"/>
  <c r="F203" i="2"/>
  <c r="E203" i="2" l="1"/>
  <c r="D203" i="2" s="1"/>
  <c r="G203" i="2" s="1"/>
  <c r="F204" i="2"/>
  <c r="E204" i="2" l="1"/>
  <c r="D204" i="2" s="1"/>
  <c r="G204" i="2" s="1"/>
  <c r="F205" i="2"/>
  <c r="E205" i="2" l="1"/>
  <c r="D205" i="2" s="1"/>
  <c r="G205" i="2" s="1"/>
  <c r="F206" i="2"/>
  <c r="E206" i="2" l="1"/>
  <c r="D206" i="2" s="1"/>
  <c r="G206" i="2" s="1"/>
  <c r="F207" i="2"/>
  <c r="E207" i="2" l="1"/>
  <c r="D207" i="2" s="1"/>
  <c r="G207" i="2" s="1"/>
  <c r="F208" i="2"/>
  <c r="E208" i="2" l="1"/>
  <c r="D208" i="2" s="1"/>
  <c r="G208" i="2" s="1"/>
  <c r="F209" i="2"/>
  <c r="E209" i="2" l="1"/>
  <c r="D209" i="2" s="1"/>
  <c r="G209" i="2" s="1"/>
  <c r="F210" i="2"/>
  <c r="E210" i="2" l="1"/>
  <c r="D210" i="2" s="1"/>
  <c r="G210" i="2" s="1"/>
  <c r="F211" i="2"/>
  <c r="E211" i="2" l="1"/>
  <c r="D211" i="2" s="1"/>
  <c r="G211" i="2" s="1"/>
  <c r="F212" i="2"/>
  <c r="E212" i="2" l="1"/>
  <c r="D212" i="2" s="1"/>
  <c r="G212" i="2" s="1"/>
  <c r="F213" i="2"/>
  <c r="E213" i="2" l="1"/>
  <c r="D213" i="2" s="1"/>
  <c r="G213" i="2" s="1"/>
  <c r="F214" i="2"/>
  <c r="E214" i="2" l="1"/>
  <c r="D214" i="2" s="1"/>
  <c r="G214" i="2" s="1"/>
  <c r="F215" i="2"/>
  <c r="E215" i="2" l="1"/>
  <c r="D215" i="2" s="1"/>
  <c r="G215" i="2" s="1"/>
  <c r="F216" i="2"/>
  <c r="E216" i="2" l="1"/>
  <c r="D216" i="2" s="1"/>
  <c r="G216" i="2" s="1"/>
  <c r="F217" i="2"/>
  <c r="E217" i="2" l="1"/>
  <c r="D217" i="2" s="1"/>
  <c r="G217" i="2" s="1"/>
  <c r="F218" i="2"/>
  <c r="E218" i="2" l="1"/>
  <c r="D218" i="2" s="1"/>
  <c r="G218" i="2" s="1"/>
  <c r="F219" i="2"/>
  <c r="E219" i="2" l="1"/>
  <c r="D219" i="2" s="1"/>
  <c r="G219" i="2" s="1"/>
  <c r="F220" i="2"/>
  <c r="E220" i="2" l="1"/>
  <c r="D220" i="2" s="1"/>
  <c r="G220" i="2" s="1"/>
  <c r="F221" i="2"/>
  <c r="E221" i="2" l="1"/>
  <c r="D221" i="2" s="1"/>
  <c r="G221" i="2" s="1"/>
  <c r="F222" i="2"/>
  <c r="E222" i="2" l="1"/>
  <c r="D222" i="2" s="1"/>
  <c r="G222" i="2" s="1"/>
  <c r="F223" i="2"/>
  <c r="E223" i="2" l="1"/>
  <c r="D223" i="2" s="1"/>
  <c r="G223" i="2" s="1"/>
  <c r="F224" i="2"/>
  <c r="E224" i="2" l="1"/>
  <c r="D224" i="2" s="1"/>
  <c r="G224" i="2" s="1"/>
  <c r="F225" i="2"/>
  <c r="E225" i="2" l="1"/>
  <c r="D225" i="2" s="1"/>
  <c r="G225" i="2" s="1"/>
  <c r="F226" i="2"/>
  <c r="E226" i="2" l="1"/>
  <c r="D226" i="2" s="1"/>
  <c r="G226" i="2" s="1"/>
  <c r="F227" i="2"/>
  <c r="E227" i="2" l="1"/>
  <c r="D227" i="2" s="1"/>
  <c r="G227" i="2" s="1"/>
  <c r="F228" i="2"/>
  <c r="E228" i="2" l="1"/>
  <c r="D228" i="2" s="1"/>
  <c r="G228" i="2" s="1"/>
  <c r="F229" i="2"/>
  <c r="E229" i="2" l="1"/>
  <c r="D229" i="2" s="1"/>
  <c r="G229" i="2" s="1"/>
  <c r="F230" i="2"/>
  <c r="E230" i="2" l="1"/>
  <c r="D230" i="2" s="1"/>
  <c r="G230" i="2" s="1"/>
  <c r="F231" i="2"/>
  <c r="E231" i="2" l="1"/>
  <c r="D231" i="2" s="1"/>
  <c r="G231" i="2" s="1"/>
  <c r="F232" i="2"/>
  <c r="E232" i="2" l="1"/>
  <c r="D232" i="2" s="1"/>
  <c r="G232" i="2" s="1"/>
  <c r="F233" i="2"/>
  <c r="E233" i="2" l="1"/>
  <c r="D233" i="2" s="1"/>
  <c r="G233" i="2" s="1"/>
  <c r="F234" i="2"/>
  <c r="E234" i="2" l="1"/>
  <c r="D234" i="2" s="1"/>
  <c r="G234" i="2" s="1"/>
  <c r="F235" i="2"/>
  <c r="E235" i="2" l="1"/>
  <c r="D235" i="2" s="1"/>
  <c r="G235" i="2" s="1"/>
  <c r="F236" i="2"/>
  <c r="E236" i="2" l="1"/>
  <c r="D236" i="2" s="1"/>
  <c r="G236" i="2" s="1"/>
  <c r="F237" i="2"/>
  <c r="E237" i="2" l="1"/>
  <c r="D237" i="2" s="1"/>
  <c r="G237" i="2" s="1"/>
  <c r="F238" i="2"/>
  <c r="E238" i="2" l="1"/>
  <c r="D238" i="2" s="1"/>
  <c r="G238" i="2" s="1"/>
  <c r="F239" i="2"/>
  <c r="E239" i="2" l="1"/>
  <c r="D239" i="2" s="1"/>
  <c r="G239" i="2" s="1"/>
  <c r="F240" i="2"/>
  <c r="E240" i="2" l="1"/>
  <c r="D240" i="2" s="1"/>
  <c r="G240" i="2" s="1"/>
  <c r="F241" i="2"/>
  <c r="E241" i="2" l="1"/>
  <c r="D241" i="2" s="1"/>
  <c r="G241" i="2" s="1"/>
  <c r="F242" i="2"/>
  <c r="E242" i="2" l="1"/>
  <c r="D242" i="2" s="1"/>
  <c r="G242" i="2" s="1"/>
  <c r="F243" i="2"/>
  <c r="F244" i="2" l="1"/>
  <c r="E243" i="2"/>
  <c r="D243" i="2" s="1"/>
  <c r="G243" i="2" s="1"/>
  <c r="E244" i="2" l="1"/>
  <c r="D244" i="2" s="1"/>
  <c r="G244" i="2" s="1"/>
  <c r="F245" i="2"/>
  <c r="E245" i="2" l="1"/>
  <c r="D245" i="2" s="1"/>
  <c r="G245" i="2" s="1"/>
  <c r="F246" i="2"/>
  <c r="E246" i="2" l="1"/>
  <c r="D246" i="2" s="1"/>
  <c r="G246" i="2" s="1"/>
  <c r="F247" i="2"/>
  <c r="E247" i="2" l="1"/>
  <c r="D247" i="2" s="1"/>
  <c r="G247" i="2" s="1"/>
  <c r="F248" i="2"/>
  <c r="E248" i="2" l="1"/>
  <c r="D248" i="2" s="1"/>
  <c r="G248" i="2" s="1"/>
  <c r="F249" i="2"/>
  <c r="E249" i="2" l="1"/>
  <c r="D249" i="2" s="1"/>
  <c r="G249" i="2" s="1"/>
  <c r="F250" i="2"/>
  <c r="E250" i="2" l="1"/>
  <c r="D250" i="2" s="1"/>
  <c r="G250" i="2" s="1"/>
  <c r="F251" i="2"/>
  <c r="E251" i="2" l="1"/>
  <c r="D251" i="2" s="1"/>
  <c r="G251" i="2" s="1"/>
  <c r="F252" i="2"/>
  <c r="E252" i="2" l="1"/>
  <c r="D252" i="2" s="1"/>
  <c r="G252" i="2" s="1"/>
  <c r="F253" i="2"/>
  <c r="E253" i="2" l="1"/>
  <c r="D253" i="2" s="1"/>
  <c r="G253" i="2" s="1"/>
  <c r="F254" i="2"/>
  <c r="E254" i="2" l="1"/>
  <c r="D254" i="2" s="1"/>
  <c r="G254" i="2" s="1"/>
  <c r="F255" i="2"/>
  <c r="E255" i="2" l="1"/>
  <c r="D255" i="2" s="1"/>
  <c r="G255" i="2" s="1"/>
  <c r="F256" i="2"/>
  <c r="E256" i="2" l="1"/>
  <c r="D256" i="2" s="1"/>
  <c r="G256" i="2" s="1"/>
  <c r="F257" i="2"/>
  <c r="E257" i="2" l="1"/>
  <c r="D257" i="2" s="1"/>
  <c r="G257" i="2" s="1"/>
  <c r="F258" i="2"/>
  <c r="E258" i="2" l="1"/>
  <c r="D258" i="2" s="1"/>
  <c r="G258" i="2" s="1"/>
  <c r="F259" i="2"/>
  <c r="E259" i="2" l="1"/>
  <c r="D259" i="2" s="1"/>
  <c r="G259" i="2" s="1"/>
  <c r="F260" i="2"/>
  <c r="E260" i="2" l="1"/>
  <c r="D260" i="2" s="1"/>
  <c r="G260" i="2" s="1"/>
</calcChain>
</file>

<file path=xl/sharedStrings.xml><?xml version="1.0" encoding="utf-8"?>
<sst xmlns="http://schemas.openxmlformats.org/spreadsheetml/2006/main" count="29" uniqueCount="27">
  <si>
    <t>MES</t>
  </si>
  <si>
    <t>CAPITAL</t>
  </si>
  <si>
    <t>INTERESES</t>
  </si>
  <si>
    <t>SALDO</t>
  </si>
  <si>
    <t>Tasa Anual</t>
  </si>
  <si>
    <t>PAGO</t>
  </si>
  <si>
    <t>ESQUEMA</t>
  </si>
  <si>
    <t>Plazo</t>
  </si>
  <si>
    <t>Saldo</t>
  </si>
  <si>
    <t xml:space="preserve">CIUDAD MADERAS </t>
  </si>
  <si>
    <t>Condominio</t>
  </si>
  <si>
    <t>Lote</t>
  </si>
  <si>
    <t>Superficie</t>
  </si>
  <si>
    <t>Precio m2</t>
  </si>
  <si>
    <t>Costo Total</t>
  </si>
  <si>
    <t xml:space="preserve">Mensualidad sin/Int. </t>
  </si>
  <si>
    <t xml:space="preserve">Mensualidad Con/Int. SSI </t>
  </si>
  <si>
    <t>Fechas</t>
  </si>
  <si>
    <t>1er Mensualidad</t>
  </si>
  <si>
    <t>10% precio m2</t>
  </si>
  <si>
    <t>PRECIO REAL CON DESCUENTO</t>
  </si>
  <si>
    <t>ENGANCHE 10%</t>
  </si>
  <si>
    <t xml:space="preserve">                             </t>
  </si>
  <si>
    <t>SAN LUIS POTOSI</t>
  </si>
  <si>
    <t>bonificacion</t>
  </si>
  <si>
    <t>Aportado</t>
  </si>
  <si>
    <t>LAUREL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</si>
</sst>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$-80A]#,##0.00;[Red]\-[$$-80A]#,##0.00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1F497D"/>
      <name val="Arial"/>
      <family val="2"/>
    </font>
    <font>
      <b/>
      <sz val="10"/>
      <color theme="3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3"/>
      <name val="Calibri"/>
      <family val="2"/>
      <scheme val="minor"/>
    </font>
    <font>
      <sz val="10"/>
      <color theme="1"/>
      <name val="Arial"/>
      <family val="2"/>
    </font>
    <font>
      <b/>
      <sz val="12"/>
      <color theme="4"/>
      <name val="Arial"/>
      <family val="2"/>
    </font>
    <font>
      <b/>
      <sz val="11"/>
      <name val="Calibri"/>
      <family val="2"/>
      <scheme val="minor"/>
    </font>
    <font>
      <sz val="26"/>
      <color rgb="FF1F497D"/>
      <name val="Arial"/>
      <family val="2"/>
    </font>
    <font>
      <b/>
      <sz val="9"/>
      <name val="Arial"/>
      <family val="2"/>
    </font>
    <font>
      <sz val="28"/>
      <color rgb="FF808080"/>
      <name val="Arial"/>
      <family val="2"/>
    </font>
    <font>
      <b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 wrapText="1"/>
    </xf>
    <xf numFmtId="43" fontId="3" fillId="0" borderId="1" xfId="1" applyNumberFormat="1" applyFont="1" applyFill="1" applyBorder="1" applyAlignment="1">
      <alignment horizontal="center" vertical="center" wrapText="1"/>
    </xf>
    <xf numFmtId="8" fontId="0" fillId="0" borderId="0" xfId="0" applyNumberForma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43" fontId="10" fillId="0" borderId="0" xfId="2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44" fontId="9" fillId="0" borderId="0" xfId="1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12" fillId="2" borderId="0" xfId="4" applyNumberFormat="1" applyFont="1" applyFill="1" applyBorder="1" applyAlignment="1">
      <alignment vertical="center"/>
    </xf>
    <xf numFmtId="0" fontId="9" fillId="0" borderId="0" xfId="0" applyFont="1" applyAlignment="1">
      <alignment horizontal="right"/>
    </xf>
    <xf numFmtId="0" fontId="13" fillId="0" borderId="0" xfId="0" applyFont="1"/>
    <xf numFmtId="164" fontId="0" fillId="0" borderId="0" xfId="0" applyNumberFormat="1"/>
    <xf numFmtId="0" fontId="15" fillId="0" borderId="0" xfId="0" applyFont="1" applyAlignment="1">
      <alignment horizontal="right"/>
    </xf>
    <xf numFmtId="0" fontId="10" fillId="2" borderId="0" xfId="0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5" fontId="8" fillId="0" borderId="1" xfId="0" applyNumberFormat="1" applyFont="1" applyBorder="1" applyAlignment="1">
      <alignment horizontal="right"/>
    </xf>
    <xf numFmtId="15" fontId="14" fillId="3" borderId="2" xfId="0" applyNumberFormat="1" applyFont="1" applyFill="1" applyBorder="1" applyAlignment="1">
      <alignment horizontal="center"/>
    </xf>
    <xf numFmtId="10" fontId="16" fillId="0" borderId="0" xfId="0" applyNumberFormat="1" applyFont="1" applyAlignment="1">
      <alignment horizontal="center" vertical="center" wrapText="1"/>
    </xf>
    <xf numFmtId="44" fontId="9" fillId="4" borderId="3" xfId="4" applyFont="1" applyFill="1" applyBorder="1" applyAlignment="1"/>
    <xf numFmtId="165" fontId="9" fillId="4" borderId="4" xfId="3" applyNumberFormat="1" applyFont="1" applyFill="1" applyBorder="1" applyAlignment="1">
      <alignment horizontal="center"/>
    </xf>
    <xf numFmtId="164" fontId="11" fillId="0" borderId="0" xfId="4" applyNumberFormat="1" applyFont="1" applyFill="1" applyBorder="1" applyAlignment="1">
      <alignment vertical="center"/>
    </xf>
    <xf numFmtId="0" fontId="8" fillId="0" borderId="0" xfId="0" applyFont="1" applyAlignment="1">
      <alignment horizontal="right"/>
    </xf>
    <xf numFmtId="10" fontId="16" fillId="0" borderId="5" xfId="0" applyNumberFormat="1" applyFont="1" applyBorder="1" applyAlignment="1">
      <alignment horizontal="center" vertical="center" wrapText="1"/>
    </xf>
    <xf numFmtId="44" fontId="18" fillId="0" borderId="0" xfId="4" applyFont="1" applyFill="1" applyBorder="1" applyAlignment="1">
      <alignment horizontal="right"/>
    </xf>
    <xf numFmtId="164" fontId="10" fillId="2" borderId="0" xfId="4" applyNumberFormat="1" applyFont="1" applyFill="1" applyBorder="1" applyAlignment="1">
      <alignment vertical="center"/>
    </xf>
    <xf numFmtId="43" fontId="10" fillId="2" borderId="0" xfId="2" applyFont="1" applyFill="1" applyBorder="1" applyAlignment="1"/>
    <xf numFmtId="0" fontId="20" fillId="0" borderId="0" xfId="0" applyFont="1" applyAlignment="1">
      <alignment horizontal="right"/>
    </xf>
    <xf numFmtId="44" fontId="0" fillId="0" borderId="0" xfId="0" applyNumberFormat="1"/>
    <xf numFmtId="14" fontId="0" fillId="0" borderId="0" xfId="0" applyNumberFormat="1"/>
    <xf numFmtId="164" fontId="12" fillId="0" borderId="0" xfId="4" applyNumberFormat="1" applyFont="1" applyFill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44" fontId="23" fillId="0" borderId="0" xfId="4" applyFont="1" applyFill="1" applyBorder="1" applyAlignment="1">
      <alignment horizontal="center"/>
    </xf>
    <xf numFmtId="44" fontId="24" fillId="0" borderId="0" xfId="5" applyFont="1" applyFill="1" applyBorder="1"/>
    <xf numFmtId="164" fontId="25" fillId="0" borderId="0" xfId="0" applyNumberFormat="1" applyFont="1"/>
    <xf numFmtId="0" fontId="21" fillId="0" borderId="0" xfId="6" applyFont="1"/>
    <xf numFmtId="0" fontId="22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7">
    <cellStyle name="Millares" xfId="2" builtinId="3"/>
    <cellStyle name="Moneda" xfId="1" builtinId="4"/>
    <cellStyle name="Moneda 19" xfId="5" xr:uid="{00000000-0005-0000-0000-000002000000}"/>
    <cellStyle name="Moneda 2" xfId="4" xr:uid="{00000000-0005-0000-0000-000003000000}"/>
    <cellStyle name="Normal" xfId="0" builtinId="0"/>
    <cellStyle name="Normal 18" xfId="6" xr:uid="{00000000-0005-0000-0000-000005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60"/>
  <sheetViews>
    <sheetView tabSelected="1" workbookViewId="0">
      <selection activeCell="D6" sqref="D6"/>
    </sheetView>
  </sheetViews>
  <sheetFormatPr baseColWidth="10" defaultColWidth="11.44140625" defaultRowHeight="14.4" x14ac:dyDescent="0.3"/>
  <cols>
    <col min="1" max="1" width="13.33203125" customWidth="1"/>
    <col min="2" max="2" width="17" style="1" customWidth="1"/>
    <col min="3" max="3" width="13.44140625" customWidth="1"/>
    <col min="4" max="4" width="13.88671875" customWidth="1"/>
    <col min="5" max="5" width="18.109375" customWidth="1"/>
    <col min="6" max="6" width="17.33203125" customWidth="1"/>
    <col min="7" max="7" width="17.6640625" customWidth="1"/>
    <col min="8" max="8" width="14.109375" bestFit="1" customWidth="1"/>
    <col min="9" max="9" width="14.5546875" customWidth="1"/>
    <col min="10" max="10" width="12.33203125" bestFit="1" customWidth="1"/>
  </cols>
  <sheetData>
    <row r="1" spans="1:10" ht="34.799999999999997" x14ac:dyDescent="0.55000000000000004">
      <c r="B1" s="49" t="s">
        <v>9</v>
      </c>
      <c r="C1" s="49"/>
      <c r="D1" s="49"/>
      <c r="E1" s="49"/>
      <c r="F1" s="49"/>
      <c r="G1" s="49"/>
      <c r="H1" s="49"/>
    </row>
    <row r="2" spans="1:10" ht="32.4" x14ac:dyDescent="0.55000000000000004">
      <c r="B2" s="50" t="s">
        <v>23</v>
      </c>
      <c r="C2" s="50"/>
      <c r="D2" s="50"/>
      <c r="E2" s="50"/>
      <c r="F2" s="50"/>
      <c r="G2" s="50"/>
      <c r="H2" s="50"/>
    </row>
    <row r="3" spans="1:10" ht="13.5" customHeight="1" x14ac:dyDescent="0.3">
      <c r="C3" s="8"/>
      <c r="D3" s="8"/>
      <c r="E3" s="8"/>
      <c r="F3" s="8"/>
      <c r="G3" s="9"/>
      <c r="H3" s="41"/>
    </row>
    <row r="4" spans="1:10" x14ac:dyDescent="0.3">
      <c r="A4" s="10"/>
      <c r="B4" s="11"/>
      <c r="C4" s="12" t="s">
        <v>10</v>
      </c>
      <c r="D4" s="12" t="s">
        <v>11</v>
      </c>
      <c r="E4" s="12" t="s">
        <v>12</v>
      </c>
      <c r="F4" s="12" t="s">
        <v>13</v>
      </c>
      <c r="G4" s="12" t="s">
        <v>7</v>
      </c>
      <c r="H4" s="42" t="s">
        <v>19</v>
      </c>
    </row>
    <row r="5" spans="1:10" x14ac:dyDescent="0.3">
      <c r="C5" s="24" t="s">
        <v>26</v>
      </c>
      <c r="D5" s="24">
        <v>9</v>
      </c>
      <c r="E5" s="36">
        <v>139.03</v>
      </c>
      <c r="F5" s="17">
        <v>3500</v>
      </c>
      <c r="G5" s="13">
        <f>240-32</f>
        <v>208</v>
      </c>
      <c r="H5" s="43">
        <f>F5-(E9-F9)/E5</f>
        <v>3424.5562252751206</v>
      </c>
    </row>
    <row r="6" spans="1:10" x14ac:dyDescent="0.3">
      <c r="C6" s="14"/>
      <c r="D6" s="15"/>
      <c r="E6" s="16"/>
      <c r="H6" s="44"/>
    </row>
    <row r="7" spans="1:10" ht="15.6" x14ac:dyDescent="0.3">
      <c r="C7" s="18"/>
      <c r="D7" s="23" t="s">
        <v>14</v>
      </c>
      <c r="E7" s="19">
        <f>E5*F5</f>
        <v>486605</v>
      </c>
      <c r="F7" s="45">
        <f>(E7-E9)+F9</f>
        <v>476116.05200000003</v>
      </c>
      <c r="G7" s="46" t="s">
        <v>20</v>
      </c>
      <c r="H7" s="41"/>
      <c r="I7" s="22"/>
      <c r="J7" s="38"/>
    </row>
    <row r="8" spans="1:10" x14ac:dyDescent="0.3">
      <c r="E8" s="22"/>
      <c r="F8" s="41"/>
      <c r="G8" s="41"/>
    </row>
    <row r="9" spans="1:10" ht="15.6" x14ac:dyDescent="0.3">
      <c r="C9" s="20"/>
      <c r="D9" s="20" t="s">
        <v>25</v>
      </c>
      <c r="E9" s="19">
        <v>104889.48</v>
      </c>
      <c r="F9" s="45">
        <f>E9*0.9</f>
        <v>94400.531999999992</v>
      </c>
      <c r="G9" s="46" t="s">
        <v>21</v>
      </c>
      <c r="H9" s="22"/>
      <c r="I9" s="22"/>
    </row>
    <row r="10" spans="1:10" ht="15.6" x14ac:dyDescent="0.3">
      <c r="C10" s="20"/>
      <c r="D10" s="47" t="s">
        <v>24</v>
      </c>
      <c r="E10" s="40"/>
      <c r="F10" s="45"/>
      <c r="G10" s="46"/>
      <c r="H10" s="22"/>
      <c r="I10" s="22"/>
    </row>
    <row r="11" spans="1:10" ht="15.6" x14ac:dyDescent="0.3">
      <c r="D11" s="20" t="s">
        <v>8</v>
      </c>
      <c r="E11" s="19">
        <f>E7-E9-E10</f>
        <v>381715.52</v>
      </c>
      <c r="F11" s="22"/>
      <c r="G11" s="22"/>
      <c r="H11" s="22"/>
      <c r="I11" s="38"/>
    </row>
    <row r="12" spans="1:10" x14ac:dyDescent="0.3">
      <c r="D12" s="37"/>
      <c r="G12" s="1"/>
      <c r="H12" s="1"/>
      <c r="J12" s="21"/>
    </row>
    <row r="13" spans="1:10" x14ac:dyDescent="0.3">
      <c r="B13" s="34" t="s">
        <v>15</v>
      </c>
      <c r="C13" s="28"/>
      <c r="D13" s="48">
        <f>12+4</f>
        <v>16</v>
      </c>
      <c r="E13" s="35">
        <f>IF(D13&lt;&gt;0,LOOKUP(1,C19:H200,F19:F200),0)</f>
        <v>1835.1707692307693</v>
      </c>
      <c r="G13" s="32" t="s">
        <v>18</v>
      </c>
      <c r="H13" s="27">
        <v>45215</v>
      </c>
    </row>
    <row r="14" spans="1:10" x14ac:dyDescent="0.3">
      <c r="B14" s="34" t="s">
        <v>16</v>
      </c>
      <c r="C14" s="28">
        <f>+H17/12</f>
        <v>0.01</v>
      </c>
      <c r="D14" s="48">
        <f>G5-D13-D15</f>
        <v>72</v>
      </c>
      <c r="E14" s="35">
        <f>LOOKUP(D13+1,C19:H200,F19:F200)</f>
        <v>4135.6532013771994</v>
      </c>
    </row>
    <row r="15" spans="1:10" x14ac:dyDescent="0.3">
      <c r="B15" s="34" t="s">
        <v>16</v>
      </c>
      <c r="C15" s="28">
        <f>+H18/12</f>
        <v>1.2499999999999999E-2</v>
      </c>
      <c r="D15" s="48">
        <v>120</v>
      </c>
      <c r="E15" s="35">
        <f>LOOKUP(D13+D14+1,C19:H200,F19:F200)</f>
        <v>4650.5960903400073</v>
      </c>
    </row>
    <row r="16" spans="1:10" ht="23.25" customHeight="1" x14ac:dyDescent="0.3">
      <c r="D16" s="1" t="s">
        <v>22</v>
      </c>
      <c r="E16" s="31"/>
    </row>
    <row r="17" spans="2:11" hidden="1" x14ac:dyDescent="0.3">
      <c r="B17"/>
      <c r="G17" s="29" t="s">
        <v>4</v>
      </c>
      <c r="H17" s="30">
        <v>0.12</v>
      </c>
    </row>
    <row r="18" spans="2:11" hidden="1" x14ac:dyDescent="0.3">
      <c r="B18"/>
      <c r="C18" s="33"/>
      <c r="G18" s="29" t="s">
        <v>4</v>
      </c>
      <c r="H18" s="30">
        <v>0.15</v>
      </c>
      <c r="I18" s="5"/>
    </row>
    <row r="19" spans="2:11" x14ac:dyDescent="0.3">
      <c r="B19" s="25" t="s">
        <v>17</v>
      </c>
      <c r="C19" s="7" t="s">
        <v>0</v>
      </c>
      <c r="D19" s="7" t="s">
        <v>1</v>
      </c>
      <c r="E19" s="7" t="s">
        <v>2</v>
      </c>
      <c r="F19" s="7" t="s">
        <v>5</v>
      </c>
      <c r="G19" s="7" t="s">
        <v>3</v>
      </c>
      <c r="H19" s="7" t="s">
        <v>6</v>
      </c>
    </row>
    <row r="20" spans="2:11" x14ac:dyDescent="0.3">
      <c r="B20" s="6"/>
      <c r="C20" s="2">
        <v>0</v>
      </c>
      <c r="D20" s="2"/>
      <c r="E20" s="2"/>
      <c r="F20" s="2"/>
      <c r="G20" s="3">
        <f>+$E$11</f>
        <v>381715.52</v>
      </c>
      <c r="H20" s="6"/>
    </row>
    <row r="21" spans="2:11" x14ac:dyDescent="0.3">
      <c r="B21" s="26">
        <v>45215</v>
      </c>
      <c r="C21" s="6">
        <v>1</v>
      </c>
      <c r="D21" s="3">
        <f>+F21-E21</f>
        <v>1835.1707692307693</v>
      </c>
      <c r="E21" s="3">
        <f t="shared" ref="E21:E52" si="0">IF(C21&lt;=$D$13,G20*0%,IF(AND(C21&gt;$D$13,C21&lt;=($D$13+$D$14)),G20*$C$14,IF(C21&gt;$D$13+$D$14,G20*$C$15,0)))</f>
        <v>0</v>
      </c>
      <c r="F21" s="4">
        <f t="shared" ref="F21:F84" si="1">IF(AND(C21&lt;=$D$13,H21&lt;&gt;H20),$E$11/$G$5,IF(AND(C21&gt;$D$13,C21&lt;=$D$13+$D$14,H21&lt;&gt;H20),-PMT($C$14,($D$14+$D$15),G20),IF(AND(C21&gt;$D$13+$D$14,H21&lt;&gt;H20),-PMT($C$15,$D$15,G20),F20)))</f>
        <v>1835.1707692307693</v>
      </c>
      <c r="G21" s="3">
        <f>+G20-D21</f>
        <v>379880.34923076926</v>
      </c>
      <c r="H21" s="6">
        <f t="shared" ref="H21:H52" si="2">IF(C21&lt;=$D$13,1,IF(AND(C21&gt;$D$13,C21&lt;=($D$13+$D$14)),2,IF(C21&gt;$D$13+$D$14,3,0)))</f>
        <v>1</v>
      </c>
    </row>
    <row r="22" spans="2:11" x14ac:dyDescent="0.3">
      <c r="B22" s="26">
        <v>45246</v>
      </c>
      <c r="C22" s="6">
        <v>2</v>
      </c>
      <c r="D22" s="3">
        <f t="shared" ref="D22:D56" si="3">+F22-E22</f>
        <v>1835.1707692307693</v>
      </c>
      <c r="E22" s="3">
        <f t="shared" si="0"/>
        <v>0</v>
      </c>
      <c r="F22" s="4">
        <f t="shared" si="1"/>
        <v>1835.1707692307693</v>
      </c>
      <c r="G22" s="3">
        <f t="shared" ref="G22:G56" si="4">+G21-D22</f>
        <v>378045.17846153851</v>
      </c>
      <c r="H22" s="6">
        <f t="shared" si="2"/>
        <v>1</v>
      </c>
    </row>
    <row r="23" spans="2:11" x14ac:dyDescent="0.3">
      <c r="B23" s="26">
        <v>45276</v>
      </c>
      <c r="C23" s="6">
        <v>3</v>
      </c>
      <c r="D23" s="3">
        <f t="shared" si="3"/>
        <v>1835.1707692307693</v>
      </c>
      <c r="E23" s="3">
        <f t="shared" si="0"/>
        <v>0</v>
      </c>
      <c r="F23" s="4">
        <f t="shared" si="1"/>
        <v>1835.1707692307693</v>
      </c>
      <c r="G23" s="3">
        <f t="shared" si="4"/>
        <v>376210.00769230776</v>
      </c>
      <c r="H23" s="6">
        <f t="shared" si="2"/>
        <v>1</v>
      </c>
    </row>
    <row r="24" spans="2:11" x14ac:dyDescent="0.3">
      <c r="B24" s="26">
        <v>45307</v>
      </c>
      <c r="C24" s="6">
        <v>4</v>
      </c>
      <c r="D24" s="3">
        <f t="shared" si="3"/>
        <v>1835.1707692307693</v>
      </c>
      <c r="E24" s="3">
        <f t="shared" si="0"/>
        <v>0</v>
      </c>
      <c r="F24" s="4">
        <f t="shared" si="1"/>
        <v>1835.1707692307693</v>
      </c>
      <c r="G24" s="3">
        <f t="shared" si="4"/>
        <v>374374.836923077</v>
      </c>
      <c r="H24" s="6">
        <f t="shared" si="2"/>
        <v>1</v>
      </c>
    </row>
    <row r="25" spans="2:11" x14ac:dyDescent="0.3">
      <c r="B25" s="26">
        <v>45338</v>
      </c>
      <c r="C25" s="6">
        <v>5</v>
      </c>
      <c r="D25" s="3">
        <f t="shared" si="3"/>
        <v>1835.1707692307693</v>
      </c>
      <c r="E25" s="3">
        <f t="shared" si="0"/>
        <v>0</v>
      </c>
      <c r="F25" s="4">
        <f t="shared" si="1"/>
        <v>1835.1707692307693</v>
      </c>
      <c r="G25" s="3">
        <f t="shared" si="4"/>
        <v>372539.66615384625</v>
      </c>
      <c r="H25" s="6">
        <f t="shared" si="2"/>
        <v>1</v>
      </c>
    </row>
    <row r="26" spans="2:11" x14ac:dyDescent="0.3">
      <c r="B26" s="26">
        <v>45367</v>
      </c>
      <c r="C26" s="6">
        <v>6</v>
      </c>
      <c r="D26" s="3">
        <f t="shared" si="3"/>
        <v>1835.1707692307693</v>
      </c>
      <c r="E26" s="3">
        <f t="shared" si="0"/>
        <v>0</v>
      </c>
      <c r="F26" s="4">
        <f t="shared" si="1"/>
        <v>1835.1707692307693</v>
      </c>
      <c r="G26" s="3">
        <f t="shared" si="4"/>
        <v>370704.4953846155</v>
      </c>
      <c r="H26" s="6">
        <f t="shared" si="2"/>
        <v>1</v>
      </c>
      <c r="K26" s="39"/>
    </row>
    <row r="27" spans="2:11" x14ac:dyDescent="0.3">
      <c r="B27" s="26">
        <v>45398</v>
      </c>
      <c r="C27" s="6">
        <v>7</v>
      </c>
      <c r="D27" s="3">
        <f t="shared" si="3"/>
        <v>1835.1707692307693</v>
      </c>
      <c r="E27" s="3">
        <f t="shared" si="0"/>
        <v>0</v>
      </c>
      <c r="F27" s="4">
        <f t="shared" si="1"/>
        <v>1835.1707692307693</v>
      </c>
      <c r="G27" s="3">
        <f t="shared" si="4"/>
        <v>368869.32461538474</v>
      </c>
      <c r="H27" s="6">
        <f t="shared" si="2"/>
        <v>1</v>
      </c>
    </row>
    <row r="28" spans="2:11" x14ac:dyDescent="0.3">
      <c r="B28" s="26">
        <v>45428</v>
      </c>
      <c r="C28" s="6">
        <v>8</v>
      </c>
      <c r="D28" s="3">
        <f t="shared" si="3"/>
        <v>1835.1707692307693</v>
      </c>
      <c r="E28" s="3">
        <f t="shared" si="0"/>
        <v>0</v>
      </c>
      <c r="F28" s="4">
        <f t="shared" si="1"/>
        <v>1835.1707692307693</v>
      </c>
      <c r="G28" s="3">
        <f t="shared" si="4"/>
        <v>367034.15384615399</v>
      </c>
      <c r="H28" s="6">
        <f t="shared" si="2"/>
        <v>1</v>
      </c>
    </row>
    <row r="29" spans="2:11" x14ac:dyDescent="0.3">
      <c r="B29" s="26">
        <v>45459</v>
      </c>
      <c r="C29" s="6">
        <v>9</v>
      </c>
      <c r="D29" s="3">
        <f t="shared" si="3"/>
        <v>1835.1707692307693</v>
      </c>
      <c r="E29" s="3">
        <f t="shared" si="0"/>
        <v>0</v>
      </c>
      <c r="F29" s="4">
        <f t="shared" si="1"/>
        <v>1835.1707692307693</v>
      </c>
      <c r="G29" s="3">
        <f t="shared" si="4"/>
        <v>365198.98307692324</v>
      </c>
      <c r="H29" s="6">
        <f t="shared" si="2"/>
        <v>1</v>
      </c>
    </row>
    <row r="30" spans="2:11" x14ac:dyDescent="0.3">
      <c r="B30" s="26">
        <v>45489</v>
      </c>
      <c r="C30" s="6">
        <v>10</v>
      </c>
      <c r="D30" s="3">
        <f t="shared" si="3"/>
        <v>1835.1707692307693</v>
      </c>
      <c r="E30" s="3">
        <f t="shared" si="0"/>
        <v>0</v>
      </c>
      <c r="F30" s="4">
        <f t="shared" si="1"/>
        <v>1835.1707692307693</v>
      </c>
      <c r="G30" s="3">
        <f t="shared" si="4"/>
        <v>363363.81230769248</v>
      </c>
      <c r="H30" s="6">
        <f t="shared" si="2"/>
        <v>1</v>
      </c>
    </row>
    <row r="31" spans="2:11" x14ac:dyDescent="0.3">
      <c r="B31" s="26">
        <v>45520</v>
      </c>
      <c r="C31" s="6">
        <v>11</v>
      </c>
      <c r="D31" s="3">
        <f t="shared" si="3"/>
        <v>1835.1707692307693</v>
      </c>
      <c r="E31" s="3">
        <f t="shared" si="0"/>
        <v>0</v>
      </c>
      <c r="F31" s="4">
        <f t="shared" si="1"/>
        <v>1835.1707692307693</v>
      </c>
      <c r="G31" s="3">
        <f t="shared" si="4"/>
        <v>361528.64153846173</v>
      </c>
      <c r="H31" s="6">
        <f t="shared" si="2"/>
        <v>1</v>
      </c>
    </row>
    <row r="32" spans="2:11" x14ac:dyDescent="0.3">
      <c r="B32" s="26">
        <v>45551</v>
      </c>
      <c r="C32" s="6">
        <v>12</v>
      </c>
      <c r="D32" s="3">
        <f t="shared" si="3"/>
        <v>1835.1707692307693</v>
      </c>
      <c r="E32" s="3">
        <f t="shared" si="0"/>
        <v>0</v>
      </c>
      <c r="F32" s="4">
        <f t="shared" si="1"/>
        <v>1835.1707692307693</v>
      </c>
      <c r="G32" s="3">
        <f t="shared" si="4"/>
        <v>359693.47076923097</v>
      </c>
      <c r="H32" s="6">
        <f t="shared" si="2"/>
        <v>1</v>
      </c>
    </row>
    <row r="33" spans="2:8" x14ac:dyDescent="0.3">
      <c r="B33" s="26">
        <v>45581</v>
      </c>
      <c r="C33" s="6">
        <v>13</v>
      </c>
      <c r="D33" s="3">
        <f t="shared" si="3"/>
        <v>1835.1707692307693</v>
      </c>
      <c r="E33" s="3">
        <f t="shared" si="0"/>
        <v>0</v>
      </c>
      <c r="F33" s="4">
        <f t="shared" si="1"/>
        <v>1835.1707692307693</v>
      </c>
      <c r="G33" s="3">
        <f t="shared" si="4"/>
        <v>357858.30000000022</v>
      </c>
      <c r="H33" s="6">
        <f t="shared" si="2"/>
        <v>1</v>
      </c>
    </row>
    <row r="34" spans="2:8" x14ac:dyDescent="0.3">
      <c r="B34" s="26">
        <v>45612</v>
      </c>
      <c r="C34" s="6">
        <v>14</v>
      </c>
      <c r="D34" s="3">
        <f t="shared" si="3"/>
        <v>1835.1707692307693</v>
      </c>
      <c r="E34" s="3">
        <f t="shared" si="0"/>
        <v>0</v>
      </c>
      <c r="F34" s="4">
        <f t="shared" si="1"/>
        <v>1835.1707692307693</v>
      </c>
      <c r="G34" s="3">
        <f t="shared" si="4"/>
        <v>356023.12923076947</v>
      </c>
      <c r="H34" s="6">
        <f t="shared" si="2"/>
        <v>1</v>
      </c>
    </row>
    <row r="35" spans="2:8" x14ac:dyDescent="0.3">
      <c r="B35" s="26">
        <v>45642</v>
      </c>
      <c r="C35" s="6">
        <v>15</v>
      </c>
      <c r="D35" s="3">
        <f t="shared" si="3"/>
        <v>1835.1707692307693</v>
      </c>
      <c r="E35" s="3">
        <f t="shared" si="0"/>
        <v>0</v>
      </c>
      <c r="F35" s="4">
        <f t="shared" si="1"/>
        <v>1835.1707692307693</v>
      </c>
      <c r="G35" s="3">
        <f t="shared" si="4"/>
        <v>354187.95846153871</v>
      </c>
      <c r="H35" s="6">
        <f t="shared" si="2"/>
        <v>1</v>
      </c>
    </row>
    <row r="36" spans="2:8" x14ac:dyDescent="0.3">
      <c r="B36" s="26">
        <v>45673</v>
      </c>
      <c r="C36" s="6">
        <v>16</v>
      </c>
      <c r="D36" s="3">
        <f t="shared" si="3"/>
        <v>1835.1707692307693</v>
      </c>
      <c r="E36" s="3">
        <f t="shared" si="0"/>
        <v>0</v>
      </c>
      <c r="F36" s="4">
        <f t="shared" si="1"/>
        <v>1835.1707692307693</v>
      </c>
      <c r="G36" s="3">
        <f t="shared" si="4"/>
        <v>352352.78769230796</v>
      </c>
      <c r="H36" s="6">
        <f t="shared" si="2"/>
        <v>1</v>
      </c>
    </row>
    <row r="37" spans="2:8" x14ac:dyDescent="0.3">
      <c r="B37" s="26">
        <v>45704</v>
      </c>
      <c r="C37" s="6">
        <v>17</v>
      </c>
      <c r="D37" s="3">
        <f t="shared" si="3"/>
        <v>612.12532445411989</v>
      </c>
      <c r="E37" s="3">
        <f t="shared" si="0"/>
        <v>3523.5278769230795</v>
      </c>
      <c r="F37" s="4">
        <f t="shared" si="1"/>
        <v>4135.6532013771994</v>
      </c>
      <c r="G37" s="3">
        <f t="shared" si="4"/>
        <v>351740.66236785386</v>
      </c>
      <c r="H37" s="6">
        <f t="shared" si="2"/>
        <v>2</v>
      </c>
    </row>
    <row r="38" spans="2:8" x14ac:dyDescent="0.3">
      <c r="B38" s="26">
        <v>45732</v>
      </c>
      <c r="C38" s="6">
        <v>18</v>
      </c>
      <c r="D38" s="3">
        <f t="shared" si="3"/>
        <v>618.24657769866053</v>
      </c>
      <c r="E38" s="3">
        <f t="shared" si="0"/>
        <v>3517.4066236785388</v>
      </c>
      <c r="F38" s="4">
        <f t="shared" si="1"/>
        <v>4135.6532013771994</v>
      </c>
      <c r="G38" s="3">
        <f t="shared" si="4"/>
        <v>351122.41579015518</v>
      </c>
      <c r="H38" s="6">
        <f t="shared" si="2"/>
        <v>2</v>
      </c>
    </row>
    <row r="39" spans="2:8" x14ac:dyDescent="0.3">
      <c r="B39" s="26">
        <v>45763</v>
      </c>
      <c r="C39" s="6">
        <v>19</v>
      </c>
      <c r="D39" s="3">
        <f t="shared" si="3"/>
        <v>624.42904347564763</v>
      </c>
      <c r="E39" s="3">
        <f t="shared" si="0"/>
        <v>3511.2241579015517</v>
      </c>
      <c r="F39" s="4">
        <f t="shared" si="1"/>
        <v>4135.6532013771994</v>
      </c>
      <c r="G39" s="3">
        <f t="shared" si="4"/>
        <v>350497.98674667953</v>
      </c>
      <c r="H39" s="6">
        <f t="shared" si="2"/>
        <v>2</v>
      </c>
    </row>
    <row r="40" spans="2:8" x14ac:dyDescent="0.3">
      <c r="B40" s="26">
        <v>45793</v>
      </c>
      <c r="C40" s="6">
        <v>20</v>
      </c>
      <c r="D40" s="3">
        <f t="shared" si="3"/>
        <v>630.67333391040393</v>
      </c>
      <c r="E40" s="3">
        <f t="shared" si="0"/>
        <v>3504.9798674667954</v>
      </c>
      <c r="F40" s="4">
        <f t="shared" si="1"/>
        <v>4135.6532013771994</v>
      </c>
      <c r="G40" s="3">
        <f t="shared" si="4"/>
        <v>349867.31341276912</v>
      </c>
      <c r="H40" s="6">
        <f t="shared" si="2"/>
        <v>2</v>
      </c>
    </row>
    <row r="41" spans="2:8" x14ac:dyDescent="0.3">
      <c r="B41" s="26">
        <v>45824</v>
      </c>
      <c r="C41" s="6">
        <v>21</v>
      </c>
      <c r="D41" s="3">
        <f t="shared" si="3"/>
        <v>636.98006724950801</v>
      </c>
      <c r="E41" s="3">
        <f t="shared" si="0"/>
        <v>3498.6731341276914</v>
      </c>
      <c r="F41" s="4">
        <f t="shared" si="1"/>
        <v>4135.6532013771994</v>
      </c>
      <c r="G41" s="3">
        <f t="shared" si="4"/>
        <v>349230.33334551961</v>
      </c>
      <c r="H41" s="6">
        <f t="shared" si="2"/>
        <v>2</v>
      </c>
    </row>
    <row r="42" spans="2:8" x14ac:dyDescent="0.3">
      <c r="B42" s="26">
        <v>45854</v>
      </c>
      <c r="C42" s="6">
        <v>22</v>
      </c>
      <c r="D42" s="3">
        <f t="shared" si="3"/>
        <v>643.34986792200334</v>
      </c>
      <c r="E42" s="3">
        <f t="shared" si="0"/>
        <v>3492.303333455196</v>
      </c>
      <c r="F42" s="4">
        <f t="shared" si="1"/>
        <v>4135.6532013771994</v>
      </c>
      <c r="G42" s="3">
        <f t="shared" si="4"/>
        <v>348586.98347759759</v>
      </c>
      <c r="H42" s="6">
        <f t="shared" si="2"/>
        <v>2</v>
      </c>
    </row>
    <row r="43" spans="2:8" x14ac:dyDescent="0.3">
      <c r="B43" s="26">
        <v>45885</v>
      </c>
      <c r="C43" s="6">
        <v>23</v>
      </c>
      <c r="D43" s="3">
        <f t="shared" si="3"/>
        <v>649.78336660122341</v>
      </c>
      <c r="E43" s="3">
        <f t="shared" si="0"/>
        <v>3485.869834775976</v>
      </c>
      <c r="F43" s="4">
        <f t="shared" si="1"/>
        <v>4135.6532013771994</v>
      </c>
      <c r="G43" s="3">
        <f t="shared" si="4"/>
        <v>347937.20011099637</v>
      </c>
      <c r="H43" s="6">
        <f t="shared" si="2"/>
        <v>2</v>
      </c>
    </row>
    <row r="44" spans="2:8" x14ac:dyDescent="0.3">
      <c r="B44" s="26">
        <v>45916</v>
      </c>
      <c r="C44" s="6">
        <v>24</v>
      </c>
      <c r="D44" s="3">
        <f t="shared" si="3"/>
        <v>656.28120026723536</v>
      </c>
      <c r="E44" s="3">
        <f t="shared" si="0"/>
        <v>3479.372001109964</v>
      </c>
      <c r="F44" s="4">
        <f t="shared" si="1"/>
        <v>4135.6532013771994</v>
      </c>
      <c r="G44" s="3">
        <f t="shared" si="4"/>
        <v>347280.91891072912</v>
      </c>
      <c r="H44" s="6">
        <f t="shared" si="2"/>
        <v>2</v>
      </c>
    </row>
    <row r="45" spans="2:8" x14ac:dyDescent="0.3">
      <c r="B45" s="26">
        <v>45946</v>
      </c>
      <c r="C45" s="6">
        <v>25</v>
      </c>
      <c r="D45" s="3">
        <f t="shared" si="3"/>
        <v>662.84401226990803</v>
      </c>
      <c r="E45" s="3">
        <f t="shared" si="0"/>
        <v>3472.8091891072913</v>
      </c>
      <c r="F45" s="4">
        <f t="shared" si="1"/>
        <v>4135.6532013771994</v>
      </c>
      <c r="G45" s="3">
        <f t="shared" si="4"/>
        <v>346618.07489845919</v>
      </c>
      <c r="H45" s="6">
        <f t="shared" si="2"/>
        <v>2</v>
      </c>
    </row>
    <row r="46" spans="2:8" x14ac:dyDescent="0.3">
      <c r="B46" s="26">
        <v>45977</v>
      </c>
      <c r="C46" s="6">
        <v>26</v>
      </c>
      <c r="D46" s="3">
        <f t="shared" si="3"/>
        <v>669.47245239260747</v>
      </c>
      <c r="E46" s="3">
        <f t="shared" si="0"/>
        <v>3466.1807489845919</v>
      </c>
      <c r="F46" s="4">
        <f t="shared" si="1"/>
        <v>4135.6532013771994</v>
      </c>
      <c r="G46" s="3">
        <f t="shared" si="4"/>
        <v>345948.60244606656</v>
      </c>
      <c r="H46" s="6">
        <f t="shared" si="2"/>
        <v>2</v>
      </c>
    </row>
    <row r="47" spans="2:8" x14ac:dyDescent="0.3">
      <c r="B47" s="26">
        <v>46007</v>
      </c>
      <c r="C47" s="6">
        <v>27</v>
      </c>
      <c r="D47" s="3">
        <f t="shared" si="3"/>
        <v>676.16717691653366</v>
      </c>
      <c r="E47" s="3">
        <f t="shared" si="0"/>
        <v>3459.4860244606657</v>
      </c>
      <c r="F47" s="4">
        <f t="shared" si="1"/>
        <v>4135.6532013771994</v>
      </c>
      <c r="G47" s="3">
        <f t="shared" si="4"/>
        <v>345272.43526915001</v>
      </c>
      <c r="H47" s="6">
        <f t="shared" si="2"/>
        <v>2</v>
      </c>
    </row>
    <row r="48" spans="2:8" x14ac:dyDescent="0.3">
      <c r="B48" s="26">
        <v>46038</v>
      </c>
      <c r="C48" s="6">
        <v>28</v>
      </c>
      <c r="D48" s="3">
        <f t="shared" si="3"/>
        <v>682.92884868569899</v>
      </c>
      <c r="E48" s="3">
        <f t="shared" si="0"/>
        <v>3452.7243526915004</v>
      </c>
      <c r="F48" s="4">
        <f t="shared" si="1"/>
        <v>4135.6532013771994</v>
      </c>
      <c r="G48" s="3">
        <f t="shared" si="4"/>
        <v>344589.50642046431</v>
      </c>
      <c r="H48" s="6">
        <f t="shared" si="2"/>
        <v>2</v>
      </c>
    </row>
    <row r="49" spans="2:8" x14ac:dyDescent="0.3">
      <c r="B49" s="26">
        <v>46069</v>
      </c>
      <c r="C49" s="6">
        <v>29</v>
      </c>
      <c r="D49" s="3">
        <f t="shared" si="3"/>
        <v>689.75813717255596</v>
      </c>
      <c r="E49" s="3">
        <f t="shared" si="0"/>
        <v>3445.8950642046434</v>
      </c>
      <c r="F49" s="4">
        <f t="shared" si="1"/>
        <v>4135.6532013771994</v>
      </c>
      <c r="G49" s="3">
        <f t="shared" si="4"/>
        <v>343899.74828329176</v>
      </c>
      <c r="H49" s="6">
        <f t="shared" si="2"/>
        <v>2</v>
      </c>
    </row>
    <row r="50" spans="2:8" x14ac:dyDescent="0.3">
      <c r="B50" s="26">
        <v>46097</v>
      </c>
      <c r="C50" s="6">
        <v>30</v>
      </c>
      <c r="D50" s="3">
        <f t="shared" si="3"/>
        <v>696.65571854428163</v>
      </c>
      <c r="E50" s="3">
        <f t="shared" si="0"/>
        <v>3438.9974828329177</v>
      </c>
      <c r="F50" s="4">
        <f t="shared" si="1"/>
        <v>4135.6532013771994</v>
      </c>
      <c r="G50" s="3">
        <f t="shared" si="4"/>
        <v>343203.09256474749</v>
      </c>
      <c r="H50" s="6">
        <f t="shared" si="2"/>
        <v>2</v>
      </c>
    </row>
    <row r="51" spans="2:8" x14ac:dyDescent="0.3">
      <c r="B51" s="26">
        <v>46128</v>
      </c>
      <c r="C51" s="6">
        <v>31</v>
      </c>
      <c r="D51" s="3">
        <f t="shared" si="3"/>
        <v>703.62227572972415</v>
      </c>
      <c r="E51" s="3">
        <f t="shared" si="0"/>
        <v>3432.0309256474752</v>
      </c>
      <c r="F51" s="4">
        <f t="shared" si="1"/>
        <v>4135.6532013771994</v>
      </c>
      <c r="G51" s="3">
        <f t="shared" si="4"/>
        <v>342499.47028901777</v>
      </c>
      <c r="H51" s="6">
        <f t="shared" si="2"/>
        <v>2</v>
      </c>
    </row>
    <row r="52" spans="2:8" x14ac:dyDescent="0.3">
      <c r="B52" s="26">
        <v>46158</v>
      </c>
      <c r="C52" s="6">
        <v>32</v>
      </c>
      <c r="D52" s="3">
        <f t="shared" si="3"/>
        <v>710.65849848702146</v>
      </c>
      <c r="E52" s="3">
        <f t="shared" si="0"/>
        <v>3424.9947028901779</v>
      </c>
      <c r="F52" s="4">
        <f t="shared" si="1"/>
        <v>4135.6532013771994</v>
      </c>
      <c r="G52" s="3">
        <f t="shared" si="4"/>
        <v>341788.81179053074</v>
      </c>
      <c r="H52" s="6">
        <f t="shared" si="2"/>
        <v>2</v>
      </c>
    </row>
    <row r="53" spans="2:8" x14ac:dyDescent="0.3">
      <c r="B53" s="26">
        <v>46189</v>
      </c>
      <c r="C53" s="6">
        <v>33</v>
      </c>
      <c r="D53" s="3">
        <f t="shared" si="3"/>
        <v>717.76508347189201</v>
      </c>
      <c r="E53" s="3">
        <f t="shared" ref="E53:E56" si="5">IF(C53&lt;=$D$13,G52*0%,IF(AND(C53&gt;$D$13,C53&lt;=($D$13+$D$14)),G52*$C$14,IF(C53&gt;$D$13+$D$14,G52*$C$15,0)))</f>
        <v>3417.8881179053074</v>
      </c>
      <c r="F53" s="4">
        <f t="shared" si="1"/>
        <v>4135.6532013771994</v>
      </c>
      <c r="G53" s="3">
        <f t="shared" si="4"/>
        <v>341071.04670705885</v>
      </c>
      <c r="H53" s="6">
        <f t="shared" ref="H53:H84" si="6">IF(C53&lt;=$D$13,1,IF(AND(C53&gt;$D$13,C53&lt;=($D$13+$D$14)),2,IF(C53&gt;$D$13+$D$14,3,0)))</f>
        <v>2</v>
      </c>
    </row>
    <row r="54" spans="2:8" x14ac:dyDescent="0.3">
      <c r="B54" s="26">
        <v>46219</v>
      </c>
      <c r="C54" s="6">
        <v>34</v>
      </c>
      <c r="D54" s="3">
        <f t="shared" si="3"/>
        <v>724.94273430661087</v>
      </c>
      <c r="E54" s="3">
        <f t="shared" si="5"/>
        <v>3410.7104670705885</v>
      </c>
      <c r="F54" s="4">
        <f t="shared" si="1"/>
        <v>4135.6532013771994</v>
      </c>
      <c r="G54" s="3">
        <f t="shared" si="4"/>
        <v>340346.10397275223</v>
      </c>
      <c r="H54" s="6">
        <f t="shared" si="6"/>
        <v>2</v>
      </c>
    </row>
    <row r="55" spans="2:8" x14ac:dyDescent="0.3">
      <c r="B55" s="26">
        <v>46250</v>
      </c>
      <c r="C55" s="6">
        <v>35</v>
      </c>
      <c r="D55" s="3">
        <f t="shared" si="3"/>
        <v>732.19216164967702</v>
      </c>
      <c r="E55" s="3">
        <f t="shared" si="5"/>
        <v>3403.4610397275223</v>
      </c>
      <c r="F55" s="4">
        <f t="shared" si="1"/>
        <v>4135.6532013771994</v>
      </c>
      <c r="G55" s="3">
        <f t="shared" si="4"/>
        <v>339613.91181110253</v>
      </c>
      <c r="H55" s="6">
        <f t="shared" si="6"/>
        <v>2</v>
      </c>
    </row>
    <row r="56" spans="2:8" x14ac:dyDescent="0.3">
      <c r="B56" s="26">
        <v>46281</v>
      </c>
      <c r="C56" s="6">
        <v>36</v>
      </c>
      <c r="D56" s="3">
        <f t="shared" si="3"/>
        <v>739.51408326617411</v>
      </c>
      <c r="E56" s="3">
        <f t="shared" si="5"/>
        <v>3396.1391181110253</v>
      </c>
      <c r="F56" s="4">
        <f t="shared" si="1"/>
        <v>4135.6532013771994</v>
      </c>
      <c r="G56" s="3">
        <f t="shared" si="4"/>
        <v>338874.39772783633</v>
      </c>
      <c r="H56" s="6">
        <f t="shared" si="6"/>
        <v>2</v>
      </c>
    </row>
    <row r="57" spans="2:8" x14ac:dyDescent="0.3">
      <c r="B57" s="26">
        <v>46311</v>
      </c>
      <c r="C57" s="6">
        <v>37</v>
      </c>
      <c r="D57" s="3">
        <f t="shared" ref="D57:D120" si="7">+F57-E57</f>
        <v>746.90922409883615</v>
      </c>
      <c r="E57" s="3">
        <f t="shared" ref="E57:E120" si="8">IF(C57&lt;=$D$13,G56*0%,IF(AND(C57&gt;$D$13,C57&lt;=($D$13+$D$14)),G56*$C$14,IF(C57&gt;$D$13+$D$14,G56*$C$15,0)))</f>
        <v>3388.7439772783632</v>
      </c>
      <c r="F57" s="4">
        <f t="shared" si="1"/>
        <v>4135.6532013771994</v>
      </c>
      <c r="G57" s="3">
        <f t="shared" ref="G57:G120" si="9">+G56-D57</f>
        <v>338127.48850373749</v>
      </c>
      <c r="H57" s="6">
        <f t="shared" si="6"/>
        <v>2</v>
      </c>
    </row>
    <row r="58" spans="2:8" x14ac:dyDescent="0.3">
      <c r="B58" s="26">
        <v>46342</v>
      </c>
      <c r="C58" s="6">
        <v>38</v>
      </c>
      <c r="D58" s="3">
        <f t="shared" si="7"/>
        <v>754.37831633982432</v>
      </c>
      <c r="E58" s="3">
        <f t="shared" si="8"/>
        <v>3381.274885037375</v>
      </c>
      <c r="F58" s="4">
        <f t="shared" si="1"/>
        <v>4135.6532013771994</v>
      </c>
      <c r="G58" s="3">
        <f t="shared" si="9"/>
        <v>337373.11018739769</v>
      </c>
      <c r="H58" s="6">
        <f t="shared" si="6"/>
        <v>2</v>
      </c>
    </row>
    <row r="59" spans="2:8" x14ac:dyDescent="0.3">
      <c r="B59" s="26">
        <v>46372</v>
      </c>
      <c r="C59" s="6">
        <v>39</v>
      </c>
      <c r="D59" s="3">
        <f t="shared" si="7"/>
        <v>761.9220995032224</v>
      </c>
      <c r="E59" s="3">
        <f t="shared" si="8"/>
        <v>3373.731101873977</v>
      </c>
      <c r="F59" s="4">
        <f t="shared" si="1"/>
        <v>4135.6532013771994</v>
      </c>
      <c r="G59" s="3">
        <f t="shared" si="9"/>
        <v>336611.18808789446</v>
      </c>
      <c r="H59" s="6">
        <f t="shared" si="6"/>
        <v>2</v>
      </c>
    </row>
    <row r="60" spans="2:8" x14ac:dyDescent="0.3">
      <c r="B60" s="26">
        <v>46403</v>
      </c>
      <c r="C60" s="6">
        <v>40</v>
      </c>
      <c r="D60" s="3">
        <f t="shared" si="7"/>
        <v>769.54132049825466</v>
      </c>
      <c r="E60" s="3">
        <f t="shared" si="8"/>
        <v>3366.1118808789447</v>
      </c>
      <c r="F60" s="4">
        <f t="shared" si="1"/>
        <v>4135.6532013771994</v>
      </c>
      <c r="G60" s="3">
        <f t="shared" si="9"/>
        <v>335841.64676739619</v>
      </c>
      <c r="H60" s="6">
        <f t="shared" si="6"/>
        <v>2</v>
      </c>
    </row>
    <row r="61" spans="2:8" x14ac:dyDescent="0.3">
      <c r="B61" s="26">
        <v>46434</v>
      </c>
      <c r="C61" s="6">
        <v>41</v>
      </c>
      <c r="D61" s="3">
        <f t="shared" si="7"/>
        <v>777.23673370323741</v>
      </c>
      <c r="E61" s="3">
        <f t="shared" si="8"/>
        <v>3358.416467673962</v>
      </c>
      <c r="F61" s="4">
        <f t="shared" si="1"/>
        <v>4135.6532013771994</v>
      </c>
      <c r="G61" s="3">
        <f t="shared" si="9"/>
        <v>335064.41003369296</v>
      </c>
      <c r="H61" s="6">
        <f t="shared" si="6"/>
        <v>2</v>
      </c>
    </row>
    <row r="62" spans="2:8" x14ac:dyDescent="0.3">
      <c r="B62" s="26">
        <v>46462</v>
      </c>
      <c r="C62" s="6">
        <v>42</v>
      </c>
      <c r="D62" s="3">
        <f t="shared" si="7"/>
        <v>785.0091010402698</v>
      </c>
      <c r="E62" s="3">
        <f t="shared" si="8"/>
        <v>3350.6441003369296</v>
      </c>
      <c r="F62" s="4">
        <f t="shared" si="1"/>
        <v>4135.6532013771994</v>
      </c>
      <c r="G62" s="3">
        <f t="shared" si="9"/>
        <v>334279.4009326527</v>
      </c>
      <c r="H62" s="6">
        <f t="shared" si="6"/>
        <v>2</v>
      </c>
    </row>
    <row r="63" spans="2:8" x14ac:dyDescent="0.3">
      <c r="B63" s="26">
        <v>46493</v>
      </c>
      <c r="C63" s="6">
        <v>43</v>
      </c>
      <c r="D63" s="3">
        <f t="shared" si="7"/>
        <v>792.85919205067239</v>
      </c>
      <c r="E63" s="3">
        <f t="shared" si="8"/>
        <v>3342.794009326527</v>
      </c>
      <c r="F63" s="4">
        <f t="shared" si="1"/>
        <v>4135.6532013771994</v>
      </c>
      <c r="G63" s="3">
        <f t="shared" si="9"/>
        <v>333486.54174060206</v>
      </c>
      <c r="H63" s="6">
        <f t="shared" si="6"/>
        <v>2</v>
      </c>
    </row>
    <row r="64" spans="2:8" x14ac:dyDescent="0.3">
      <c r="B64" s="26">
        <v>46523</v>
      </c>
      <c r="C64" s="6">
        <v>44</v>
      </c>
      <c r="D64" s="3">
        <f t="shared" si="7"/>
        <v>800.78778397117867</v>
      </c>
      <c r="E64" s="3">
        <f t="shared" si="8"/>
        <v>3334.8654174060207</v>
      </c>
      <c r="F64" s="4">
        <f t="shared" si="1"/>
        <v>4135.6532013771994</v>
      </c>
      <c r="G64" s="3">
        <f t="shared" si="9"/>
        <v>332685.75395663088</v>
      </c>
      <c r="H64" s="6">
        <f t="shared" si="6"/>
        <v>2</v>
      </c>
    </row>
    <row r="65" spans="2:8" x14ac:dyDescent="0.3">
      <c r="B65" s="26">
        <v>46554</v>
      </c>
      <c r="C65" s="6">
        <v>45</v>
      </c>
      <c r="D65" s="3">
        <f t="shared" si="7"/>
        <v>808.79566181089058</v>
      </c>
      <c r="E65" s="3">
        <f t="shared" si="8"/>
        <v>3326.8575395663088</v>
      </c>
      <c r="F65" s="4">
        <f t="shared" si="1"/>
        <v>4135.6532013771994</v>
      </c>
      <c r="G65" s="3">
        <f t="shared" si="9"/>
        <v>331876.95829481998</v>
      </c>
      <c r="H65" s="6">
        <f t="shared" si="6"/>
        <v>2</v>
      </c>
    </row>
    <row r="66" spans="2:8" x14ac:dyDescent="0.3">
      <c r="B66" s="26">
        <v>46584</v>
      </c>
      <c r="C66" s="6">
        <v>46</v>
      </c>
      <c r="D66" s="3">
        <f t="shared" si="7"/>
        <v>816.8836184289994</v>
      </c>
      <c r="E66" s="3">
        <f t="shared" si="8"/>
        <v>3318.7695829482</v>
      </c>
      <c r="F66" s="4">
        <f t="shared" si="1"/>
        <v>4135.6532013771994</v>
      </c>
      <c r="G66" s="3">
        <f t="shared" si="9"/>
        <v>331060.07467639097</v>
      </c>
      <c r="H66" s="6">
        <f t="shared" si="6"/>
        <v>2</v>
      </c>
    </row>
    <row r="67" spans="2:8" x14ac:dyDescent="0.3">
      <c r="B67" s="26">
        <v>46615</v>
      </c>
      <c r="C67" s="6">
        <v>47</v>
      </c>
      <c r="D67" s="3">
        <f t="shared" si="7"/>
        <v>825.05245461328968</v>
      </c>
      <c r="E67" s="3">
        <f t="shared" si="8"/>
        <v>3310.6007467639097</v>
      </c>
      <c r="F67" s="4">
        <f t="shared" si="1"/>
        <v>4135.6532013771994</v>
      </c>
      <c r="G67" s="3">
        <f t="shared" si="9"/>
        <v>330235.0222217777</v>
      </c>
      <c r="H67" s="6">
        <f t="shared" si="6"/>
        <v>2</v>
      </c>
    </row>
    <row r="68" spans="2:8" x14ac:dyDescent="0.3">
      <c r="B68" s="26">
        <v>46646</v>
      </c>
      <c r="C68" s="6">
        <v>48</v>
      </c>
      <c r="D68" s="3">
        <f t="shared" si="7"/>
        <v>833.30297915942219</v>
      </c>
      <c r="E68" s="3">
        <f t="shared" si="8"/>
        <v>3302.3502222177772</v>
      </c>
      <c r="F68" s="4">
        <f t="shared" si="1"/>
        <v>4135.6532013771994</v>
      </c>
      <c r="G68" s="3">
        <f t="shared" si="9"/>
        <v>329401.7192426183</v>
      </c>
      <c r="H68" s="6">
        <f t="shared" si="6"/>
        <v>2</v>
      </c>
    </row>
    <row r="69" spans="2:8" x14ac:dyDescent="0.3">
      <c r="B69" s="26">
        <v>46676</v>
      </c>
      <c r="C69" s="6">
        <v>49</v>
      </c>
      <c r="D69" s="3">
        <f t="shared" si="7"/>
        <v>841.63600895101627</v>
      </c>
      <c r="E69" s="3">
        <f t="shared" si="8"/>
        <v>3294.0171924261831</v>
      </c>
      <c r="F69" s="4">
        <f t="shared" si="1"/>
        <v>4135.6532013771994</v>
      </c>
      <c r="G69" s="3">
        <f t="shared" si="9"/>
        <v>328560.0832336673</v>
      </c>
      <c r="H69" s="6">
        <f t="shared" si="6"/>
        <v>2</v>
      </c>
    </row>
    <row r="70" spans="2:8" x14ac:dyDescent="0.3">
      <c r="B70" s="26">
        <v>46707</v>
      </c>
      <c r="C70" s="6">
        <v>50</v>
      </c>
      <c r="D70" s="3">
        <f t="shared" si="7"/>
        <v>850.05236904052617</v>
      </c>
      <c r="E70" s="3">
        <f t="shared" si="8"/>
        <v>3285.6008323366732</v>
      </c>
      <c r="F70" s="4">
        <f t="shared" si="1"/>
        <v>4135.6532013771994</v>
      </c>
      <c r="G70" s="3">
        <f t="shared" si="9"/>
        <v>327710.03086462675</v>
      </c>
      <c r="H70" s="6">
        <f t="shared" si="6"/>
        <v>2</v>
      </c>
    </row>
    <row r="71" spans="2:8" x14ac:dyDescent="0.3">
      <c r="B71" s="26">
        <v>46737</v>
      </c>
      <c r="C71" s="6">
        <v>51</v>
      </c>
      <c r="D71" s="3">
        <f t="shared" si="7"/>
        <v>858.55289273093194</v>
      </c>
      <c r="E71" s="3">
        <f t="shared" si="8"/>
        <v>3277.1003086462674</v>
      </c>
      <c r="F71" s="4">
        <f t="shared" si="1"/>
        <v>4135.6532013771994</v>
      </c>
      <c r="G71" s="3">
        <f t="shared" si="9"/>
        <v>326851.47797189583</v>
      </c>
      <c r="H71" s="6">
        <f t="shared" si="6"/>
        <v>2</v>
      </c>
    </row>
    <row r="72" spans="2:8" x14ac:dyDescent="0.3">
      <c r="B72" s="26">
        <v>46768</v>
      </c>
      <c r="C72" s="6">
        <v>52</v>
      </c>
      <c r="D72" s="3">
        <f t="shared" si="7"/>
        <v>867.13842165824099</v>
      </c>
      <c r="E72" s="3">
        <f t="shared" si="8"/>
        <v>3268.5147797189584</v>
      </c>
      <c r="F72" s="4">
        <f t="shared" si="1"/>
        <v>4135.6532013771994</v>
      </c>
      <c r="G72" s="3">
        <f t="shared" si="9"/>
        <v>325984.33955023758</v>
      </c>
      <c r="H72" s="6">
        <f t="shared" si="6"/>
        <v>2</v>
      </c>
    </row>
    <row r="73" spans="2:8" x14ac:dyDescent="0.3">
      <c r="B73" s="26">
        <v>46799</v>
      </c>
      <c r="C73" s="6">
        <v>53</v>
      </c>
      <c r="D73" s="3">
        <f t="shared" si="7"/>
        <v>875.80980587482372</v>
      </c>
      <c r="E73" s="3">
        <f t="shared" si="8"/>
        <v>3259.8433955023756</v>
      </c>
      <c r="F73" s="4">
        <f t="shared" si="1"/>
        <v>4135.6532013771994</v>
      </c>
      <c r="G73" s="3">
        <f t="shared" si="9"/>
        <v>325108.52974436275</v>
      </c>
      <c r="H73" s="6">
        <f t="shared" si="6"/>
        <v>2</v>
      </c>
    </row>
    <row r="74" spans="2:8" x14ac:dyDescent="0.3">
      <c r="B74" s="26">
        <v>46828</v>
      </c>
      <c r="C74" s="6">
        <v>54</v>
      </c>
      <c r="D74" s="3">
        <f t="shared" si="7"/>
        <v>884.56790393357187</v>
      </c>
      <c r="E74" s="3">
        <f t="shared" si="8"/>
        <v>3251.0852974436275</v>
      </c>
      <c r="F74" s="4">
        <f t="shared" si="1"/>
        <v>4135.6532013771994</v>
      </c>
      <c r="G74" s="3">
        <f t="shared" si="9"/>
        <v>324223.96184042917</v>
      </c>
      <c r="H74" s="6">
        <f t="shared" si="6"/>
        <v>2</v>
      </c>
    </row>
    <row r="75" spans="2:8" x14ac:dyDescent="0.3">
      <c r="B75" s="26">
        <v>46859</v>
      </c>
      <c r="C75" s="6">
        <v>55</v>
      </c>
      <c r="D75" s="3">
        <f t="shared" si="7"/>
        <v>893.41358297290753</v>
      </c>
      <c r="E75" s="3">
        <f t="shared" si="8"/>
        <v>3242.2396184042918</v>
      </c>
      <c r="F75" s="4">
        <f t="shared" si="1"/>
        <v>4135.6532013771994</v>
      </c>
      <c r="G75" s="3">
        <f t="shared" si="9"/>
        <v>323330.54825745628</v>
      </c>
      <c r="H75" s="6">
        <f t="shared" si="6"/>
        <v>2</v>
      </c>
    </row>
    <row r="76" spans="2:8" x14ac:dyDescent="0.3">
      <c r="B76" s="26">
        <v>46889</v>
      </c>
      <c r="C76" s="6">
        <v>56</v>
      </c>
      <c r="D76" s="3">
        <f t="shared" si="7"/>
        <v>902.34771880263634</v>
      </c>
      <c r="E76" s="3">
        <f t="shared" si="8"/>
        <v>3233.305482574563</v>
      </c>
      <c r="F76" s="4">
        <f t="shared" si="1"/>
        <v>4135.6532013771994</v>
      </c>
      <c r="G76" s="3">
        <f t="shared" si="9"/>
        <v>322428.20053865365</v>
      </c>
      <c r="H76" s="6">
        <f t="shared" si="6"/>
        <v>2</v>
      </c>
    </row>
    <row r="77" spans="2:8" x14ac:dyDescent="0.3">
      <c r="B77" s="26">
        <v>46920</v>
      </c>
      <c r="C77" s="6">
        <v>57</v>
      </c>
      <c r="D77" s="3">
        <f t="shared" si="7"/>
        <v>911.37119599066273</v>
      </c>
      <c r="E77" s="3">
        <f t="shared" si="8"/>
        <v>3224.2820053865366</v>
      </c>
      <c r="F77" s="4">
        <f t="shared" si="1"/>
        <v>4135.6532013771994</v>
      </c>
      <c r="G77" s="3">
        <f t="shared" si="9"/>
        <v>321516.829342663</v>
      </c>
      <c r="H77" s="6">
        <f t="shared" si="6"/>
        <v>2</v>
      </c>
    </row>
    <row r="78" spans="2:8" x14ac:dyDescent="0.3">
      <c r="B78" s="26">
        <v>46950</v>
      </c>
      <c r="C78" s="6">
        <v>58</v>
      </c>
      <c r="D78" s="3">
        <f t="shared" si="7"/>
        <v>920.48490795056932</v>
      </c>
      <c r="E78" s="3">
        <f t="shared" si="8"/>
        <v>3215.16829342663</v>
      </c>
      <c r="F78" s="4">
        <f t="shared" si="1"/>
        <v>4135.6532013771994</v>
      </c>
      <c r="G78" s="3">
        <f t="shared" si="9"/>
        <v>320596.34443471243</v>
      </c>
      <c r="H78" s="6">
        <f t="shared" si="6"/>
        <v>2</v>
      </c>
    </row>
    <row r="79" spans="2:8" x14ac:dyDescent="0.3">
      <c r="B79" s="26">
        <v>46981</v>
      </c>
      <c r="C79" s="6">
        <v>59</v>
      </c>
      <c r="D79" s="3">
        <f t="shared" si="7"/>
        <v>929.68975703007482</v>
      </c>
      <c r="E79" s="3">
        <f t="shared" si="8"/>
        <v>3205.9634443471246</v>
      </c>
      <c r="F79" s="4">
        <f t="shared" si="1"/>
        <v>4135.6532013771994</v>
      </c>
      <c r="G79" s="3">
        <f t="shared" si="9"/>
        <v>319666.65467768238</v>
      </c>
      <c r="H79" s="6">
        <f t="shared" si="6"/>
        <v>2</v>
      </c>
    </row>
    <row r="80" spans="2:8" x14ac:dyDescent="0.3">
      <c r="B80" s="26">
        <v>47012</v>
      </c>
      <c r="C80" s="6">
        <v>60</v>
      </c>
      <c r="D80" s="3">
        <f t="shared" si="7"/>
        <v>938.98665460037546</v>
      </c>
      <c r="E80" s="3">
        <f t="shared" si="8"/>
        <v>3196.6665467768239</v>
      </c>
      <c r="F80" s="4">
        <f t="shared" si="1"/>
        <v>4135.6532013771994</v>
      </c>
      <c r="G80" s="3">
        <f t="shared" si="9"/>
        <v>318727.66802308202</v>
      </c>
      <c r="H80" s="6">
        <f t="shared" si="6"/>
        <v>2</v>
      </c>
    </row>
    <row r="81" spans="2:8" x14ac:dyDescent="0.3">
      <c r="B81" s="26">
        <v>47042</v>
      </c>
      <c r="C81" s="6">
        <v>61</v>
      </c>
      <c r="D81" s="3">
        <f t="shared" si="7"/>
        <v>948.37652114637922</v>
      </c>
      <c r="E81" s="3">
        <f t="shared" si="8"/>
        <v>3187.2766802308201</v>
      </c>
      <c r="F81" s="4">
        <f t="shared" si="1"/>
        <v>4135.6532013771994</v>
      </c>
      <c r="G81" s="3">
        <f t="shared" si="9"/>
        <v>317779.29150193563</v>
      </c>
      <c r="H81" s="6">
        <f t="shared" si="6"/>
        <v>2</v>
      </c>
    </row>
    <row r="82" spans="2:8" x14ac:dyDescent="0.3">
      <c r="B82" s="26">
        <v>47073</v>
      </c>
      <c r="C82" s="6">
        <v>62</v>
      </c>
      <c r="D82" s="3">
        <f t="shared" si="7"/>
        <v>957.86028635784305</v>
      </c>
      <c r="E82" s="3">
        <f t="shared" si="8"/>
        <v>3177.7929150193563</v>
      </c>
      <c r="F82" s="4">
        <f t="shared" si="1"/>
        <v>4135.6532013771994</v>
      </c>
      <c r="G82" s="3">
        <f t="shared" si="9"/>
        <v>316821.43121557776</v>
      </c>
      <c r="H82" s="6">
        <f t="shared" si="6"/>
        <v>2</v>
      </c>
    </row>
    <row r="83" spans="2:8" x14ac:dyDescent="0.3">
      <c r="B83" s="26">
        <v>47103</v>
      </c>
      <c r="C83" s="6">
        <v>63</v>
      </c>
      <c r="D83" s="3">
        <f t="shared" si="7"/>
        <v>967.4388892214215</v>
      </c>
      <c r="E83" s="3">
        <f t="shared" si="8"/>
        <v>3168.2143121557779</v>
      </c>
      <c r="F83" s="4">
        <f t="shared" si="1"/>
        <v>4135.6532013771994</v>
      </c>
      <c r="G83" s="3">
        <f t="shared" si="9"/>
        <v>315853.99232635635</v>
      </c>
      <c r="H83" s="6">
        <f t="shared" si="6"/>
        <v>2</v>
      </c>
    </row>
    <row r="84" spans="2:8" x14ac:dyDescent="0.3">
      <c r="B84" s="26">
        <v>47134</v>
      </c>
      <c r="C84" s="6">
        <v>64</v>
      </c>
      <c r="D84" s="3">
        <f t="shared" si="7"/>
        <v>977.11327811363572</v>
      </c>
      <c r="E84" s="3">
        <f t="shared" si="8"/>
        <v>3158.5399232635637</v>
      </c>
      <c r="F84" s="4">
        <f t="shared" si="1"/>
        <v>4135.6532013771994</v>
      </c>
      <c r="G84" s="3">
        <f t="shared" si="9"/>
        <v>314876.8790482427</v>
      </c>
      <c r="H84" s="6">
        <f t="shared" si="6"/>
        <v>2</v>
      </c>
    </row>
    <row r="85" spans="2:8" x14ac:dyDescent="0.3">
      <c r="B85" s="26">
        <v>47165</v>
      </c>
      <c r="C85" s="6">
        <v>65</v>
      </c>
      <c r="D85" s="3">
        <f t="shared" si="7"/>
        <v>986.88441089477237</v>
      </c>
      <c r="E85" s="3">
        <f t="shared" si="8"/>
        <v>3148.768790482427</v>
      </c>
      <c r="F85" s="4">
        <f t="shared" ref="F85:F148" si="10">IF(AND(C85&lt;=$D$13,H85&lt;&gt;H84),$E$11/$G$5,IF(AND(C85&gt;$D$13,C85&lt;=$D$13+$D$14,H85&lt;&gt;H84),-PMT($C$14,($D$14+$D$15),G84),IF(AND(C85&gt;$D$13+$D$14,H85&lt;&gt;H84),-PMT($C$15,$D$15,G84),F84)))</f>
        <v>4135.6532013771994</v>
      </c>
      <c r="G85" s="3">
        <f t="shared" si="9"/>
        <v>313889.99463734793</v>
      </c>
      <c r="H85" s="6">
        <f t="shared" ref="H85:H116" si="11">IF(C85&lt;=$D$13,1,IF(AND(C85&gt;$D$13,C85&lt;=($D$13+$D$14)),2,IF(C85&gt;$D$13+$D$14,3,0)))</f>
        <v>2</v>
      </c>
    </row>
    <row r="86" spans="2:8" x14ac:dyDescent="0.3">
      <c r="B86" s="26">
        <v>47193</v>
      </c>
      <c r="C86" s="6">
        <v>66</v>
      </c>
      <c r="D86" s="3">
        <f t="shared" si="7"/>
        <v>996.75325500371991</v>
      </c>
      <c r="E86" s="3">
        <f t="shared" si="8"/>
        <v>3138.8999463734795</v>
      </c>
      <c r="F86" s="4">
        <f t="shared" si="10"/>
        <v>4135.6532013771994</v>
      </c>
      <c r="G86" s="3">
        <f t="shared" si="9"/>
        <v>312893.24138234422</v>
      </c>
      <c r="H86" s="6">
        <f t="shared" si="11"/>
        <v>2</v>
      </c>
    </row>
    <row r="87" spans="2:8" x14ac:dyDescent="0.3">
      <c r="B87" s="26">
        <v>47224</v>
      </c>
      <c r="C87" s="6">
        <v>67</v>
      </c>
      <c r="D87" s="3">
        <f t="shared" si="7"/>
        <v>1006.720787553757</v>
      </c>
      <c r="E87" s="3">
        <f t="shared" si="8"/>
        <v>3128.9324138234424</v>
      </c>
      <c r="F87" s="4">
        <f t="shared" si="10"/>
        <v>4135.6532013771994</v>
      </c>
      <c r="G87" s="3">
        <f t="shared" si="9"/>
        <v>311886.52059479046</v>
      </c>
      <c r="H87" s="6">
        <f t="shared" si="11"/>
        <v>2</v>
      </c>
    </row>
    <row r="88" spans="2:8" x14ac:dyDescent="0.3">
      <c r="B88" s="26">
        <v>47254</v>
      </c>
      <c r="C88" s="6">
        <v>68</v>
      </c>
      <c r="D88" s="3">
        <f t="shared" si="7"/>
        <v>1016.7879954292948</v>
      </c>
      <c r="E88" s="3">
        <f t="shared" si="8"/>
        <v>3118.8652059479045</v>
      </c>
      <c r="F88" s="4">
        <f t="shared" si="10"/>
        <v>4135.6532013771994</v>
      </c>
      <c r="G88" s="3">
        <f t="shared" si="9"/>
        <v>310869.73259936116</v>
      </c>
      <c r="H88" s="6">
        <f t="shared" si="11"/>
        <v>2</v>
      </c>
    </row>
    <row r="89" spans="2:8" x14ac:dyDescent="0.3">
      <c r="B89" s="26">
        <v>47285</v>
      </c>
      <c r="C89" s="6">
        <v>69</v>
      </c>
      <c r="D89" s="3">
        <f t="shared" si="7"/>
        <v>1026.9558753835877</v>
      </c>
      <c r="E89" s="3">
        <f t="shared" si="8"/>
        <v>3108.6973259936117</v>
      </c>
      <c r="F89" s="4">
        <f t="shared" si="10"/>
        <v>4135.6532013771994</v>
      </c>
      <c r="G89" s="3">
        <f t="shared" si="9"/>
        <v>309842.77672397759</v>
      </c>
      <c r="H89" s="6">
        <f t="shared" si="11"/>
        <v>2</v>
      </c>
    </row>
    <row r="90" spans="2:8" x14ac:dyDescent="0.3">
      <c r="B90" s="26">
        <v>47315</v>
      </c>
      <c r="C90" s="6">
        <v>70</v>
      </c>
      <c r="D90" s="3">
        <f t="shared" si="7"/>
        <v>1037.2254341374232</v>
      </c>
      <c r="E90" s="3">
        <f t="shared" si="8"/>
        <v>3098.4277672397761</v>
      </c>
      <c r="F90" s="4">
        <f t="shared" si="10"/>
        <v>4135.6532013771994</v>
      </c>
      <c r="G90" s="3">
        <f t="shared" si="9"/>
        <v>308805.55128984014</v>
      </c>
      <c r="H90" s="6">
        <f t="shared" si="11"/>
        <v>2</v>
      </c>
    </row>
    <row r="91" spans="2:8" x14ac:dyDescent="0.3">
      <c r="B91" s="26">
        <v>47346</v>
      </c>
      <c r="C91" s="6">
        <v>71</v>
      </c>
      <c r="D91" s="3">
        <f t="shared" si="7"/>
        <v>1047.5976884787979</v>
      </c>
      <c r="E91" s="3">
        <f t="shared" si="8"/>
        <v>3088.0555128984015</v>
      </c>
      <c r="F91" s="4">
        <f t="shared" si="10"/>
        <v>4135.6532013771994</v>
      </c>
      <c r="G91" s="3">
        <f t="shared" si="9"/>
        <v>307757.95360136131</v>
      </c>
      <c r="H91" s="6">
        <f t="shared" si="11"/>
        <v>2</v>
      </c>
    </row>
    <row r="92" spans="2:8" x14ac:dyDescent="0.3">
      <c r="B92" s="26">
        <v>47377</v>
      </c>
      <c r="C92" s="6">
        <v>72</v>
      </c>
      <c r="D92" s="3">
        <f t="shared" si="7"/>
        <v>1058.0736653635863</v>
      </c>
      <c r="E92" s="3">
        <f t="shared" si="8"/>
        <v>3077.5795360136131</v>
      </c>
      <c r="F92" s="4">
        <f t="shared" si="10"/>
        <v>4135.6532013771994</v>
      </c>
      <c r="G92" s="3">
        <f t="shared" si="9"/>
        <v>306699.87993599771</v>
      </c>
      <c r="H92" s="6">
        <f t="shared" si="11"/>
        <v>2</v>
      </c>
    </row>
    <row r="93" spans="2:8" x14ac:dyDescent="0.3">
      <c r="B93" s="26">
        <v>47407</v>
      </c>
      <c r="C93" s="6">
        <v>73</v>
      </c>
      <c r="D93" s="3">
        <f t="shared" si="7"/>
        <v>1068.6544020172223</v>
      </c>
      <c r="E93" s="3">
        <f t="shared" si="8"/>
        <v>3066.9987993599771</v>
      </c>
      <c r="F93" s="4">
        <f t="shared" si="10"/>
        <v>4135.6532013771994</v>
      </c>
      <c r="G93" s="3">
        <f t="shared" si="9"/>
        <v>305631.22553398047</v>
      </c>
      <c r="H93" s="6">
        <f t="shared" si="11"/>
        <v>2</v>
      </c>
    </row>
    <row r="94" spans="2:8" x14ac:dyDescent="0.3">
      <c r="B94" s="26">
        <v>47438</v>
      </c>
      <c r="C94" s="6">
        <v>74</v>
      </c>
      <c r="D94" s="3">
        <f t="shared" si="7"/>
        <v>1079.3409460373946</v>
      </c>
      <c r="E94" s="3">
        <f t="shared" si="8"/>
        <v>3056.3122553398048</v>
      </c>
      <c r="F94" s="4">
        <f t="shared" si="10"/>
        <v>4135.6532013771994</v>
      </c>
      <c r="G94" s="3">
        <f t="shared" si="9"/>
        <v>304551.88458794309</v>
      </c>
      <c r="H94" s="6">
        <f t="shared" si="11"/>
        <v>2</v>
      </c>
    </row>
    <row r="95" spans="2:8" x14ac:dyDescent="0.3">
      <c r="B95" s="26">
        <v>47468</v>
      </c>
      <c r="C95" s="6">
        <v>75</v>
      </c>
      <c r="D95" s="3">
        <f t="shared" si="7"/>
        <v>1090.1343554977684</v>
      </c>
      <c r="E95" s="3">
        <f t="shared" si="8"/>
        <v>3045.518845879431</v>
      </c>
      <c r="F95" s="4">
        <f t="shared" si="10"/>
        <v>4135.6532013771994</v>
      </c>
      <c r="G95" s="3">
        <f t="shared" si="9"/>
        <v>303461.75023244531</v>
      </c>
      <c r="H95" s="6">
        <f t="shared" si="11"/>
        <v>2</v>
      </c>
    </row>
    <row r="96" spans="2:8" x14ac:dyDescent="0.3">
      <c r="B96" s="26">
        <v>47499</v>
      </c>
      <c r="C96" s="6">
        <v>76</v>
      </c>
      <c r="D96" s="3">
        <f t="shared" si="7"/>
        <v>1101.0356990527462</v>
      </c>
      <c r="E96" s="3">
        <f t="shared" si="8"/>
        <v>3034.6175023244532</v>
      </c>
      <c r="F96" s="4">
        <f t="shared" si="10"/>
        <v>4135.6532013771994</v>
      </c>
      <c r="G96" s="3">
        <f t="shared" si="9"/>
        <v>302360.71453339257</v>
      </c>
      <c r="H96" s="6">
        <f t="shared" si="11"/>
        <v>2</v>
      </c>
    </row>
    <row r="97" spans="2:8" x14ac:dyDescent="0.3">
      <c r="B97" s="26">
        <v>47530</v>
      </c>
      <c r="C97" s="6">
        <v>77</v>
      </c>
      <c r="D97" s="3">
        <f t="shared" si="7"/>
        <v>1112.0460560432734</v>
      </c>
      <c r="E97" s="3">
        <f t="shared" si="8"/>
        <v>3023.6071453339259</v>
      </c>
      <c r="F97" s="4">
        <f t="shared" si="10"/>
        <v>4135.6532013771994</v>
      </c>
      <c r="G97" s="3">
        <f t="shared" si="9"/>
        <v>301248.66847734927</v>
      </c>
      <c r="H97" s="6">
        <f t="shared" si="11"/>
        <v>2</v>
      </c>
    </row>
    <row r="98" spans="2:8" x14ac:dyDescent="0.3">
      <c r="B98" s="26">
        <v>47558</v>
      </c>
      <c r="C98" s="6">
        <v>78</v>
      </c>
      <c r="D98" s="3">
        <f t="shared" si="7"/>
        <v>1123.1665166037064</v>
      </c>
      <c r="E98" s="3">
        <f t="shared" si="8"/>
        <v>3012.4866847734929</v>
      </c>
      <c r="F98" s="4">
        <f t="shared" si="10"/>
        <v>4135.6532013771994</v>
      </c>
      <c r="G98" s="3">
        <f t="shared" si="9"/>
        <v>300125.50196074555</v>
      </c>
      <c r="H98" s="6">
        <f t="shared" si="11"/>
        <v>2</v>
      </c>
    </row>
    <row r="99" spans="2:8" x14ac:dyDescent="0.3">
      <c r="B99" s="26">
        <v>47589</v>
      </c>
      <c r="C99" s="6">
        <v>79</v>
      </c>
      <c r="D99" s="3">
        <f t="shared" si="7"/>
        <v>1134.398181769744</v>
      </c>
      <c r="E99" s="3">
        <f t="shared" si="8"/>
        <v>3001.2550196074553</v>
      </c>
      <c r="F99" s="4">
        <f t="shared" si="10"/>
        <v>4135.6532013771994</v>
      </c>
      <c r="G99" s="3">
        <f t="shared" si="9"/>
        <v>298991.10377897578</v>
      </c>
      <c r="H99" s="6">
        <f t="shared" si="11"/>
        <v>2</v>
      </c>
    </row>
    <row r="100" spans="2:8" x14ac:dyDescent="0.3">
      <c r="B100" s="26">
        <v>47619</v>
      </c>
      <c r="C100" s="6">
        <v>80</v>
      </c>
      <c r="D100" s="3">
        <f t="shared" si="7"/>
        <v>1145.7421635874416</v>
      </c>
      <c r="E100" s="3">
        <f t="shared" si="8"/>
        <v>2989.9110377897578</v>
      </c>
      <c r="F100" s="4">
        <f t="shared" si="10"/>
        <v>4135.6532013771994</v>
      </c>
      <c r="G100" s="3">
        <f t="shared" si="9"/>
        <v>297845.36161538836</v>
      </c>
      <c r="H100" s="6">
        <f t="shared" si="11"/>
        <v>2</v>
      </c>
    </row>
    <row r="101" spans="2:8" x14ac:dyDescent="0.3">
      <c r="B101" s="26">
        <v>47650</v>
      </c>
      <c r="C101" s="6">
        <v>81</v>
      </c>
      <c r="D101" s="3">
        <f t="shared" si="7"/>
        <v>1157.1995852233158</v>
      </c>
      <c r="E101" s="3">
        <f t="shared" si="8"/>
        <v>2978.4536161538836</v>
      </c>
      <c r="F101" s="4">
        <f t="shared" si="10"/>
        <v>4135.6532013771994</v>
      </c>
      <c r="G101" s="3">
        <f t="shared" si="9"/>
        <v>296688.16203016503</v>
      </c>
      <c r="H101" s="6">
        <f t="shared" si="11"/>
        <v>2</v>
      </c>
    </row>
    <row r="102" spans="2:8" x14ac:dyDescent="0.3">
      <c r="B102" s="26">
        <v>47680</v>
      </c>
      <c r="C102" s="6">
        <v>82</v>
      </c>
      <c r="D102" s="3">
        <f t="shared" si="7"/>
        <v>1168.771581075549</v>
      </c>
      <c r="E102" s="3">
        <f t="shared" si="8"/>
        <v>2966.8816203016504</v>
      </c>
      <c r="F102" s="4">
        <f t="shared" si="10"/>
        <v>4135.6532013771994</v>
      </c>
      <c r="G102" s="3">
        <f t="shared" si="9"/>
        <v>295519.39044908946</v>
      </c>
      <c r="H102" s="6">
        <f t="shared" si="11"/>
        <v>2</v>
      </c>
    </row>
    <row r="103" spans="2:8" x14ac:dyDescent="0.3">
      <c r="B103" s="26">
        <v>47711</v>
      </c>
      <c r="C103" s="6">
        <v>83</v>
      </c>
      <c r="D103" s="3">
        <f t="shared" si="7"/>
        <v>1180.4592968863049</v>
      </c>
      <c r="E103" s="3">
        <f t="shared" si="8"/>
        <v>2955.1939044908945</v>
      </c>
      <c r="F103" s="4">
        <f t="shared" si="10"/>
        <v>4135.6532013771994</v>
      </c>
      <c r="G103" s="3">
        <f t="shared" si="9"/>
        <v>294338.93115220318</v>
      </c>
      <c r="H103" s="6">
        <f t="shared" si="11"/>
        <v>2</v>
      </c>
    </row>
    <row r="104" spans="2:8" x14ac:dyDescent="0.3">
      <c r="B104" s="26">
        <v>47742</v>
      </c>
      <c r="C104" s="6">
        <v>84</v>
      </c>
      <c r="D104" s="3">
        <f t="shared" si="7"/>
        <v>1192.2638898551677</v>
      </c>
      <c r="E104" s="3">
        <f t="shared" si="8"/>
        <v>2943.3893115220317</v>
      </c>
      <c r="F104" s="4">
        <f t="shared" si="10"/>
        <v>4135.6532013771994</v>
      </c>
      <c r="G104" s="3">
        <f t="shared" si="9"/>
        <v>293146.667262348</v>
      </c>
      <c r="H104" s="6">
        <f t="shared" si="11"/>
        <v>2</v>
      </c>
    </row>
    <row r="105" spans="2:8" x14ac:dyDescent="0.3">
      <c r="B105" s="26">
        <v>47772</v>
      </c>
      <c r="C105" s="6">
        <v>85</v>
      </c>
      <c r="D105" s="3">
        <f t="shared" si="7"/>
        <v>1204.1865287537194</v>
      </c>
      <c r="E105" s="3">
        <f t="shared" si="8"/>
        <v>2931.46667262348</v>
      </c>
      <c r="F105" s="4">
        <f t="shared" si="10"/>
        <v>4135.6532013771994</v>
      </c>
      <c r="G105" s="3">
        <f t="shared" si="9"/>
        <v>291942.48073359428</v>
      </c>
      <c r="H105" s="6">
        <f t="shared" si="11"/>
        <v>2</v>
      </c>
    </row>
    <row r="106" spans="2:8" x14ac:dyDescent="0.3">
      <c r="B106" s="26">
        <v>47803</v>
      </c>
      <c r="C106" s="6">
        <v>86</v>
      </c>
      <c r="D106" s="3">
        <f t="shared" si="7"/>
        <v>1216.2283940412567</v>
      </c>
      <c r="E106" s="3">
        <f t="shared" si="8"/>
        <v>2919.4248073359427</v>
      </c>
      <c r="F106" s="4">
        <f t="shared" si="10"/>
        <v>4135.6532013771994</v>
      </c>
      <c r="G106" s="3">
        <f t="shared" si="9"/>
        <v>290726.25233955303</v>
      </c>
      <c r="H106" s="6">
        <f t="shared" si="11"/>
        <v>2</v>
      </c>
    </row>
    <row r="107" spans="2:8" x14ac:dyDescent="0.3">
      <c r="B107" s="26">
        <v>47833</v>
      </c>
      <c r="C107" s="6">
        <v>87</v>
      </c>
      <c r="D107" s="3">
        <f t="shared" si="7"/>
        <v>1228.3906779816689</v>
      </c>
      <c r="E107" s="3">
        <f t="shared" si="8"/>
        <v>2907.2625233955305</v>
      </c>
      <c r="F107" s="4">
        <f t="shared" si="10"/>
        <v>4135.6532013771994</v>
      </c>
      <c r="G107" s="3">
        <f t="shared" si="9"/>
        <v>289497.86166157137</v>
      </c>
      <c r="H107" s="6">
        <f t="shared" si="11"/>
        <v>2</v>
      </c>
    </row>
    <row r="108" spans="2:8" x14ac:dyDescent="0.3">
      <c r="B108" s="26">
        <v>47864</v>
      </c>
      <c r="C108" s="6">
        <v>88</v>
      </c>
      <c r="D108" s="3">
        <f t="shared" si="7"/>
        <v>1240.6745847614857</v>
      </c>
      <c r="E108" s="3">
        <f t="shared" si="8"/>
        <v>2894.9786166157137</v>
      </c>
      <c r="F108" s="4">
        <f t="shared" si="10"/>
        <v>4135.6532013771994</v>
      </c>
      <c r="G108" s="3">
        <f t="shared" si="9"/>
        <v>288257.18707680987</v>
      </c>
      <c r="H108" s="6">
        <f t="shared" si="11"/>
        <v>2</v>
      </c>
    </row>
    <row r="109" spans="2:8" x14ac:dyDescent="0.3">
      <c r="B109" s="26">
        <v>47895</v>
      </c>
      <c r="C109" s="6">
        <v>89</v>
      </c>
      <c r="D109" s="3">
        <f t="shared" si="7"/>
        <v>1047.3812518798841</v>
      </c>
      <c r="E109" s="3">
        <f t="shared" si="8"/>
        <v>3603.2148384601232</v>
      </c>
      <c r="F109" s="4">
        <f t="shared" si="10"/>
        <v>4650.5960903400073</v>
      </c>
      <c r="G109" s="3">
        <f t="shared" si="9"/>
        <v>287209.80582492996</v>
      </c>
      <c r="H109" s="6">
        <f t="shared" si="11"/>
        <v>3</v>
      </c>
    </row>
    <row r="110" spans="2:8" x14ac:dyDescent="0.3">
      <c r="B110" s="26">
        <v>47923</v>
      </c>
      <c r="C110" s="6">
        <v>90</v>
      </c>
      <c r="D110" s="3">
        <f t="shared" si="7"/>
        <v>1060.4735175283831</v>
      </c>
      <c r="E110" s="3">
        <f t="shared" si="8"/>
        <v>3590.1225728116242</v>
      </c>
      <c r="F110" s="4">
        <f t="shared" si="10"/>
        <v>4650.5960903400073</v>
      </c>
      <c r="G110" s="3">
        <f t="shared" si="9"/>
        <v>286149.33230740158</v>
      </c>
      <c r="H110" s="6">
        <f t="shared" si="11"/>
        <v>3</v>
      </c>
    </row>
    <row r="111" spans="2:8" x14ac:dyDescent="0.3">
      <c r="B111" s="26">
        <v>47954</v>
      </c>
      <c r="C111" s="6">
        <v>91</v>
      </c>
      <c r="D111" s="3">
        <f t="shared" si="7"/>
        <v>1073.7294364974878</v>
      </c>
      <c r="E111" s="3">
        <f t="shared" si="8"/>
        <v>3576.8666538425196</v>
      </c>
      <c r="F111" s="4">
        <f t="shared" si="10"/>
        <v>4650.5960903400073</v>
      </c>
      <c r="G111" s="3">
        <f t="shared" si="9"/>
        <v>285075.60287090408</v>
      </c>
      <c r="H111" s="6">
        <f t="shared" si="11"/>
        <v>3</v>
      </c>
    </row>
    <row r="112" spans="2:8" x14ac:dyDescent="0.3">
      <c r="B112" s="26">
        <v>47984</v>
      </c>
      <c r="C112" s="6">
        <v>92</v>
      </c>
      <c r="D112" s="3">
        <f t="shared" si="7"/>
        <v>1087.1510544537064</v>
      </c>
      <c r="E112" s="3">
        <f t="shared" si="8"/>
        <v>3563.445035886301</v>
      </c>
      <c r="F112" s="4">
        <f t="shared" si="10"/>
        <v>4650.5960903400073</v>
      </c>
      <c r="G112" s="3">
        <f t="shared" si="9"/>
        <v>283988.4518164504</v>
      </c>
      <c r="H112" s="6">
        <f t="shared" si="11"/>
        <v>3</v>
      </c>
    </row>
    <row r="113" spans="2:8" x14ac:dyDescent="0.3">
      <c r="B113" s="26">
        <v>48015</v>
      </c>
      <c r="C113" s="6">
        <v>93</v>
      </c>
      <c r="D113" s="3">
        <f t="shared" si="7"/>
        <v>1100.7404426343778</v>
      </c>
      <c r="E113" s="3">
        <f t="shared" si="8"/>
        <v>3549.8556477056295</v>
      </c>
      <c r="F113" s="4">
        <f t="shared" si="10"/>
        <v>4650.5960903400073</v>
      </c>
      <c r="G113" s="3">
        <f t="shared" si="9"/>
        <v>282887.71137381601</v>
      </c>
      <c r="H113" s="6">
        <f t="shared" si="11"/>
        <v>3</v>
      </c>
    </row>
    <row r="114" spans="2:8" x14ac:dyDescent="0.3">
      <c r="B114" s="26">
        <v>48045</v>
      </c>
      <c r="C114" s="6">
        <v>94</v>
      </c>
      <c r="D114" s="3">
        <f t="shared" si="7"/>
        <v>1114.4996981673075</v>
      </c>
      <c r="E114" s="3">
        <f t="shared" si="8"/>
        <v>3536.0963921726998</v>
      </c>
      <c r="F114" s="4">
        <f t="shared" si="10"/>
        <v>4650.5960903400073</v>
      </c>
      <c r="G114" s="3">
        <f t="shared" si="9"/>
        <v>281773.21167564869</v>
      </c>
      <c r="H114" s="6">
        <f t="shared" si="11"/>
        <v>3</v>
      </c>
    </row>
    <row r="115" spans="2:8" x14ac:dyDescent="0.3">
      <c r="B115" s="26">
        <v>48076</v>
      </c>
      <c r="C115" s="6">
        <v>95</v>
      </c>
      <c r="D115" s="3">
        <f t="shared" si="7"/>
        <v>1128.4309443943989</v>
      </c>
      <c r="E115" s="3">
        <f t="shared" si="8"/>
        <v>3522.1651459456084</v>
      </c>
      <c r="F115" s="4">
        <f t="shared" si="10"/>
        <v>4650.5960903400073</v>
      </c>
      <c r="G115" s="3">
        <f t="shared" si="9"/>
        <v>280644.78073125432</v>
      </c>
      <c r="H115" s="6">
        <f t="shared" si="11"/>
        <v>3</v>
      </c>
    </row>
    <row r="116" spans="2:8" x14ac:dyDescent="0.3">
      <c r="B116" s="26">
        <v>48107</v>
      </c>
      <c r="C116" s="6">
        <v>96</v>
      </c>
      <c r="D116" s="3">
        <f t="shared" si="7"/>
        <v>1142.5363311993287</v>
      </c>
      <c r="E116" s="3">
        <f t="shared" si="8"/>
        <v>3508.0597591406786</v>
      </c>
      <c r="F116" s="4">
        <f t="shared" si="10"/>
        <v>4650.5960903400073</v>
      </c>
      <c r="G116" s="3">
        <f t="shared" si="9"/>
        <v>279502.24440005497</v>
      </c>
      <c r="H116" s="6">
        <f t="shared" si="11"/>
        <v>3</v>
      </c>
    </row>
    <row r="117" spans="2:8" x14ac:dyDescent="0.3">
      <c r="B117" s="26">
        <v>48137</v>
      </c>
      <c r="C117" s="6">
        <v>97</v>
      </c>
      <c r="D117" s="3">
        <f t="shared" si="7"/>
        <v>1156.8180353393204</v>
      </c>
      <c r="E117" s="3">
        <f t="shared" si="8"/>
        <v>3493.7780550006869</v>
      </c>
      <c r="F117" s="4">
        <f t="shared" si="10"/>
        <v>4650.5960903400073</v>
      </c>
      <c r="G117" s="3">
        <f t="shared" si="9"/>
        <v>278345.42636471568</v>
      </c>
      <c r="H117" s="6">
        <f t="shared" ref="H117:H148" si="12">IF(C117&lt;=$D$13,1,IF(AND(C117&gt;$D$13,C117&lt;=($D$13+$D$14)),2,IF(C117&gt;$D$13+$D$14,3,0)))</f>
        <v>3</v>
      </c>
    </row>
    <row r="118" spans="2:8" x14ac:dyDescent="0.3">
      <c r="B118" s="26">
        <v>48168</v>
      </c>
      <c r="C118" s="6">
        <v>98</v>
      </c>
      <c r="D118" s="3">
        <f t="shared" si="7"/>
        <v>1171.2782607810618</v>
      </c>
      <c r="E118" s="3">
        <f t="shared" si="8"/>
        <v>3479.3178295589455</v>
      </c>
      <c r="F118" s="4">
        <f t="shared" si="10"/>
        <v>4650.5960903400073</v>
      </c>
      <c r="G118" s="3">
        <f t="shared" si="9"/>
        <v>277174.1481039346</v>
      </c>
      <c r="H118" s="6">
        <f t="shared" si="12"/>
        <v>3</v>
      </c>
    </row>
    <row r="119" spans="2:8" x14ac:dyDescent="0.3">
      <c r="B119" s="26">
        <v>48198</v>
      </c>
      <c r="C119" s="6">
        <v>99</v>
      </c>
      <c r="D119" s="3">
        <f t="shared" si="7"/>
        <v>1185.9192390408252</v>
      </c>
      <c r="E119" s="3">
        <f t="shared" si="8"/>
        <v>3464.6768512991821</v>
      </c>
      <c r="F119" s="4">
        <f t="shared" si="10"/>
        <v>4650.5960903400073</v>
      </c>
      <c r="G119" s="3">
        <f t="shared" si="9"/>
        <v>275988.22886489378</v>
      </c>
      <c r="H119" s="6">
        <f t="shared" si="12"/>
        <v>3</v>
      </c>
    </row>
    <row r="120" spans="2:8" x14ac:dyDescent="0.3">
      <c r="B120" s="26">
        <v>48229</v>
      </c>
      <c r="C120" s="6">
        <v>100</v>
      </c>
      <c r="D120" s="3">
        <f t="shared" si="7"/>
        <v>1200.7432295288354</v>
      </c>
      <c r="E120" s="3">
        <f t="shared" si="8"/>
        <v>3449.8528608111719</v>
      </c>
      <c r="F120" s="4">
        <f t="shared" si="10"/>
        <v>4650.5960903400073</v>
      </c>
      <c r="G120" s="3">
        <f t="shared" si="9"/>
        <v>274787.48563536495</v>
      </c>
      <c r="H120" s="6">
        <f t="shared" si="12"/>
        <v>3</v>
      </c>
    </row>
    <row r="121" spans="2:8" x14ac:dyDescent="0.3">
      <c r="B121" s="26">
        <v>48260</v>
      </c>
      <c r="C121" s="6">
        <v>101</v>
      </c>
      <c r="D121" s="3">
        <f t="shared" ref="D121:D184" si="13">+F121-E121</f>
        <v>1215.7525198979456</v>
      </c>
      <c r="E121" s="3">
        <f t="shared" ref="E121:E184" si="14">IF(C121&lt;=$D$13,G120*0%,IF(AND(C121&gt;$D$13,C121&lt;=($D$13+$D$14)),G120*$C$14,IF(C121&gt;$D$13+$D$14,G120*$C$15,0)))</f>
        <v>3434.8435704420617</v>
      </c>
      <c r="F121" s="4">
        <f t="shared" si="10"/>
        <v>4650.5960903400073</v>
      </c>
      <c r="G121" s="3">
        <f t="shared" ref="G121:G184" si="15">+G120-D121</f>
        <v>273571.73311546701</v>
      </c>
      <c r="H121" s="6">
        <f t="shared" si="12"/>
        <v>3</v>
      </c>
    </row>
    <row r="122" spans="2:8" x14ac:dyDescent="0.3">
      <c r="B122" s="26">
        <v>48289</v>
      </c>
      <c r="C122" s="6">
        <v>102</v>
      </c>
      <c r="D122" s="3">
        <f t="shared" si="13"/>
        <v>1230.9494263966699</v>
      </c>
      <c r="E122" s="3">
        <f t="shared" si="14"/>
        <v>3419.6466639433374</v>
      </c>
      <c r="F122" s="4">
        <f t="shared" si="10"/>
        <v>4650.5960903400073</v>
      </c>
      <c r="G122" s="3">
        <f t="shared" si="15"/>
        <v>272340.78368907032</v>
      </c>
      <c r="H122" s="6">
        <f t="shared" si="12"/>
        <v>3</v>
      </c>
    </row>
    <row r="123" spans="2:8" x14ac:dyDescent="0.3">
      <c r="B123" s="26">
        <v>48320</v>
      </c>
      <c r="C123" s="6">
        <v>103</v>
      </c>
      <c r="D123" s="3">
        <f t="shared" si="13"/>
        <v>1246.3362942266285</v>
      </c>
      <c r="E123" s="3">
        <f t="shared" si="14"/>
        <v>3404.2597961133788</v>
      </c>
      <c r="F123" s="4">
        <f t="shared" si="10"/>
        <v>4650.5960903400073</v>
      </c>
      <c r="G123" s="3">
        <f t="shared" si="15"/>
        <v>271094.44739484368</v>
      </c>
      <c r="H123" s="6">
        <f t="shared" si="12"/>
        <v>3</v>
      </c>
    </row>
    <row r="124" spans="2:8" x14ac:dyDescent="0.3">
      <c r="B124" s="26">
        <v>48350</v>
      </c>
      <c r="C124" s="6">
        <v>104</v>
      </c>
      <c r="D124" s="3">
        <f t="shared" si="13"/>
        <v>1261.9154979044615</v>
      </c>
      <c r="E124" s="3">
        <f t="shared" si="14"/>
        <v>3388.6805924355458</v>
      </c>
      <c r="F124" s="4">
        <f t="shared" si="10"/>
        <v>4650.5960903400073</v>
      </c>
      <c r="G124" s="3">
        <f t="shared" si="15"/>
        <v>269832.53189693921</v>
      </c>
      <c r="H124" s="6">
        <f t="shared" si="12"/>
        <v>3</v>
      </c>
    </row>
    <row r="125" spans="2:8" x14ac:dyDescent="0.3">
      <c r="B125" s="26">
        <v>48381</v>
      </c>
      <c r="C125" s="6">
        <v>105</v>
      </c>
      <c r="D125" s="3">
        <f t="shared" si="13"/>
        <v>1277.6894416282676</v>
      </c>
      <c r="E125" s="3">
        <f t="shared" si="14"/>
        <v>3372.9066487117398</v>
      </c>
      <c r="F125" s="4">
        <f t="shared" si="10"/>
        <v>4650.5960903400073</v>
      </c>
      <c r="G125" s="3">
        <f t="shared" si="15"/>
        <v>268554.84245531092</v>
      </c>
      <c r="H125" s="6">
        <f t="shared" si="12"/>
        <v>3</v>
      </c>
    </row>
    <row r="126" spans="2:8" x14ac:dyDescent="0.3">
      <c r="B126" s="26">
        <v>48411</v>
      </c>
      <c r="C126" s="6">
        <v>106</v>
      </c>
      <c r="D126" s="3">
        <f t="shared" si="13"/>
        <v>1293.6605596486211</v>
      </c>
      <c r="E126" s="3">
        <f t="shared" si="14"/>
        <v>3356.9355306913862</v>
      </c>
      <c r="F126" s="4">
        <f t="shared" si="10"/>
        <v>4650.5960903400073</v>
      </c>
      <c r="G126" s="3">
        <f t="shared" si="15"/>
        <v>267261.18189566227</v>
      </c>
      <c r="H126" s="6">
        <f t="shared" si="12"/>
        <v>3</v>
      </c>
    </row>
    <row r="127" spans="2:8" x14ac:dyDescent="0.3">
      <c r="B127" s="26">
        <v>48442</v>
      </c>
      <c r="C127" s="6">
        <v>107</v>
      </c>
      <c r="D127" s="3">
        <f t="shared" si="13"/>
        <v>1309.831316644229</v>
      </c>
      <c r="E127" s="3">
        <f t="shared" si="14"/>
        <v>3340.7647736957783</v>
      </c>
      <c r="F127" s="4">
        <f t="shared" si="10"/>
        <v>4650.5960903400073</v>
      </c>
      <c r="G127" s="3">
        <f t="shared" si="15"/>
        <v>265951.35057901806</v>
      </c>
      <c r="H127" s="6">
        <f t="shared" si="12"/>
        <v>3</v>
      </c>
    </row>
    <row r="128" spans="2:8" x14ac:dyDescent="0.3">
      <c r="B128" s="26">
        <v>48473</v>
      </c>
      <c r="C128" s="6">
        <v>108</v>
      </c>
      <c r="D128" s="3">
        <f t="shared" si="13"/>
        <v>1326.2042081022819</v>
      </c>
      <c r="E128" s="3">
        <f t="shared" si="14"/>
        <v>3324.3918822377254</v>
      </c>
      <c r="F128" s="4">
        <f t="shared" si="10"/>
        <v>4650.5960903400073</v>
      </c>
      <c r="G128" s="3">
        <f t="shared" si="15"/>
        <v>264625.14637091575</v>
      </c>
      <c r="H128" s="6">
        <f t="shared" si="12"/>
        <v>3</v>
      </c>
    </row>
    <row r="129" spans="2:8" x14ac:dyDescent="0.3">
      <c r="B129" s="26">
        <v>48503</v>
      </c>
      <c r="C129" s="6">
        <v>109</v>
      </c>
      <c r="D129" s="3">
        <f t="shared" si="13"/>
        <v>1342.7817607035608</v>
      </c>
      <c r="E129" s="3">
        <f t="shared" si="14"/>
        <v>3307.8143296364465</v>
      </c>
      <c r="F129" s="4">
        <f t="shared" si="10"/>
        <v>4650.5960903400073</v>
      </c>
      <c r="G129" s="3">
        <f t="shared" si="15"/>
        <v>263282.36461021221</v>
      </c>
      <c r="H129" s="6">
        <f t="shared" si="12"/>
        <v>3</v>
      </c>
    </row>
    <row r="130" spans="2:8" x14ac:dyDescent="0.3">
      <c r="B130" s="26">
        <v>48534</v>
      </c>
      <c r="C130" s="6">
        <v>110</v>
      </c>
      <c r="D130" s="3">
        <f t="shared" si="13"/>
        <v>1359.5665327123547</v>
      </c>
      <c r="E130" s="3">
        <f t="shared" si="14"/>
        <v>3291.0295576276526</v>
      </c>
      <c r="F130" s="4">
        <f t="shared" si="10"/>
        <v>4650.5960903400073</v>
      </c>
      <c r="G130" s="3">
        <f t="shared" si="15"/>
        <v>261922.79807749987</v>
      </c>
      <c r="H130" s="6">
        <f t="shared" si="12"/>
        <v>3</v>
      </c>
    </row>
    <row r="131" spans="2:8" x14ac:dyDescent="0.3">
      <c r="B131" s="26">
        <v>48564</v>
      </c>
      <c r="C131" s="6">
        <v>111</v>
      </c>
      <c r="D131" s="3">
        <f t="shared" si="13"/>
        <v>1376.561114371259</v>
      </c>
      <c r="E131" s="3">
        <f t="shared" si="14"/>
        <v>3274.0349759687483</v>
      </c>
      <c r="F131" s="4">
        <f t="shared" si="10"/>
        <v>4650.5960903400073</v>
      </c>
      <c r="G131" s="3">
        <f t="shared" si="15"/>
        <v>260546.23696312861</v>
      </c>
      <c r="H131" s="6">
        <f t="shared" si="12"/>
        <v>3</v>
      </c>
    </row>
    <row r="132" spans="2:8" x14ac:dyDescent="0.3">
      <c r="B132" s="26">
        <v>48595</v>
      </c>
      <c r="C132" s="6">
        <v>112</v>
      </c>
      <c r="D132" s="3">
        <f t="shared" si="13"/>
        <v>1393.7681283009001</v>
      </c>
      <c r="E132" s="3">
        <f t="shared" si="14"/>
        <v>3256.8279620391072</v>
      </c>
      <c r="F132" s="4">
        <f t="shared" si="10"/>
        <v>4650.5960903400073</v>
      </c>
      <c r="G132" s="3">
        <f t="shared" si="15"/>
        <v>259152.46883482771</v>
      </c>
      <c r="H132" s="6">
        <f t="shared" si="12"/>
        <v>3</v>
      </c>
    </row>
    <row r="133" spans="2:8" x14ac:dyDescent="0.3">
      <c r="B133" s="26">
        <v>48626</v>
      </c>
      <c r="C133" s="6">
        <v>113</v>
      </c>
      <c r="D133" s="3">
        <f t="shared" si="13"/>
        <v>1411.190229904661</v>
      </c>
      <c r="E133" s="3">
        <f t="shared" si="14"/>
        <v>3239.4058604353463</v>
      </c>
      <c r="F133" s="4">
        <f t="shared" si="10"/>
        <v>4650.5960903400073</v>
      </c>
      <c r="G133" s="3">
        <f t="shared" si="15"/>
        <v>257741.27860492305</v>
      </c>
      <c r="H133" s="6">
        <f t="shared" si="12"/>
        <v>3</v>
      </c>
    </row>
    <row r="134" spans="2:8" x14ac:dyDescent="0.3">
      <c r="B134" s="26">
        <v>48654</v>
      </c>
      <c r="C134" s="6">
        <v>114</v>
      </c>
      <c r="D134" s="3">
        <f t="shared" si="13"/>
        <v>1428.8301077784695</v>
      </c>
      <c r="E134" s="3">
        <f t="shared" si="14"/>
        <v>3221.7659825615378</v>
      </c>
      <c r="F134" s="4">
        <f t="shared" si="10"/>
        <v>4650.5960903400073</v>
      </c>
      <c r="G134" s="3">
        <f t="shared" si="15"/>
        <v>256312.44849714459</v>
      </c>
      <c r="H134" s="6">
        <f t="shared" si="12"/>
        <v>3</v>
      </c>
    </row>
    <row r="135" spans="2:8" x14ac:dyDescent="0.3">
      <c r="B135" s="26">
        <v>48685</v>
      </c>
      <c r="C135" s="6">
        <v>115</v>
      </c>
      <c r="D135" s="3">
        <f t="shared" si="13"/>
        <v>1446.6904841257001</v>
      </c>
      <c r="E135" s="3">
        <f t="shared" si="14"/>
        <v>3203.9056062143072</v>
      </c>
      <c r="F135" s="4">
        <f t="shared" si="10"/>
        <v>4650.5960903400073</v>
      </c>
      <c r="G135" s="3">
        <f t="shared" si="15"/>
        <v>254865.7580130189</v>
      </c>
      <c r="H135" s="6">
        <f t="shared" si="12"/>
        <v>3</v>
      </c>
    </row>
    <row r="136" spans="2:8" x14ac:dyDescent="0.3">
      <c r="B136" s="26">
        <v>48715</v>
      </c>
      <c r="C136" s="6">
        <v>116</v>
      </c>
      <c r="D136" s="3">
        <f t="shared" si="13"/>
        <v>1464.7741151772711</v>
      </c>
      <c r="E136" s="3">
        <f t="shared" si="14"/>
        <v>3185.8219751627362</v>
      </c>
      <c r="F136" s="4">
        <f t="shared" si="10"/>
        <v>4650.5960903400073</v>
      </c>
      <c r="G136" s="3">
        <f t="shared" si="15"/>
        <v>253400.98389784162</v>
      </c>
      <c r="H136" s="6">
        <f t="shared" si="12"/>
        <v>3</v>
      </c>
    </row>
    <row r="137" spans="2:8" x14ac:dyDescent="0.3">
      <c r="B137" s="26">
        <v>48746</v>
      </c>
      <c r="C137" s="6">
        <v>117</v>
      </c>
      <c r="D137" s="3">
        <f t="shared" si="13"/>
        <v>1483.0837916169871</v>
      </c>
      <c r="E137" s="3">
        <f t="shared" si="14"/>
        <v>3167.5122987230202</v>
      </c>
      <c r="F137" s="4">
        <f t="shared" si="10"/>
        <v>4650.5960903400073</v>
      </c>
      <c r="G137" s="3">
        <f t="shared" si="15"/>
        <v>251917.90010622464</v>
      </c>
      <c r="H137" s="6">
        <f t="shared" si="12"/>
        <v>3</v>
      </c>
    </row>
    <row r="138" spans="2:8" x14ac:dyDescent="0.3">
      <c r="B138" s="26">
        <v>48776</v>
      </c>
      <c r="C138" s="6">
        <v>118</v>
      </c>
      <c r="D138" s="3">
        <f t="shared" si="13"/>
        <v>1501.6223390121995</v>
      </c>
      <c r="E138" s="3">
        <f t="shared" si="14"/>
        <v>3148.9737513278078</v>
      </c>
      <c r="F138" s="4">
        <f t="shared" si="10"/>
        <v>4650.5960903400073</v>
      </c>
      <c r="G138" s="3">
        <f t="shared" si="15"/>
        <v>250416.27776721245</v>
      </c>
      <c r="H138" s="6">
        <f t="shared" si="12"/>
        <v>3</v>
      </c>
    </row>
    <row r="139" spans="2:8" x14ac:dyDescent="0.3">
      <c r="B139" s="26">
        <v>48807</v>
      </c>
      <c r="C139" s="6">
        <v>119</v>
      </c>
      <c r="D139" s="3">
        <f t="shared" si="13"/>
        <v>1520.3926182498521</v>
      </c>
      <c r="E139" s="3">
        <f t="shared" si="14"/>
        <v>3130.2034720901552</v>
      </c>
      <c r="F139" s="4">
        <f t="shared" si="10"/>
        <v>4650.5960903400073</v>
      </c>
      <c r="G139" s="3">
        <f t="shared" si="15"/>
        <v>248895.88514896261</v>
      </c>
      <c r="H139" s="6">
        <f t="shared" si="12"/>
        <v>3</v>
      </c>
    </row>
    <row r="140" spans="2:8" x14ac:dyDescent="0.3">
      <c r="B140" s="26">
        <v>48838</v>
      </c>
      <c r="C140" s="6">
        <v>120</v>
      </c>
      <c r="D140" s="3">
        <f t="shared" si="13"/>
        <v>1539.397525977975</v>
      </c>
      <c r="E140" s="3">
        <f t="shared" si="14"/>
        <v>3111.1985643620324</v>
      </c>
      <c r="F140" s="4">
        <f t="shared" si="10"/>
        <v>4650.5960903400073</v>
      </c>
      <c r="G140" s="3">
        <f t="shared" si="15"/>
        <v>247356.48762298463</v>
      </c>
      <c r="H140" s="6">
        <f t="shared" si="12"/>
        <v>3</v>
      </c>
    </row>
    <row r="141" spans="2:8" x14ac:dyDescent="0.3">
      <c r="B141" s="26">
        <v>48868</v>
      </c>
      <c r="C141" s="6">
        <v>121</v>
      </c>
      <c r="D141" s="3">
        <f t="shared" si="13"/>
        <v>1558.6399950526998</v>
      </c>
      <c r="E141" s="3">
        <f t="shared" si="14"/>
        <v>3091.9560952873076</v>
      </c>
      <c r="F141" s="4">
        <f t="shared" si="10"/>
        <v>4650.5960903400073</v>
      </c>
      <c r="G141" s="3">
        <f t="shared" si="15"/>
        <v>245797.84762793191</v>
      </c>
      <c r="H141" s="6">
        <f t="shared" si="12"/>
        <v>3</v>
      </c>
    </row>
    <row r="142" spans="2:8" x14ac:dyDescent="0.3">
      <c r="B142" s="26">
        <v>48899</v>
      </c>
      <c r="C142" s="6">
        <v>122</v>
      </c>
      <c r="D142" s="3">
        <f t="shared" si="13"/>
        <v>1578.1229949908588</v>
      </c>
      <c r="E142" s="3">
        <f t="shared" si="14"/>
        <v>3072.4730953491485</v>
      </c>
      <c r="F142" s="4">
        <f t="shared" si="10"/>
        <v>4650.5960903400073</v>
      </c>
      <c r="G142" s="3">
        <f t="shared" si="15"/>
        <v>244219.72463294107</v>
      </c>
      <c r="H142" s="6">
        <f t="shared" si="12"/>
        <v>3</v>
      </c>
    </row>
    <row r="143" spans="2:8" x14ac:dyDescent="0.3">
      <c r="B143" s="26">
        <v>48929</v>
      </c>
      <c r="C143" s="6">
        <v>123</v>
      </c>
      <c r="D143" s="3">
        <f t="shared" si="13"/>
        <v>1597.8495324282444</v>
      </c>
      <c r="E143" s="3">
        <f t="shared" si="14"/>
        <v>3052.7465579117629</v>
      </c>
      <c r="F143" s="4">
        <f t="shared" si="10"/>
        <v>4650.5960903400073</v>
      </c>
      <c r="G143" s="3">
        <f t="shared" si="15"/>
        <v>242621.87510051281</v>
      </c>
      <c r="H143" s="6">
        <f t="shared" si="12"/>
        <v>3</v>
      </c>
    </row>
    <row r="144" spans="2:8" x14ac:dyDescent="0.3">
      <c r="B144" s="26">
        <v>48960</v>
      </c>
      <c r="C144" s="6">
        <v>124</v>
      </c>
      <c r="D144" s="3">
        <f t="shared" si="13"/>
        <v>1617.8226515835972</v>
      </c>
      <c r="E144" s="3">
        <f t="shared" si="14"/>
        <v>3032.7734387564101</v>
      </c>
      <c r="F144" s="4">
        <f t="shared" si="10"/>
        <v>4650.5960903400073</v>
      </c>
      <c r="G144" s="3">
        <f t="shared" si="15"/>
        <v>241004.05244892923</v>
      </c>
      <c r="H144" s="6">
        <f t="shared" si="12"/>
        <v>3</v>
      </c>
    </row>
    <row r="145" spans="2:8" x14ac:dyDescent="0.3">
      <c r="B145" s="26">
        <v>48991</v>
      </c>
      <c r="C145" s="6">
        <v>125</v>
      </c>
      <c r="D145" s="3">
        <f t="shared" si="13"/>
        <v>1638.0454347283921</v>
      </c>
      <c r="E145" s="3">
        <f t="shared" si="14"/>
        <v>3012.5506556116152</v>
      </c>
      <c r="F145" s="4">
        <f t="shared" si="10"/>
        <v>4650.5960903400073</v>
      </c>
      <c r="G145" s="3">
        <f t="shared" si="15"/>
        <v>239366.00701420085</v>
      </c>
      <c r="H145" s="6">
        <f t="shared" si="12"/>
        <v>3</v>
      </c>
    </row>
    <row r="146" spans="2:8" x14ac:dyDescent="0.3">
      <c r="B146" s="26">
        <v>49019</v>
      </c>
      <c r="C146" s="6">
        <v>126</v>
      </c>
      <c r="D146" s="3">
        <f t="shared" si="13"/>
        <v>1658.5210026624968</v>
      </c>
      <c r="E146" s="3">
        <f t="shared" si="14"/>
        <v>2992.0750876775105</v>
      </c>
      <c r="F146" s="4">
        <f t="shared" si="10"/>
        <v>4650.5960903400073</v>
      </c>
      <c r="G146" s="3">
        <f t="shared" si="15"/>
        <v>237707.48601153836</v>
      </c>
      <c r="H146" s="6">
        <f t="shared" si="12"/>
        <v>3</v>
      </c>
    </row>
    <row r="147" spans="2:8" x14ac:dyDescent="0.3">
      <c r="B147" s="26">
        <v>49050</v>
      </c>
      <c r="C147" s="6">
        <v>127</v>
      </c>
      <c r="D147" s="3">
        <f t="shared" si="13"/>
        <v>1679.252515195778</v>
      </c>
      <c r="E147" s="3">
        <f t="shared" si="14"/>
        <v>2971.3435751442294</v>
      </c>
      <c r="F147" s="4">
        <f t="shared" si="10"/>
        <v>4650.5960903400073</v>
      </c>
      <c r="G147" s="3">
        <f t="shared" si="15"/>
        <v>236028.23349634258</v>
      </c>
      <c r="H147" s="6">
        <f t="shared" si="12"/>
        <v>3</v>
      </c>
    </row>
    <row r="148" spans="2:8" x14ac:dyDescent="0.3">
      <c r="B148" s="26">
        <v>49080</v>
      </c>
      <c r="C148" s="6">
        <v>128</v>
      </c>
      <c r="D148" s="3">
        <f t="shared" si="13"/>
        <v>1700.2431716357255</v>
      </c>
      <c r="E148" s="3">
        <f t="shared" si="14"/>
        <v>2950.3529187042818</v>
      </c>
      <c r="F148" s="4">
        <f t="shared" si="10"/>
        <v>4650.5960903400073</v>
      </c>
      <c r="G148" s="3">
        <f t="shared" si="15"/>
        <v>234327.99032470686</v>
      </c>
      <c r="H148" s="6">
        <f t="shared" si="12"/>
        <v>3</v>
      </c>
    </row>
    <row r="149" spans="2:8" x14ac:dyDescent="0.3">
      <c r="B149" s="26">
        <v>49111</v>
      </c>
      <c r="C149" s="6">
        <v>129</v>
      </c>
      <c r="D149" s="3">
        <f t="shared" si="13"/>
        <v>1721.4962112811718</v>
      </c>
      <c r="E149" s="3">
        <f t="shared" si="14"/>
        <v>2929.0998790588355</v>
      </c>
      <c r="F149" s="4">
        <f t="shared" ref="F149:F212" si="16">IF(AND(C149&lt;=$D$13,H149&lt;&gt;H148),$E$11/$G$5,IF(AND(C149&gt;$D$13,C149&lt;=$D$13+$D$14,H149&lt;&gt;H148),-PMT($C$14,($D$14+$D$15),G148),IF(AND(C149&gt;$D$13+$D$14,H149&lt;&gt;H148),-PMT($C$15,$D$15,G148),F148)))</f>
        <v>4650.5960903400073</v>
      </c>
      <c r="G149" s="3">
        <f t="shared" si="15"/>
        <v>232606.4941134257</v>
      </c>
      <c r="H149" s="6">
        <f t="shared" ref="H149:H180" si="17">IF(C149&lt;=$D$13,1,IF(AND(C149&gt;$D$13,C149&lt;=($D$13+$D$14)),2,IF(C149&gt;$D$13+$D$14,3,0)))</f>
        <v>3</v>
      </c>
    </row>
    <row r="150" spans="2:8" x14ac:dyDescent="0.3">
      <c r="B150" s="26">
        <v>49141</v>
      </c>
      <c r="C150" s="6">
        <v>130</v>
      </c>
      <c r="D150" s="3">
        <f t="shared" si="13"/>
        <v>1743.0149139221862</v>
      </c>
      <c r="E150" s="3">
        <f t="shared" si="14"/>
        <v>2907.5811764178211</v>
      </c>
      <c r="F150" s="4">
        <f t="shared" si="16"/>
        <v>4650.5960903400073</v>
      </c>
      <c r="G150" s="3">
        <f t="shared" si="15"/>
        <v>230863.47919950352</v>
      </c>
      <c r="H150" s="6">
        <f t="shared" si="17"/>
        <v>3</v>
      </c>
    </row>
    <row r="151" spans="2:8" x14ac:dyDescent="0.3">
      <c r="B151" s="26">
        <v>49172</v>
      </c>
      <c r="C151" s="6">
        <v>131</v>
      </c>
      <c r="D151" s="3">
        <f t="shared" si="13"/>
        <v>1764.8026003462137</v>
      </c>
      <c r="E151" s="3">
        <f t="shared" si="14"/>
        <v>2885.7934899937936</v>
      </c>
      <c r="F151" s="4">
        <f t="shared" si="16"/>
        <v>4650.5960903400073</v>
      </c>
      <c r="G151" s="3">
        <f t="shared" si="15"/>
        <v>229098.6765991573</v>
      </c>
      <c r="H151" s="6">
        <f t="shared" si="17"/>
        <v>3</v>
      </c>
    </row>
    <row r="152" spans="2:8" x14ac:dyDescent="0.3">
      <c r="B152" s="26">
        <v>49203</v>
      </c>
      <c r="C152" s="6">
        <v>132</v>
      </c>
      <c r="D152" s="3">
        <f t="shared" si="13"/>
        <v>1786.8626328505411</v>
      </c>
      <c r="E152" s="3">
        <f t="shared" si="14"/>
        <v>2863.7334574894662</v>
      </c>
      <c r="F152" s="4">
        <f t="shared" si="16"/>
        <v>4650.5960903400073</v>
      </c>
      <c r="G152" s="3">
        <f t="shared" si="15"/>
        <v>227311.81396630677</v>
      </c>
      <c r="H152" s="6">
        <f t="shared" si="17"/>
        <v>3</v>
      </c>
    </row>
    <row r="153" spans="2:8" x14ac:dyDescent="0.3">
      <c r="B153" s="26">
        <v>49233</v>
      </c>
      <c r="C153" s="6">
        <v>133</v>
      </c>
      <c r="D153" s="3">
        <f t="shared" si="13"/>
        <v>1809.1984157611728</v>
      </c>
      <c r="E153" s="3">
        <f t="shared" si="14"/>
        <v>2841.3976745788345</v>
      </c>
      <c r="F153" s="4">
        <f t="shared" si="16"/>
        <v>4650.5960903400073</v>
      </c>
      <c r="G153" s="3">
        <f t="shared" si="15"/>
        <v>225502.6155505456</v>
      </c>
      <c r="H153" s="6">
        <f t="shared" si="17"/>
        <v>3</v>
      </c>
    </row>
    <row r="154" spans="2:8" x14ac:dyDescent="0.3">
      <c r="B154" s="26">
        <v>49264</v>
      </c>
      <c r="C154" s="6">
        <v>134</v>
      </c>
      <c r="D154" s="3">
        <f t="shared" si="13"/>
        <v>1831.8133959581878</v>
      </c>
      <c r="E154" s="3">
        <f t="shared" si="14"/>
        <v>2818.7826943818195</v>
      </c>
      <c r="F154" s="4">
        <f t="shared" si="16"/>
        <v>4650.5960903400073</v>
      </c>
      <c r="G154" s="3">
        <f t="shared" si="15"/>
        <v>223670.80215458741</v>
      </c>
      <c r="H154" s="6">
        <f t="shared" si="17"/>
        <v>3</v>
      </c>
    </row>
    <row r="155" spans="2:8" x14ac:dyDescent="0.3">
      <c r="B155" s="26">
        <v>49294</v>
      </c>
      <c r="C155" s="6">
        <v>135</v>
      </c>
      <c r="D155" s="3">
        <f t="shared" si="13"/>
        <v>1854.7110634076648</v>
      </c>
      <c r="E155" s="3">
        <f t="shared" si="14"/>
        <v>2795.8850269323425</v>
      </c>
      <c r="F155" s="4">
        <f t="shared" si="16"/>
        <v>4650.5960903400073</v>
      </c>
      <c r="G155" s="3">
        <f t="shared" si="15"/>
        <v>221816.09109117975</v>
      </c>
      <c r="H155" s="6">
        <f t="shared" si="17"/>
        <v>3</v>
      </c>
    </row>
    <row r="156" spans="2:8" x14ac:dyDescent="0.3">
      <c r="B156" s="26">
        <v>49325</v>
      </c>
      <c r="C156" s="6">
        <v>136</v>
      </c>
      <c r="D156" s="3">
        <f t="shared" si="13"/>
        <v>1877.8949517002607</v>
      </c>
      <c r="E156" s="3">
        <f t="shared" si="14"/>
        <v>2772.7011386397467</v>
      </c>
      <c r="F156" s="4">
        <f t="shared" si="16"/>
        <v>4650.5960903400073</v>
      </c>
      <c r="G156" s="3">
        <f t="shared" si="15"/>
        <v>219938.19613947949</v>
      </c>
      <c r="H156" s="6">
        <f t="shared" si="17"/>
        <v>3</v>
      </c>
    </row>
    <row r="157" spans="2:8" x14ac:dyDescent="0.3">
      <c r="B157" s="26">
        <v>49356</v>
      </c>
      <c r="C157" s="6">
        <v>137</v>
      </c>
      <c r="D157" s="3">
        <f t="shared" si="13"/>
        <v>1901.3686385965138</v>
      </c>
      <c r="E157" s="3">
        <f t="shared" si="14"/>
        <v>2749.2274517434935</v>
      </c>
      <c r="F157" s="4">
        <f t="shared" si="16"/>
        <v>4650.5960903400073</v>
      </c>
      <c r="G157" s="3">
        <f t="shared" si="15"/>
        <v>218036.82750088297</v>
      </c>
      <c r="H157" s="6">
        <f t="shared" si="17"/>
        <v>3</v>
      </c>
    </row>
    <row r="158" spans="2:8" x14ac:dyDescent="0.3">
      <c r="B158" s="26">
        <v>49384</v>
      </c>
      <c r="C158" s="6">
        <v>138</v>
      </c>
      <c r="D158" s="3">
        <f t="shared" si="13"/>
        <v>1925.1357465789706</v>
      </c>
      <c r="E158" s="3">
        <f t="shared" si="14"/>
        <v>2725.4603437610367</v>
      </c>
      <c r="F158" s="4">
        <f t="shared" si="16"/>
        <v>4650.5960903400073</v>
      </c>
      <c r="G158" s="3">
        <f t="shared" si="15"/>
        <v>216111.69175430399</v>
      </c>
      <c r="H158" s="6">
        <f t="shared" si="17"/>
        <v>3</v>
      </c>
    </row>
    <row r="159" spans="2:8" x14ac:dyDescent="0.3">
      <c r="B159" s="26">
        <v>49415</v>
      </c>
      <c r="C159" s="6">
        <v>139</v>
      </c>
      <c r="D159" s="3">
        <f t="shared" si="13"/>
        <v>1949.1999434112076</v>
      </c>
      <c r="E159" s="3">
        <f t="shared" si="14"/>
        <v>2701.3961469287997</v>
      </c>
      <c r="F159" s="4">
        <f t="shared" si="16"/>
        <v>4650.5960903400073</v>
      </c>
      <c r="G159" s="3">
        <f t="shared" si="15"/>
        <v>214162.49181089277</v>
      </c>
      <c r="H159" s="6">
        <f t="shared" si="17"/>
        <v>3</v>
      </c>
    </row>
    <row r="160" spans="2:8" x14ac:dyDescent="0.3">
      <c r="B160" s="26">
        <v>49445</v>
      </c>
      <c r="C160" s="6">
        <v>140</v>
      </c>
      <c r="D160" s="3">
        <f t="shared" si="13"/>
        <v>1973.5649427038479</v>
      </c>
      <c r="E160" s="3">
        <f t="shared" si="14"/>
        <v>2677.0311476361594</v>
      </c>
      <c r="F160" s="4">
        <f t="shared" si="16"/>
        <v>4650.5960903400073</v>
      </c>
      <c r="G160" s="3">
        <f t="shared" si="15"/>
        <v>212188.92686818892</v>
      </c>
      <c r="H160" s="6">
        <f t="shared" si="17"/>
        <v>3</v>
      </c>
    </row>
    <row r="161" spans="2:8" x14ac:dyDescent="0.3">
      <c r="B161" s="26">
        <v>49476</v>
      </c>
      <c r="C161" s="6">
        <v>141</v>
      </c>
      <c r="D161" s="3">
        <f t="shared" si="13"/>
        <v>1998.2345044876461</v>
      </c>
      <c r="E161" s="3">
        <f t="shared" si="14"/>
        <v>2652.3615858523613</v>
      </c>
      <c r="F161" s="4">
        <f t="shared" si="16"/>
        <v>4650.5960903400073</v>
      </c>
      <c r="G161" s="3">
        <f t="shared" si="15"/>
        <v>210190.69236370127</v>
      </c>
      <c r="H161" s="6">
        <f t="shared" si="17"/>
        <v>3</v>
      </c>
    </row>
    <row r="162" spans="2:8" x14ac:dyDescent="0.3">
      <c r="B162" s="26">
        <v>49506</v>
      </c>
      <c r="C162" s="6">
        <v>142</v>
      </c>
      <c r="D162" s="3">
        <f t="shared" si="13"/>
        <v>2023.2124357937419</v>
      </c>
      <c r="E162" s="3">
        <f t="shared" si="14"/>
        <v>2627.3836545462655</v>
      </c>
      <c r="F162" s="4">
        <f t="shared" si="16"/>
        <v>4650.5960903400073</v>
      </c>
      <c r="G162" s="3">
        <f t="shared" si="15"/>
        <v>208167.47992790752</v>
      </c>
      <c r="H162" s="6">
        <f t="shared" si="17"/>
        <v>3</v>
      </c>
    </row>
    <row r="163" spans="2:8" x14ac:dyDescent="0.3">
      <c r="B163" s="26">
        <v>49537</v>
      </c>
      <c r="C163" s="6">
        <v>143</v>
      </c>
      <c r="D163" s="3">
        <f t="shared" si="13"/>
        <v>2048.5025912411634</v>
      </c>
      <c r="E163" s="3">
        <f t="shared" si="14"/>
        <v>2602.0934990988439</v>
      </c>
      <c r="F163" s="4">
        <f t="shared" si="16"/>
        <v>4650.5960903400073</v>
      </c>
      <c r="G163" s="3">
        <f t="shared" si="15"/>
        <v>206118.97733666637</v>
      </c>
      <c r="H163" s="6">
        <f t="shared" si="17"/>
        <v>3</v>
      </c>
    </row>
    <row r="164" spans="2:8" x14ac:dyDescent="0.3">
      <c r="B164" s="26">
        <v>49568</v>
      </c>
      <c r="C164" s="6">
        <v>144</v>
      </c>
      <c r="D164" s="3">
        <f t="shared" si="13"/>
        <v>2074.1088736316779</v>
      </c>
      <c r="E164" s="3">
        <f t="shared" si="14"/>
        <v>2576.4872167083295</v>
      </c>
      <c r="F164" s="4">
        <f t="shared" si="16"/>
        <v>4650.5960903400073</v>
      </c>
      <c r="G164" s="3">
        <f t="shared" si="15"/>
        <v>204044.86846303468</v>
      </c>
      <c r="H164" s="6">
        <f t="shared" si="17"/>
        <v>3</v>
      </c>
    </row>
    <row r="165" spans="2:8" x14ac:dyDescent="0.3">
      <c r="B165" s="26">
        <v>49598</v>
      </c>
      <c r="C165" s="6">
        <v>145</v>
      </c>
      <c r="D165" s="3">
        <f t="shared" si="13"/>
        <v>2100.0352345520741</v>
      </c>
      <c r="E165" s="3">
        <f t="shared" si="14"/>
        <v>2550.5608557879332</v>
      </c>
      <c r="F165" s="4">
        <f t="shared" si="16"/>
        <v>4650.5960903400073</v>
      </c>
      <c r="G165" s="3">
        <f t="shared" si="15"/>
        <v>201944.8332284826</v>
      </c>
      <c r="H165" s="6">
        <f t="shared" si="17"/>
        <v>3</v>
      </c>
    </row>
    <row r="166" spans="2:8" x14ac:dyDescent="0.3">
      <c r="B166" s="26">
        <v>49629</v>
      </c>
      <c r="C166" s="6">
        <v>146</v>
      </c>
      <c r="D166" s="3">
        <f t="shared" si="13"/>
        <v>2126.2856749839748</v>
      </c>
      <c r="E166" s="3">
        <f t="shared" si="14"/>
        <v>2524.3104153560325</v>
      </c>
      <c r="F166" s="4">
        <f t="shared" si="16"/>
        <v>4650.5960903400073</v>
      </c>
      <c r="G166" s="3">
        <f t="shared" si="15"/>
        <v>199818.54755349862</v>
      </c>
      <c r="H166" s="6">
        <f t="shared" si="17"/>
        <v>3</v>
      </c>
    </row>
    <row r="167" spans="2:8" x14ac:dyDescent="0.3">
      <c r="B167" s="26">
        <v>49659</v>
      </c>
      <c r="C167" s="6">
        <v>147</v>
      </c>
      <c r="D167" s="3">
        <f t="shared" si="13"/>
        <v>2152.8642459212747</v>
      </c>
      <c r="E167" s="3">
        <f t="shared" si="14"/>
        <v>2497.7318444187326</v>
      </c>
      <c r="F167" s="4">
        <f t="shared" si="16"/>
        <v>4650.5960903400073</v>
      </c>
      <c r="G167" s="3">
        <f t="shared" si="15"/>
        <v>197665.68330757733</v>
      </c>
      <c r="H167" s="6">
        <f t="shared" si="17"/>
        <v>3</v>
      </c>
    </row>
    <row r="168" spans="2:8" x14ac:dyDescent="0.3">
      <c r="B168" s="26">
        <v>49690</v>
      </c>
      <c r="C168" s="6">
        <v>148</v>
      </c>
      <c r="D168" s="3">
        <f t="shared" si="13"/>
        <v>2179.7750489952909</v>
      </c>
      <c r="E168" s="3">
        <f t="shared" si="14"/>
        <v>2470.8210413447164</v>
      </c>
      <c r="F168" s="4">
        <f t="shared" si="16"/>
        <v>4650.5960903400073</v>
      </c>
      <c r="G168" s="3">
        <f t="shared" si="15"/>
        <v>195485.90825858203</v>
      </c>
      <c r="H168" s="6">
        <f t="shared" si="17"/>
        <v>3</v>
      </c>
    </row>
    <row r="169" spans="2:8" x14ac:dyDescent="0.3">
      <c r="B169" s="26">
        <v>49721</v>
      </c>
      <c r="C169" s="6">
        <v>149</v>
      </c>
      <c r="D169" s="3">
        <f t="shared" si="13"/>
        <v>2207.0222371077321</v>
      </c>
      <c r="E169" s="3">
        <f t="shared" si="14"/>
        <v>2443.5738532322753</v>
      </c>
      <c r="F169" s="4">
        <f t="shared" si="16"/>
        <v>4650.5960903400073</v>
      </c>
      <c r="G169" s="3">
        <f t="shared" si="15"/>
        <v>193278.88602147429</v>
      </c>
      <c r="H169" s="6">
        <f t="shared" si="17"/>
        <v>3</v>
      </c>
    </row>
    <row r="170" spans="2:8" x14ac:dyDescent="0.3">
      <c r="B170" s="26">
        <v>49750</v>
      </c>
      <c r="C170" s="6">
        <v>150</v>
      </c>
      <c r="D170" s="3">
        <f t="shared" si="13"/>
        <v>2234.6100150715788</v>
      </c>
      <c r="E170" s="3">
        <f t="shared" si="14"/>
        <v>2415.9860752684285</v>
      </c>
      <c r="F170" s="4">
        <f t="shared" si="16"/>
        <v>4650.5960903400073</v>
      </c>
      <c r="G170" s="3">
        <f t="shared" si="15"/>
        <v>191044.27600640271</v>
      </c>
      <c r="H170" s="6">
        <f t="shared" si="17"/>
        <v>3</v>
      </c>
    </row>
    <row r="171" spans="2:8" x14ac:dyDescent="0.3">
      <c r="B171" s="26">
        <v>49781</v>
      </c>
      <c r="C171" s="6">
        <v>151</v>
      </c>
      <c r="D171" s="3">
        <f t="shared" si="13"/>
        <v>2262.5426402599737</v>
      </c>
      <c r="E171" s="3">
        <f t="shared" si="14"/>
        <v>2388.0534500800336</v>
      </c>
      <c r="F171" s="4">
        <f t="shared" si="16"/>
        <v>4650.5960903400073</v>
      </c>
      <c r="G171" s="3">
        <f t="shared" si="15"/>
        <v>188781.73336614273</v>
      </c>
      <c r="H171" s="6">
        <f t="shared" si="17"/>
        <v>3</v>
      </c>
    </row>
    <row r="172" spans="2:8" x14ac:dyDescent="0.3">
      <c r="B172" s="26">
        <v>49811</v>
      </c>
      <c r="C172" s="6">
        <v>152</v>
      </c>
      <c r="D172" s="3">
        <f t="shared" si="13"/>
        <v>2290.8244232632233</v>
      </c>
      <c r="E172" s="3">
        <f t="shared" si="14"/>
        <v>2359.7716670767841</v>
      </c>
      <c r="F172" s="4">
        <f t="shared" si="16"/>
        <v>4650.5960903400073</v>
      </c>
      <c r="G172" s="3">
        <f t="shared" si="15"/>
        <v>186490.9089428795</v>
      </c>
      <c r="H172" s="6">
        <f t="shared" si="17"/>
        <v>3</v>
      </c>
    </row>
    <row r="173" spans="2:8" x14ac:dyDescent="0.3">
      <c r="B173" s="26">
        <v>49842</v>
      </c>
      <c r="C173" s="6">
        <v>153</v>
      </c>
      <c r="D173" s="3">
        <f t="shared" si="13"/>
        <v>2319.459728554014</v>
      </c>
      <c r="E173" s="3">
        <f t="shared" si="14"/>
        <v>2331.1363617859934</v>
      </c>
      <c r="F173" s="4">
        <f t="shared" si="16"/>
        <v>4650.5960903400073</v>
      </c>
      <c r="G173" s="3">
        <f t="shared" si="15"/>
        <v>184171.44921432549</v>
      </c>
      <c r="H173" s="6">
        <f t="shared" si="17"/>
        <v>3</v>
      </c>
    </row>
    <row r="174" spans="2:8" x14ac:dyDescent="0.3">
      <c r="B174" s="26">
        <v>49872</v>
      </c>
      <c r="C174" s="6">
        <v>154</v>
      </c>
      <c r="D174" s="3">
        <f t="shared" si="13"/>
        <v>2348.4529751609389</v>
      </c>
      <c r="E174" s="3">
        <f t="shared" si="14"/>
        <v>2302.1431151790684</v>
      </c>
      <c r="F174" s="4">
        <f t="shared" si="16"/>
        <v>4650.5960903400073</v>
      </c>
      <c r="G174" s="3">
        <f t="shared" si="15"/>
        <v>181822.99623916455</v>
      </c>
      <c r="H174" s="6">
        <f t="shared" si="17"/>
        <v>3</v>
      </c>
    </row>
    <row r="175" spans="2:8" x14ac:dyDescent="0.3">
      <c r="B175" s="26">
        <v>49903</v>
      </c>
      <c r="C175" s="6">
        <v>155</v>
      </c>
      <c r="D175" s="3">
        <f t="shared" si="13"/>
        <v>2377.8086373504507</v>
      </c>
      <c r="E175" s="3">
        <f t="shared" si="14"/>
        <v>2272.7874529895566</v>
      </c>
      <c r="F175" s="4">
        <f t="shared" si="16"/>
        <v>4650.5960903400073</v>
      </c>
      <c r="G175" s="3">
        <f t="shared" si="15"/>
        <v>179445.1876018141</v>
      </c>
      <c r="H175" s="6">
        <f t="shared" si="17"/>
        <v>3</v>
      </c>
    </row>
    <row r="176" spans="2:8" x14ac:dyDescent="0.3">
      <c r="B176" s="26">
        <v>49934</v>
      </c>
      <c r="C176" s="6">
        <v>156</v>
      </c>
      <c r="D176" s="3">
        <f t="shared" si="13"/>
        <v>2407.531245317331</v>
      </c>
      <c r="E176" s="3">
        <f t="shared" si="14"/>
        <v>2243.0648450226763</v>
      </c>
      <c r="F176" s="4">
        <f t="shared" si="16"/>
        <v>4650.5960903400073</v>
      </c>
      <c r="G176" s="3">
        <f t="shared" si="15"/>
        <v>177037.65635649677</v>
      </c>
      <c r="H176" s="6">
        <f t="shared" si="17"/>
        <v>3</v>
      </c>
    </row>
    <row r="177" spans="2:8" x14ac:dyDescent="0.3">
      <c r="B177" s="26">
        <v>49964</v>
      </c>
      <c r="C177" s="6">
        <v>157</v>
      </c>
      <c r="D177" s="3">
        <f t="shared" si="13"/>
        <v>2437.6253858837981</v>
      </c>
      <c r="E177" s="3">
        <f t="shared" si="14"/>
        <v>2212.9707044562092</v>
      </c>
      <c r="F177" s="4">
        <f t="shared" si="16"/>
        <v>4650.5960903400073</v>
      </c>
      <c r="G177" s="3">
        <f t="shared" si="15"/>
        <v>174600.03097061298</v>
      </c>
      <c r="H177" s="6">
        <f t="shared" si="17"/>
        <v>3</v>
      </c>
    </row>
    <row r="178" spans="2:8" x14ac:dyDescent="0.3">
      <c r="B178" s="26">
        <v>49995</v>
      </c>
      <c r="C178" s="6">
        <v>158</v>
      </c>
      <c r="D178" s="3">
        <f t="shared" si="13"/>
        <v>2468.0957032073452</v>
      </c>
      <c r="E178" s="3">
        <f t="shared" si="14"/>
        <v>2182.5003871326621</v>
      </c>
      <c r="F178" s="4">
        <f t="shared" si="16"/>
        <v>4650.5960903400073</v>
      </c>
      <c r="G178" s="3">
        <f t="shared" si="15"/>
        <v>172131.93526740564</v>
      </c>
      <c r="H178" s="6">
        <f t="shared" si="17"/>
        <v>3</v>
      </c>
    </row>
    <row r="179" spans="2:8" x14ac:dyDescent="0.3">
      <c r="B179" s="26">
        <v>50025</v>
      </c>
      <c r="C179" s="6">
        <v>159</v>
      </c>
      <c r="D179" s="3">
        <f t="shared" si="13"/>
        <v>2498.9468994974368</v>
      </c>
      <c r="E179" s="3">
        <f t="shared" si="14"/>
        <v>2151.6491908425705</v>
      </c>
      <c r="F179" s="4">
        <f t="shared" si="16"/>
        <v>4650.5960903400073</v>
      </c>
      <c r="G179" s="3">
        <f t="shared" si="15"/>
        <v>169632.9883679082</v>
      </c>
      <c r="H179" s="6">
        <f t="shared" si="17"/>
        <v>3</v>
      </c>
    </row>
    <row r="180" spans="2:8" x14ac:dyDescent="0.3">
      <c r="B180" s="26">
        <v>50056</v>
      </c>
      <c r="C180" s="6">
        <v>160</v>
      </c>
      <c r="D180" s="3">
        <f t="shared" si="13"/>
        <v>2530.183735741155</v>
      </c>
      <c r="E180" s="3">
        <f t="shared" si="14"/>
        <v>2120.4123545988523</v>
      </c>
      <c r="F180" s="4">
        <f t="shared" si="16"/>
        <v>4650.5960903400073</v>
      </c>
      <c r="G180" s="3">
        <f t="shared" si="15"/>
        <v>167102.80463216704</v>
      </c>
      <c r="H180" s="6">
        <f t="shared" si="17"/>
        <v>3</v>
      </c>
    </row>
    <row r="181" spans="2:8" x14ac:dyDescent="0.3">
      <c r="B181" s="26">
        <v>50087</v>
      </c>
      <c r="C181" s="6">
        <v>161</v>
      </c>
      <c r="D181" s="3">
        <f t="shared" si="13"/>
        <v>2561.8110324379195</v>
      </c>
      <c r="E181" s="3">
        <f t="shared" si="14"/>
        <v>2088.7850579020878</v>
      </c>
      <c r="F181" s="4">
        <f t="shared" si="16"/>
        <v>4650.5960903400073</v>
      </c>
      <c r="G181" s="3">
        <f t="shared" si="15"/>
        <v>164540.99359972912</v>
      </c>
      <c r="H181" s="6">
        <f t="shared" ref="H181:H198" si="18">IF(C181&lt;=$D$13,1,IF(AND(C181&gt;$D$13,C181&lt;=($D$13+$D$14)),2,IF(C181&gt;$D$13+$D$14,3,0)))</f>
        <v>3</v>
      </c>
    </row>
    <row r="182" spans="2:8" x14ac:dyDescent="0.3">
      <c r="B182" s="26">
        <v>50115</v>
      </c>
      <c r="C182" s="6">
        <v>162</v>
      </c>
      <c r="D182" s="3">
        <f t="shared" si="13"/>
        <v>2593.8336703433934</v>
      </c>
      <c r="E182" s="3">
        <f t="shared" si="14"/>
        <v>2056.762419996614</v>
      </c>
      <c r="F182" s="4">
        <f t="shared" si="16"/>
        <v>4650.5960903400073</v>
      </c>
      <c r="G182" s="3">
        <f t="shared" si="15"/>
        <v>161947.15992938573</v>
      </c>
      <c r="H182" s="6">
        <f t="shared" si="18"/>
        <v>3</v>
      </c>
    </row>
    <row r="183" spans="2:8" x14ac:dyDescent="0.3">
      <c r="B183" s="26">
        <v>50146</v>
      </c>
      <c r="C183" s="6">
        <v>163</v>
      </c>
      <c r="D183" s="3">
        <f t="shared" si="13"/>
        <v>2626.256591222686</v>
      </c>
      <c r="E183" s="3">
        <f t="shared" si="14"/>
        <v>2024.3394991173213</v>
      </c>
      <c r="F183" s="4">
        <f t="shared" si="16"/>
        <v>4650.5960903400073</v>
      </c>
      <c r="G183" s="3">
        <f t="shared" si="15"/>
        <v>159320.90333816304</v>
      </c>
      <c r="H183" s="6">
        <f t="shared" si="18"/>
        <v>3</v>
      </c>
    </row>
    <row r="184" spans="2:8" x14ac:dyDescent="0.3">
      <c r="B184" s="26">
        <v>50176</v>
      </c>
      <c r="C184" s="6">
        <v>164</v>
      </c>
      <c r="D184" s="3">
        <f t="shared" si="13"/>
        <v>2659.0847986129693</v>
      </c>
      <c r="E184" s="3">
        <f t="shared" si="14"/>
        <v>1991.5112917270378</v>
      </c>
      <c r="F184" s="4">
        <f t="shared" si="16"/>
        <v>4650.5960903400073</v>
      </c>
      <c r="G184" s="3">
        <f t="shared" si="15"/>
        <v>156661.81853955006</v>
      </c>
      <c r="H184" s="6">
        <f t="shared" si="18"/>
        <v>3</v>
      </c>
    </row>
    <row r="185" spans="2:8" x14ac:dyDescent="0.3">
      <c r="B185" s="26">
        <v>50207</v>
      </c>
      <c r="C185" s="6">
        <v>165</v>
      </c>
      <c r="D185" s="3">
        <f t="shared" ref="D185:D248" si="19">+F185-E185</f>
        <v>2692.3233585956318</v>
      </c>
      <c r="E185" s="3">
        <f t="shared" ref="E185:E248" si="20">IF(C185&lt;=$D$13,G184*0%,IF(AND(C185&gt;$D$13,C185&lt;=($D$13+$D$14)),G184*$C$14,IF(C185&gt;$D$13+$D$14,G184*$C$15,0)))</f>
        <v>1958.2727317443755</v>
      </c>
      <c r="F185" s="4">
        <f t="shared" si="16"/>
        <v>4650.5960903400073</v>
      </c>
      <c r="G185" s="3">
        <f t="shared" ref="G185:G248" si="21">+G184-D185</f>
        <v>153969.49518095443</v>
      </c>
      <c r="H185" s="6">
        <f t="shared" si="18"/>
        <v>3</v>
      </c>
    </row>
    <row r="186" spans="2:8" x14ac:dyDescent="0.3">
      <c r="B186" s="26">
        <v>50237</v>
      </c>
      <c r="C186" s="6">
        <v>166</v>
      </c>
      <c r="D186" s="3">
        <f t="shared" si="19"/>
        <v>2725.9774005780773</v>
      </c>
      <c r="E186" s="3">
        <f t="shared" si="20"/>
        <v>1924.6186897619302</v>
      </c>
      <c r="F186" s="4">
        <f t="shared" si="16"/>
        <v>4650.5960903400073</v>
      </c>
      <c r="G186" s="3">
        <f t="shared" si="21"/>
        <v>151243.51778037637</v>
      </c>
      <c r="H186" s="6">
        <f t="shared" si="18"/>
        <v>3</v>
      </c>
    </row>
    <row r="187" spans="2:8" x14ac:dyDescent="0.3">
      <c r="B187" s="26">
        <v>50268</v>
      </c>
      <c r="C187" s="6">
        <v>167</v>
      </c>
      <c r="D187" s="3">
        <f t="shared" si="19"/>
        <v>2760.0521180853029</v>
      </c>
      <c r="E187" s="3">
        <f t="shared" si="20"/>
        <v>1890.5439722547044</v>
      </c>
      <c r="F187" s="4">
        <f t="shared" si="16"/>
        <v>4650.5960903400073</v>
      </c>
      <c r="G187" s="3">
        <f t="shared" si="21"/>
        <v>148483.46566229107</v>
      </c>
      <c r="H187" s="6">
        <f t="shared" si="18"/>
        <v>3</v>
      </c>
    </row>
    <row r="188" spans="2:8" x14ac:dyDescent="0.3">
      <c r="B188" s="26">
        <v>50299</v>
      </c>
      <c r="C188" s="6">
        <v>168</v>
      </c>
      <c r="D188" s="3">
        <f t="shared" si="19"/>
        <v>2794.5527695613691</v>
      </c>
      <c r="E188" s="3">
        <f t="shared" si="20"/>
        <v>1856.0433207786382</v>
      </c>
      <c r="F188" s="4">
        <f t="shared" si="16"/>
        <v>4650.5960903400073</v>
      </c>
      <c r="G188" s="3">
        <f t="shared" si="21"/>
        <v>145688.91289272971</v>
      </c>
      <c r="H188" s="6">
        <f t="shared" si="18"/>
        <v>3</v>
      </c>
    </row>
    <row r="189" spans="2:8" x14ac:dyDescent="0.3">
      <c r="B189" s="26">
        <v>50329</v>
      </c>
      <c r="C189" s="6">
        <v>169</v>
      </c>
      <c r="D189" s="3">
        <f t="shared" si="19"/>
        <v>2829.4846791808859</v>
      </c>
      <c r="E189" s="3">
        <f t="shared" si="20"/>
        <v>1821.1114111591212</v>
      </c>
      <c r="F189" s="4">
        <f t="shared" si="16"/>
        <v>4650.5960903400073</v>
      </c>
      <c r="G189" s="3">
        <f t="shared" si="21"/>
        <v>142859.42821354882</v>
      </c>
      <c r="H189" s="6">
        <f t="shared" si="18"/>
        <v>3</v>
      </c>
    </row>
    <row r="190" spans="2:8" x14ac:dyDescent="0.3">
      <c r="B190" s="26">
        <v>50360</v>
      </c>
      <c r="C190" s="6">
        <v>170</v>
      </c>
      <c r="D190" s="3">
        <f t="shared" si="19"/>
        <v>2864.8532376706471</v>
      </c>
      <c r="E190" s="3">
        <f t="shared" si="20"/>
        <v>1785.74285266936</v>
      </c>
      <c r="F190" s="4">
        <f t="shared" si="16"/>
        <v>4650.5960903400073</v>
      </c>
      <c r="G190" s="3">
        <f t="shared" si="21"/>
        <v>139994.57497587817</v>
      </c>
      <c r="H190" s="6">
        <f t="shared" si="18"/>
        <v>3</v>
      </c>
    </row>
    <row r="191" spans="2:8" x14ac:dyDescent="0.3">
      <c r="B191" s="26">
        <v>50390</v>
      </c>
      <c r="C191" s="6">
        <v>171</v>
      </c>
      <c r="D191" s="3">
        <f t="shared" si="19"/>
        <v>2900.6639031415302</v>
      </c>
      <c r="E191" s="3">
        <f t="shared" si="20"/>
        <v>1749.9321871984771</v>
      </c>
      <c r="F191" s="4">
        <f t="shared" si="16"/>
        <v>4650.5960903400073</v>
      </c>
      <c r="G191" s="3">
        <f t="shared" si="21"/>
        <v>137093.91107273664</v>
      </c>
      <c r="H191" s="6">
        <f t="shared" si="18"/>
        <v>3</v>
      </c>
    </row>
    <row r="192" spans="2:8" x14ac:dyDescent="0.3">
      <c r="B192" s="26">
        <v>50421</v>
      </c>
      <c r="C192" s="6">
        <v>172</v>
      </c>
      <c r="D192" s="3">
        <f t="shared" si="19"/>
        <v>2936.9222019307995</v>
      </c>
      <c r="E192" s="3">
        <f t="shared" si="20"/>
        <v>1713.6738884092078</v>
      </c>
      <c r="F192" s="4">
        <f t="shared" si="16"/>
        <v>4650.5960903400073</v>
      </c>
      <c r="G192" s="3">
        <f t="shared" si="21"/>
        <v>134156.98887080583</v>
      </c>
      <c r="H192" s="6">
        <f t="shared" si="18"/>
        <v>3</v>
      </c>
    </row>
    <row r="193" spans="2:8" x14ac:dyDescent="0.3">
      <c r="B193" s="26">
        <v>50452</v>
      </c>
      <c r="C193" s="6">
        <v>173</v>
      </c>
      <c r="D193" s="3">
        <f t="shared" si="19"/>
        <v>2973.6337294549348</v>
      </c>
      <c r="E193" s="3">
        <f t="shared" si="20"/>
        <v>1676.9623608850727</v>
      </c>
      <c r="F193" s="4">
        <f t="shared" si="16"/>
        <v>4650.5960903400073</v>
      </c>
      <c r="G193" s="3">
        <f t="shared" si="21"/>
        <v>131183.35514135088</v>
      </c>
      <c r="H193" s="6">
        <f t="shared" si="18"/>
        <v>3</v>
      </c>
    </row>
    <row r="194" spans="2:8" x14ac:dyDescent="0.3">
      <c r="B194" s="26">
        <v>50480</v>
      </c>
      <c r="C194" s="6">
        <v>174</v>
      </c>
      <c r="D194" s="3">
        <f t="shared" si="19"/>
        <v>3010.8041510731214</v>
      </c>
      <c r="E194" s="3">
        <f t="shared" si="20"/>
        <v>1639.7919392668859</v>
      </c>
      <c r="F194" s="4">
        <f t="shared" si="16"/>
        <v>4650.5960903400073</v>
      </c>
      <c r="G194" s="3">
        <f t="shared" si="21"/>
        <v>128172.55099027776</v>
      </c>
      <c r="H194" s="6">
        <f t="shared" si="18"/>
        <v>3</v>
      </c>
    </row>
    <row r="195" spans="2:8" x14ac:dyDescent="0.3">
      <c r="B195" s="26">
        <v>50511</v>
      </c>
      <c r="C195" s="6">
        <v>175</v>
      </c>
      <c r="D195" s="3">
        <f t="shared" si="19"/>
        <v>3048.4392029615356</v>
      </c>
      <c r="E195" s="3">
        <f t="shared" si="20"/>
        <v>1602.1568873784718</v>
      </c>
      <c r="F195" s="4">
        <f t="shared" si="16"/>
        <v>4650.5960903400073</v>
      </c>
      <c r="G195" s="3">
        <f t="shared" si="21"/>
        <v>125124.11178731621</v>
      </c>
      <c r="H195" s="6">
        <f t="shared" si="18"/>
        <v>3</v>
      </c>
    </row>
    <row r="196" spans="2:8" x14ac:dyDescent="0.3">
      <c r="B196" s="26">
        <v>50541</v>
      </c>
      <c r="C196" s="6">
        <v>176</v>
      </c>
      <c r="D196" s="3">
        <f t="shared" si="19"/>
        <v>3086.5446929985546</v>
      </c>
      <c r="E196" s="3">
        <f t="shared" si="20"/>
        <v>1564.0513973414525</v>
      </c>
      <c r="F196" s="4">
        <f t="shared" si="16"/>
        <v>4650.5960903400073</v>
      </c>
      <c r="G196" s="3">
        <f t="shared" si="21"/>
        <v>122037.56709431767</v>
      </c>
      <c r="H196" s="6">
        <f t="shared" si="18"/>
        <v>3</v>
      </c>
    </row>
    <row r="197" spans="2:8" x14ac:dyDescent="0.3">
      <c r="B197" s="26">
        <v>50572</v>
      </c>
      <c r="C197" s="6">
        <v>177</v>
      </c>
      <c r="D197" s="3">
        <f t="shared" si="19"/>
        <v>3125.1265016610369</v>
      </c>
      <c r="E197" s="3">
        <f t="shared" si="20"/>
        <v>1525.4695886789707</v>
      </c>
      <c r="F197" s="4">
        <f t="shared" si="16"/>
        <v>4650.5960903400073</v>
      </c>
      <c r="G197" s="3">
        <f t="shared" si="21"/>
        <v>118912.44059265663</v>
      </c>
      <c r="H197" s="6">
        <f t="shared" si="18"/>
        <v>3</v>
      </c>
    </row>
    <row r="198" spans="2:8" x14ac:dyDescent="0.3">
      <c r="B198" s="26">
        <v>50602</v>
      </c>
      <c r="C198" s="6">
        <v>178</v>
      </c>
      <c r="D198" s="3">
        <f t="shared" si="19"/>
        <v>3164.1905829317993</v>
      </c>
      <c r="E198" s="3">
        <f t="shared" si="20"/>
        <v>1486.4055074082078</v>
      </c>
      <c r="F198" s="4">
        <f t="shared" si="16"/>
        <v>4650.5960903400073</v>
      </c>
      <c r="G198" s="3">
        <f t="shared" si="21"/>
        <v>115748.25000972483</v>
      </c>
      <c r="H198" s="6">
        <f t="shared" si="18"/>
        <v>3</v>
      </c>
    </row>
    <row r="199" spans="2:8" x14ac:dyDescent="0.3">
      <c r="B199" s="26">
        <v>50633</v>
      </c>
      <c r="C199" s="6">
        <v>179</v>
      </c>
      <c r="D199" s="3">
        <f t="shared" si="19"/>
        <v>3203.7429652184474</v>
      </c>
      <c r="E199" s="3">
        <f t="shared" si="20"/>
        <v>1446.8531251215602</v>
      </c>
      <c r="F199" s="4">
        <f t="shared" si="16"/>
        <v>4650.5960903400073</v>
      </c>
      <c r="G199" s="3">
        <f t="shared" si="21"/>
        <v>112544.50704450638</v>
      </c>
      <c r="H199" s="6">
        <f t="shared" ref="H199:H211" si="22">IF(C199&lt;=$D$13,1,IF(AND(C199&gt;$D$13,C199&lt;=($D$13+$D$14)),2,IF(C199&gt;$D$13+$D$14,3,0)))</f>
        <v>3</v>
      </c>
    </row>
    <row r="200" spans="2:8" x14ac:dyDescent="0.3">
      <c r="B200" s="26">
        <v>50664</v>
      </c>
      <c r="C200" s="6">
        <v>180</v>
      </c>
      <c r="D200" s="3">
        <f t="shared" si="19"/>
        <v>3243.7897522836774</v>
      </c>
      <c r="E200" s="3">
        <f t="shared" si="20"/>
        <v>1406.8063380563297</v>
      </c>
      <c r="F200" s="4">
        <f t="shared" si="16"/>
        <v>4650.5960903400073</v>
      </c>
      <c r="G200" s="3">
        <f t="shared" si="21"/>
        <v>109300.7172922227</v>
      </c>
      <c r="H200" s="6">
        <f t="shared" si="22"/>
        <v>3</v>
      </c>
    </row>
    <row r="201" spans="2:8" x14ac:dyDescent="0.3">
      <c r="B201" s="26">
        <v>50694</v>
      </c>
      <c r="C201" s="6">
        <v>181</v>
      </c>
      <c r="D201" s="3">
        <f t="shared" si="19"/>
        <v>3284.3371241872237</v>
      </c>
      <c r="E201" s="3">
        <f t="shared" si="20"/>
        <v>1366.2589661527836</v>
      </c>
      <c r="F201" s="4">
        <f t="shared" si="16"/>
        <v>4650.5960903400073</v>
      </c>
      <c r="G201" s="3">
        <f t="shared" si="21"/>
        <v>106016.38016803548</v>
      </c>
      <c r="H201" s="6">
        <f t="shared" si="22"/>
        <v>3</v>
      </c>
    </row>
    <row r="202" spans="2:8" x14ac:dyDescent="0.3">
      <c r="B202" s="26">
        <v>50725</v>
      </c>
      <c r="C202" s="6">
        <v>182</v>
      </c>
      <c r="D202" s="3">
        <f t="shared" si="19"/>
        <v>3325.391338239564</v>
      </c>
      <c r="E202" s="3">
        <f t="shared" si="20"/>
        <v>1325.2047521004433</v>
      </c>
      <c r="F202" s="4">
        <f t="shared" si="16"/>
        <v>4650.5960903400073</v>
      </c>
      <c r="G202" s="3">
        <f t="shared" si="21"/>
        <v>102690.98882979591</v>
      </c>
      <c r="H202" s="6">
        <f t="shared" si="22"/>
        <v>3</v>
      </c>
    </row>
    <row r="203" spans="2:8" x14ac:dyDescent="0.3">
      <c r="B203" s="26">
        <v>50755</v>
      </c>
      <c r="C203" s="6">
        <v>183</v>
      </c>
      <c r="D203" s="3">
        <f t="shared" si="19"/>
        <v>3366.9587299675586</v>
      </c>
      <c r="E203" s="3">
        <f t="shared" si="20"/>
        <v>1283.6373603724487</v>
      </c>
      <c r="F203" s="4">
        <f t="shared" si="16"/>
        <v>4650.5960903400073</v>
      </c>
      <c r="G203" s="3">
        <f t="shared" si="21"/>
        <v>99324.030099828349</v>
      </c>
      <c r="H203" s="6">
        <f t="shared" si="22"/>
        <v>3</v>
      </c>
    </row>
    <row r="204" spans="2:8" x14ac:dyDescent="0.3">
      <c r="B204" s="26">
        <v>50786</v>
      </c>
      <c r="C204" s="6">
        <v>184</v>
      </c>
      <c r="D204" s="3">
        <f t="shared" si="19"/>
        <v>3409.045714092153</v>
      </c>
      <c r="E204" s="3">
        <f t="shared" si="20"/>
        <v>1241.5503762478543</v>
      </c>
      <c r="F204" s="4">
        <f t="shared" si="16"/>
        <v>4650.5960903400073</v>
      </c>
      <c r="G204" s="3">
        <f t="shared" si="21"/>
        <v>95914.984385736199</v>
      </c>
      <c r="H204" s="6">
        <f t="shared" si="22"/>
        <v>3</v>
      </c>
    </row>
    <row r="205" spans="2:8" x14ac:dyDescent="0.3">
      <c r="B205" s="26">
        <v>50817</v>
      </c>
      <c r="C205" s="6">
        <v>185</v>
      </c>
      <c r="D205" s="3">
        <f t="shared" si="19"/>
        <v>3451.6587855183052</v>
      </c>
      <c r="E205" s="3">
        <f t="shared" si="20"/>
        <v>1198.9373048217024</v>
      </c>
      <c r="F205" s="4">
        <f t="shared" si="16"/>
        <v>4650.5960903400073</v>
      </c>
      <c r="G205" s="3">
        <f t="shared" si="21"/>
        <v>92463.325600217897</v>
      </c>
      <c r="H205" s="6">
        <f t="shared" si="22"/>
        <v>3</v>
      </c>
    </row>
    <row r="206" spans="2:8" x14ac:dyDescent="0.3">
      <c r="B206" s="26">
        <v>50845</v>
      </c>
      <c r="C206" s="6">
        <v>186</v>
      </c>
      <c r="D206" s="3">
        <f t="shared" si="19"/>
        <v>3494.804520337284</v>
      </c>
      <c r="E206" s="3">
        <f t="shared" si="20"/>
        <v>1155.7915700027236</v>
      </c>
      <c r="F206" s="4">
        <f t="shared" si="16"/>
        <v>4650.5960903400073</v>
      </c>
      <c r="G206" s="3">
        <f t="shared" si="21"/>
        <v>88968.521079880607</v>
      </c>
      <c r="H206" s="6">
        <f t="shared" si="22"/>
        <v>3</v>
      </c>
    </row>
    <row r="207" spans="2:8" x14ac:dyDescent="0.3">
      <c r="B207" s="26">
        <v>50876</v>
      </c>
      <c r="C207" s="6">
        <v>187</v>
      </c>
      <c r="D207" s="3">
        <f t="shared" si="19"/>
        <v>3538.4895768414999</v>
      </c>
      <c r="E207" s="3">
        <f t="shared" si="20"/>
        <v>1112.1065134985074</v>
      </c>
      <c r="F207" s="4">
        <f t="shared" si="16"/>
        <v>4650.5960903400073</v>
      </c>
      <c r="G207" s="3">
        <f t="shared" si="21"/>
        <v>85430.031503039107</v>
      </c>
      <c r="H207" s="6">
        <f t="shared" si="22"/>
        <v>3</v>
      </c>
    </row>
    <row r="208" spans="2:8" x14ac:dyDescent="0.3">
      <c r="B208" s="26">
        <v>50906</v>
      </c>
      <c r="C208" s="6">
        <v>188</v>
      </c>
      <c r="D208" s="3">
        <f t="shared" si="19"/>
        <v>3582.7206965520186</v>
      </c>
      <c r="E208" s="3">
        <f t="shared" si="20"/>
        <v>1067.8753937879887</v>
      </c>
      <c r="F208" s="4">
        <f t="shared" si="16"/>
        <v>4650.5960903400073</v>
      </c>
      <c r="G208" s="3">
        <f t="shared" si="21"/>
        <v>81847.31080648709</v>
      </c>
      <c r="H208" s="6">
        <f t="shared" si="22"/>
        <v>3</v>
      </c>
    </row>
    <row r="209" spans="2:8" x14ac:dyDescent="0.3">
      <c r="B209" s="26">
        <v>50937</v>
      </c>
      <c r="C209" s="6">
        <v>189</v>
      </c>
      <c r="D209" s="3">
        <f t="shared" si="19"/>
        <v>3627.5047052589189</v>
      </c>
      <c r="E209" s="3">
        <f t="shared" si="20"/>
        <v>1023.0913850810886</v>
      </c>
      <c r="F209" s="4">
        <f t="shared" si="16"/>
        <v>4650.5960903400073</v>
      </c>
      <c r="G209" s="3">
        <f t="shared" si="21"/>
        <v>78219.806101228169</v>
      </c>
      <c r="H209" s="6">
        <f t="shared" si="22"/>
        <v>3</v>
      </c>
    </row>
    <row r="210" spans="2:8" x14ac:dyDescent="0.3">
      <c r="B210" s="26">
        <v>50967</v>
      </c>
      <c r="C210" s="6">
        <v>190</v>
      </c>
      <c r="D210" s="3">
        <f t="shared" si="19"/>
        <v>3672.8485140746552</v>
      </c>
      <c r="E210" s="3">
        <f t="shared" si="20"/>
        <v>977.747576265352</v>
      </c>
      <c r="F210" s="4">
        <f t="shared" si="16"/>
        <v>4650.5960903400073</v>
      </c>
      <c r="G210" s="3">
        <f t="shared" si="21"/>
        <v>74546.95758715352</v>
      </c>
      <c r="H210" s="6">
        <f t="shared" si="22"/>
        <v>3</v>
      </c>
    </row>
    <row r="211" spans="2:8" x14ac:dyDescent="0.3">
      <c r="B211" s="26">
        <v>50998</v>
      </c>
      <c r="C211" s="6">
        <v>191</v>
      </c>
      <c r="D211" s="3">
        <f t="shared" si="19"/>
        <v>3718.7591205005883</v>
      </c>
      <c r="E211" s="3">
        <f t="shared" si="20"/>
        <v>931.83696983941888</v>
      </c>
      <c r="F211" s="4">
        <f t="shared" si="16"/>
        <v>4650.5960903400073</v>
      </c>
      <c r="G211" s="3">
        <f t="shared" si="21"/>
        <v>70828.198466652932</v>
      </c>
      <c r="H211" s="6">
        <f t="shared" si="22"/>
        <v>3</v>
      </c>
    </row>
    <row r="212" spans="2:8" x14ac:dyDescent="0.3">
      <c r="B212" s="26">
        <v>51029</v>
      </c>
      <c r="C212" s="6">
        <v>192</v>
      </c>
      <c r="D212" s="3">
        <f t="shared" si="19"/>
        <v>3765.2436095068456</v>
      </c>
      <c r="E212" s="3">
        <f t="shared" si="20"/>
        <v>885.35248083316162</v>
      </c>
      <c r="F212" s="4">
        <f t="shared" si="16"/>
        <v>4650.5960903400073</v>
      </c>
      <c r="G212" s="3">
        <f t="shared" si="21"/>
        <v>67062.954857146091</v>
      </c>
      <c r="H212" s="6">
        <f t="shared" ref="H212:H228" si="23">IF(C212&lt;=$D$13,1,IF(AND(C212&gt;$D$13,C212&lt;=($D$13+$D$14)),2,IF(C212&gt;$D$13+$D$14,3,0)))</f>
        <v>3</v>
      </c>
    </row>
    <row r="213" spans="2:8" x14ac:dyDescent="0.3">
      <c r="B213" s="26">
        <v>51059</v>
      </c>
      <c r="C213" s="6">
        <v>193</v>
      </c>
      <c r="D213" s="3">
        <f t="shared" si="19"/>
        <v>3812.309154625681</v>
      </c>
      <c r="E213" s="3">
        <f t="shared" si="20"/>
        <v>838.28693571432609</v>
      </c>
      <c r="F213" s="4">
        <f t="shared" ref="F213:F260" si="24">IF(AND(C213&lt;=$D$13,H213&lt;&gt;H212),$E$11/$G$5,IF(AND(C213&gt;$D$13,C213&lt;=$D$13+$D$14,H213&lt;&gt;H212),-PMT($C$14,($D$14+$D$15),G212),IF(AND(C213&gt;$D$13+$D$14,H213&lt;&gt;H212),-PMT($C$15,$D$15,G212),F212)))</f>
        <v>4650.5960903400073</v>
      </c>
      <c r="G213" s="3">
        <f t="shared" si="21"/>
        <v>63250.645702520407</v>
      </c>
      <c r="H213" s="6">
        <f t="shared" si="23"/>
        <v>3</v>
      </c>
    </row>
    <row r="214" spans="2:8" x14ac:dyDescent="0.3">
      <c r="B214" s="26">
        <v>51090</v>
      </c>
      <c r="C214" s="6">
        <v>194</v>
      </c>
      <c r="D214" s="3">
        <f t="shared" si="19"/>
        <v>3859.9630190585021</v>
      </c>
      <c r="E214" s="3">
        <f t="shared" si="20"/>
        <v>790.63307128150507</v>
      </c>
      <c r="F214" s="4">
        <f t="shared" si="24"/>
        <v>4650.5960903400073</v>
      </c>
      <c r="G214" s="3">
        <f t="shared" si="21"/>
        <v>59390.682683461906</v>
      </c>
      <c r="H214" s="6">
        <f t="shared" si="23"/>
        <v>3</v>
      </c>
    </row>
    <row r="215" spans="2:8" x14ac:dyDescent="0.3">
      <c r="B215" s="26">
        <v>51120</v>
      </c>
      <c r="C215" s="6">
        <v>195</v>
      </c>
      <c r="D215" s="3">
        <f t="shared" si="19"/>
        <v>3908.2125567967337</v>
      </c>
      <c r="E215" s="3">
        <f t="shared" si="20"/>
        <v>742.38353354327376</v>
      </c>
      <c r="F215" s="4">
        <f t="shared" si="24"/>
        <v>4650.5960903400073</v>
      </c>
      <c r="G215" s="3">
        <f t="shared" si="21"/>
        <v>55482.470126665175</v>
      </c>
      <c r="H215" s="6">
        <f t="shared" si="23"/>
        <v>3</v>
      </c>
    </row>
    <row r="216" spans="2:8" x14ac:dyDescent="0.3">
      <c r="B216" s="26">
        <v>51151</v>
      </c>
      <c r="C216" s="6">
        <v>196</v>
      </c>
      <c r="D216" s="3">
        <f t="shared" si="19"/>
        <v>3957.0652137566926</v>
      </c>
      <c r="E216" s="3">
        <f t="shared" si="20"/>
        <v>693.53087658331458</v>
      </c>
      <c r="F216" s="4">
        <f t="shared" si="24"/>
        <v>4650.5960903400073</v>
      </c>
      <c r="G216" s="3">
        <f t="shared" si="21"/>
        <v>51525.404912908481</v>
      </c>
      <c r="H216" s="6">
        <f t="shared" si="23"/>
        <v>3</v>
      </c>
    </row>
    <row r="217" spans="2:8" x14ac:dyDescent="0.3">
      <c r="B217" s="26">
        <v>51182</v>
      </c>
      <c r="C217" s="6">
        <v>197</v>
      </c>
      <c r="D217" s="3">
        <f t="shared" si="19"/>
        <v>4006.5285289286512</v>
      </c>
      <c r="E217" s="3">
        <f t="shared" si="20"/>
        <v>644.067561411356</v>
      </c>
      <c r="F217" s="4">
        <f t="shared" si="24"/>
        <v>4650.5960903400073</v>
      </c>
      <c r="G217" s="3">
        <f t="shared" si="21"/>
        <v>47518.876383979834</v>
      </c>
      <c r="H217" s="6">
        <f t="shared" si="23"/>
        <v>3</v>
      </c>
    </row>
    <row r="218" spans="2:8" x14ac:dyDescent="0.3">
      <c r="B218" s="26">
        <v>51211</v>
      </c>
      <c r="C218" s="6">
        <v>198</v>
      </c>
      <c r="D218" s="3">
        <f t="shared" si="19"/>
        <v>4056.6101355402593</v>
      </c>
      <c r="E218" s="3">
        <f t="shared" si="20"/>
        <v>593.9859547997479</v>
      </c>
      <c r="F218" s="4">
        <f t="shared" si="24"/>
        <v>4650.5960903400073</v>
      </c>
      <c r="G218" s="3">
        <f t="shared" si="21"/>
        <v>43462.266248439577</v>
      </c>
      <c r="H218" s="6">
        <f t="shared" si="23"/>
        <v>3</v>
      </c>
    </row>
    <row r="219" spans="2:8" x14ac:dyDescent="0.3">
      <c r="B219" s="26">
        <v>51242</v>
      </c>
      <c r="C219" s="6">
        <v>199</v>
      </c>
      <c r="D219" s="3">
        <f t="shared" si="19"/>
        <v>4107.3177622345129</v>
      </c>
      <c r="E219" s="3">
        <f t="shared" si="20"/>
        <v>543.27832810549467</v>
      </c>
      <c r="F219" s="4">
        <f t="shared" si="24"/>
        <v>4650.5960903400073</v>
      </c>
      <c r="G219" s="3">
        <f t="shared" si="21"/>
        <v>39354.948486205067</v>
      </c>
      <c r="H219" s="6">
        <f t="shared" si="23"/>
        <v>3</v>
      </c>
    </row>
    <row r="220" spans="2:8" x14ac:dyDescent="0.3">
      <c r="B220" s="26">
        <v>51272</v>
      </c>
      <c r="C220" s="6">
        <v>200</v>
      </c>
      <c r="D220" s="3">
        <f t="shared" si="19"/>
        <v>4158.6592342624444</v>
      </c>
      <c r="E220" s="3">
        <f t="shared" si="20"/>
        <v>491.93685607756328</v>
      </c>
      <c r="F220" s="4">
        <f t="shared" si="24"/>
        <v>4650.5960903400073</v>
      </c>
      <c r="G220" s="3">
        <f t="shared" si="21"/>
        <v>35196.289251942624</v>
      </c>
      <c r="H220" s="6">
        <f t="shared" si="23"/>
        <v>3</v>
      </c>
    </row>
    <row r="221" spans="2:8" x14ac:dyDescent="0.3">
      <c r="B221" s="26">
        <v>51303</v>
      </c>
      <c r="C221" s="6">
        <v>201</v>
      </c>
      <c r="D221" s="3">
        <f t="shared" si="19"/>
        <v>4210.6424746907242</v>
      </c>
      <c r="E221" s="3">
        <f t="shared" si="20"/>
        <v>439.95361564928277</v>
      </c>
      <c r="F221" s="4">
        <f t="shared" si="24"/>
        <v>4650.5960903400073</v>
      </c>
      <c r="G221" s="3">
        <f t="shared" si="21"/>
        <v>30985.646777251899</v>
      </c>
      <c r="H221" s="6">
        <f t="shared" si="23"/>
        <v>3</v>
      </c>
    </row>
    <row r="222" spans="2:8" x14ac:dyDescent="0.3">
      <c r="B222" s="26">
        <v>51333</v>
      </c>
      <c r="C222" s="6">
        <v>202</v>
      </c>
      <c r="D222" s="3">
        <f t="shared" si="19"/>
        <v>4263.2755056243586</v>
      </c>
      <c r="E222" s="3">
        <f t="shared" si="20"/>
        <v>387.32058471564869</v>
      </c>
      <c r="F222" s="4">
        <f t="shared" si="24"/>
        <v>4650.5960903400073</v>
      </c>
      <c r="G222" s="3">
        <f t="shared" si="21"/>
        <v>26722.37127162754</v>
      </c>
      <c r="H222" s="6">
        <f t="shared" si="23"/>
        <v>3</v>
      </c>
    </row>
    <row r="223" spans="2:8" x14ac:dyDescent="0.3">
      <c r="B223" s="26">
        <v>51364</v>
      </c>
      <c r="C223" s="6">
        <v>203</v>
      </c>
      <c r="D223" s="3">
        <f t="shared" si="19"/>
        <v>4316.5664494446628</v>
      </c>
      <c r="E223" s="3">
        <f t="shared" si="20"/>
        <v>334.02964089534424</v>
      </c>
      <c r="F223" s="4">
        <f t="shared" si="24"/>
        <v>4650.5960903400073</v>
      </c>
      <c r="G223" s="3">
        <f t="shared" si="21"/>
        <v>22405.804822182879</v>
      </c>
      <c r="H223" s="6">
        <f t="shared" si="23"/>
        <v>3</v>
      </c>
    </row>
    <row r="224" spans="2:8" x14ac:dyDescent="0.3">
      <c r="B224" s="26">
        <v>51395</v>
      </c>
      <c r="C224" s="6">
        <v>204</v>
      </c>
      <c r="D224" s="3">
        <f t="shared" si="19"/>
        <v>4370.523530062721</v>
      </c>
      <c r="E224" s="3">
        <f t="shared" si="20"/>
        <v>280.07256027728596</v>
      </c>
      <c r="F224" s="4">
        <f t="shared" si="24"/>
        <v>4650.5960903400073</v>
      </c>
      <c r="G224" s="3">
        <f t="shared" si="21"/>
        <v>18035.281292120158</v>
      </c>
      <c r="H224" s="6">
        <f t="shared" si="23"/>
        <v>3</v>
      </c>
    </row>
    <row r="225" spans="2:8" x14ac:dyDescent="0.3">
      <c r="B225" s="26">
        <v>51425</v>
      </c>
      <c r="C225" s="6">
        <v>205</v>
      </c>
      <c r="D225" s="3">
        <f t="shared" si="19"/>
        <v>4425.1550741885058</v>
      </c>
      <c r="E225" s="3">
        <f t="shared" si="20"/>
        <v>225.44101615150197</v>
      </c>
      <c r="F225" s="4">
        <f t="shared" si="24"/>
        <v>4650.5960903400073</v>
      </c>
      <c r="G225" s="3">
        <f t="shared" si="21"/>
        <v>13610.126217931653</v>
      </c>
      <c r="H225" s="6">
        <f t="shared" si="23"/>
        <v>3</v>
      </c>
    </row>
    <row r="226" spans="2:8" x14ac:dyDescent="0.3">
      <c r="B226" s="26">
        <v>51456</v>
      </c>
      <c r="C226" s="6">
        <v>206</v>
      </c>
      <c r="D226" s="3">
        <f t="shared" si="19"/>
        <v>4480.4695126158613</v>
      </c>
      <c r="E226" s="3">
        <f t="shared" si="20"/>
        <v>170.12657772414565</v>
      </c>
      <c r="F226" s="4">
        <f t="shared" si="24"/>
        <v>4650.5960903400073</v>
      </c>
      <c r="G226" s="3">
        <f t="shared" si="21"/>
        <v>9129.6567053157924</v>
      </c>
      <c r="H226" s="6">
        <f t="shared" si="23"/>
        <v>3</v>
      </c>
    </row>
    <row r="227" spans="2:8" x14ac:dyDescent="0.3">
      <c r="B227" s="26">
        <v>51486</v>
      </c>
      <c r="C227" s="6">
        <v>207</v>
      </c>
      <c r="D227" s="3">
        <f t="shared" si="19"/>
        <v>4536.4753815235599</v>
      </c>
      <c r="E227" s="3">
        <f t="shared" si="20"/>
        <v>114.12070881644739</v>
      </c>
      <c r="F227" s="4">
        <f t="shared" si="24"/>
        <v>4650.5960903400073</v>
      </c>
      <c r="G227" s="3">
        <f t="shared" si="21"/>
        <v>4593.1813237922324</v>
      </c>
      <c r="H227" s="6">
        <f t="shared" si="23"/>
        <v>3</v>
      </c>
    </row>
    <row r="228" spans="2:8" x14ac:dyDescent="0.3">
      <c r="B228" s="26">
        <v>51517</v>
      </c>
      <c r="C228" s="6">
        <v>208</v>
      </c>
      <c r="D228" s="3">
        <f t="shared" si="19"/>
        <v>4593.1813237926044</v>
      </c>
      <c r="E228" s="3">
        <f t="shared" si="20"/>
        <v>57.414766547402898</v>
      </c>
      <c r="F228" s="4">
        <f t="shared" si="24"/>
        <v>4650.5960903400073</v>
      </c>
      <c r="G228" s="3">
        <f t="shared" si="21"/>
        <v>-3.7198333302512765E-10</v>
      </c>
      <c r="H228" s="6">
        <f t="shared" si="23"/>
        <v>3</v>
      </c>
    </row>
    <row r="229" spans="2:8" hidden="1" x14ac:dyDescent="0.3">
      <c r="B229" s="26">
        <v>51548</v>
      </c>
      <c r="C229" s="6">
        <v>209</v>
      </c>
      <c r="D229" s="3">
        <f t="shared" si="19"/>
        <v>4650.5960903400119</v>
      </c>
      <c r="E229" s="3">
        <f t="shared" si="20"/>
        <v>-4.6497916628140955E-12</v>
      </c>
      <c r="F229" s="4">
        <f t="shared" si="24"/>
        <v>4650.5960903400073</v>
      </c>
      <c r="G229" s="3">
        <f t="shared" si="21"/>
        <v>-4650.5960903403839</v>
      </c>
      <c r="H229" s="6">
        <f t="shared" ref="H229:H260" si="25">IF(C229&lt;=$D$13,1,IF(AND(C229&gt;$D$13,C229&lt;=($D$13+$D$14)),2,IF(C229&gt;$D$13+$D$14,3,0)))</f>
        <v>3</v>
      </c>
    </row>
    <row r="230" spans="2:8" hidden="1" x14ac:dyDescent="0.3">
      <c r="B230" s="26">
        <v>51576</v>
      </c>
      <c r="C230" s="6">
        <v>210</v>
      </c>
      <c r="D230" s="3">
        <f t="shared" si="19"/>
        <v>4708.7285414692624</v>
      </c>
      <c r="E230" s="3">
        <f t="shared" si="20"/>
        <v>-58.132451129254797</v>
      </c>
      <c r="F230" s="4">
        <f t="shared" si="24"/>
        <v>4650.5960903400073</v>
      </c>
      <c r="G230" s="3">
        <f t="shared" si="21"/>
        <v>-9359.3246318096462</v>
      </c>
      <c r="H230" s="6">
        <f t="shared" si="25"/>
        <v>3</v>
      </c>
    </row>
    <row r="231" spans="2:8" hidden="1" x14ac:dyDescent="0.3">
      <c r="B231" s="26">
        <v>51607</v>
      </c>
      <c r="C231" s="6">
        <v>211</v>
      </c>
      <c r="D231" s="3">
        <f t="shared" si="19"/>
        <v>4767.5876482376279</v>
      </c>
      <c r="E231" s="3">
        <f t="shared" si="20"/>
        <v>-116.99155789762057</v>
      </c>
      <c r="F231" s="4">
        <f t="shared" si="24"/>
        <v>4650.5960903400073</v>
      </c>
      <c r="G231" s="3">
        <f t="shared" si="21"/>
        <v>-14126.912280047274</v>
      </c>
      <c r="H231" s="6">
        <f t="shared" si="25"/>
        <v>3</v>
      </c>
    </row>
    <row r="232" spans="2:8" hidden="1" x14ac:dyDescent="0.3">
      <c r="B232" s="26">
        <v>51637</v>
      </c>
      <c r="C232" s="6">
        <v>212</v>
      </c>
      <c r="D232" s="3">
        <f t="shared" si="19"/>
        <v>4827.182493840598</v>
      </c>
      <c r="E232" s="3">
        <f t="shared" si="20"/>
        <v>-176.5864035005909</v>
      </c>
      <c r="F232" s="4">
        <f t="shared" si="24"/>
        <v>4650.5960903400073</v>
      </c>
      <c r="G232" s="3">
        <f t="shared" si="21"/>
        <v>-18954.094773887871</v>
      </c>
      <c r="H232" s="6">
        <f t="shared" si="25"/>
        <v>3</v>
      </c>
    </row>
    <row r="233" spans="2:8" hidden="1" x14ac:dyDescent="0.3">
      <c r="B233" s="26">
        <v>51668</v>
      </c>
      <c r="C233" s="6">
        <v>213</v>
      </c>
      <c r="D233" s="3">
        <f t="shared" si="19"/>
        <v>4887.5222750136054</v>
      </c>
      <c r="E233" s="3">
        <f t="shared" si="20"/>
        <v>-236.92618467359839</v>
      </c>
      <c r="F233" s="4">
        <f t="shared" si="24"/>
        <v>4650.5960903400073</v>
      </c>
      <c r="G233" s="3">
        <f t="shared" si="21"/>
        <v>-23841.617048901477</v>
      </c>
      <c r="H233" s="6">
        <f t="shared" si="25"/>
        <v>3</v>
      </c>
    </row>
    <row r="234" spans="2:8" hidden="1" x14ac:dyDescent="0.3">
      <c r="B234" s="26">
        <v>51698</v>
      </c>
      <c r="C234" s="6">
        <v>214</v>
      </c>
      <c r="D234" s="3">
        <f t="shared" si="19"/>
        <v>4948.6163034512756</v>
      </c>
      <c r="E234" s="3">
        <f t="shared" si="20"/>
        <v>-298.02021311126845</v>
      </c>
      <c r="F234" s="4">
        <f t="shared" si="24"/>
        <v>4650.5960903400073</v>
      </c>
      <c r="G234" s="3">
        <f t="shared" si="21"/>
        <v>-28790.233352352752</v>
      </c>
      <c r="H234" s="6">
        <f t="shared" si="25"/>
        <v>3</v>
      </c>
    </row>
    <row r="235" spans="2:8" hidden="1" x14ac:dyDescent="0.3">
      <c r="B235" s="26">
        <v>51729</v>
      </c>
      <c r="C235" s="6">
        <v>215</v>
      </c>
      <c r="D235" s="3">
        <f t="shared" si="19"/>
        <v>5010.4740072444165</v>
      </c>
      <c r="E235" s="3">
        <f t="shared" si="20"/>
        <v>-359.87791690440935</v>
      </c>
      <c r="F235" s="4">
        <f t="shared" si="24"/>
        <v>4650.5960903400073</v>
      </c>
      <c r="G235" s="3">
        <f t="shared" si="21"/>
        <v>-33800.707359597167</v>
      </c>
      <c r="H235" s="6">
        <f t="shared" si="25"/>
        <v>3</v>
      </c>
    </row>
    <row r="236" spans="2:8" hidden="1" x14ac:dyDescent="0.3">
      <c r="B236" s="26">
        <v>51760</v>
      </c>
      <c r="C236" s="6">
        <v>216</v>
      </c>
      <c r="D236" s="3">
        <f t="shared" si="19"/>
        <v>5073.1049323349716</v>
      </c>
      <c r="E236" s="3">
        <f t="shared" si="20"/>
        <v>-422.50884199496454</v>
      </c>
      <c r="F236" s="4">
        <f t="shared" si="24"/>
        <v>4650.5960903400073</v>
      </c>
      <c r="G236" s="3">
        <f t="shared" si="21"/>
        <v>-38873.812291932139</v>
      </c>
      <c r="H236" s="6">
        <f t="shared" si="25"/>
        <v>3</v>
      </c>
    </row>
    <row r="237" spans="2:8" hidden="1" x14ac:dyDescent="0.3">
      <c r="B237" s="26">
        <v>51790</v>
      </c>
      <c r="C237" s="6">
        <v>217</v>
      </c>
      <c r="D237" s="3">
        <f t="shared" si="19"/>
        <v>5136.5187439891588</v>
      </c>
      <c r="E237" s="3">
        <f t="shared" si="20"/>
        <v>-485.9226536491517</v>
      </c>
      <c r="F237" s="4">
        <f t="shared" si="24"/>
        <v>4650.5960903400073</v>
      </c>
      <c r="G237" s="3">
        <f t="shared" si="21"/>
        <v>-44010.331035921299</v>
      </c>
      <c r="H237" s="6">
        <f t="shared" si="25"/>
        <v>3</v>
      </c>
    </row>
    <row r="238" spans="2:8" hidden="1" x14ac:dyDescent="0.3">
      <c r="B238" s="26">
        <v>51821</v>
      </c>
      <c r="C238" s="6">
        <v>218</v>
      </c>
      <c r="D238" s="3">
        <f t="shared" si="19"/>
        <v>5200.725228289024</v>
      </c>
      <c r="E238" s="3">
        <f t="shared" si="20"/>
        <v>-550.12913794901624</v>
      </c>
      <c r="F238" s="4">
        <f t="shared" si="24"/>
        <v>4650.5960903400073</v>
      </c>
      <c r="G238" s="3">
        <f t="shared" si="21"/>
        <v>-49211.056264210325</v>
      </c>
      <c r="H238" s="6">
        <f t="shared" si="25"/>
        <v>3</v>
      </c>
    </row>
    <row r="239" spans="2:8" hidden="1" x14ac:dyDescent="0.3">
      <c r="B239" s="26">
        <v>51851</v>
      </c>
      <c r="C239" s="6">
        <v>219</v>
      </c>
      <c r="D239" s="3">
        <f t="shared" si="19"/>
        <v>5265.7342936426367</v>
      </c>
      <c r="E239" s="3">
        <f t="shared" si="20"/>
        <v>-615.13820330262899</v>
      </c>
      <c r="F239" s="4">
        <f t="shared" si="24"/>
        <v>4650.5960903400073</v>
      </c>
      <c r="G239" s="3">
        <f t="shared" si="21"/>
        <v>-54476.790557852961</v>
      </c>
      <c r="H239" s="6">
        <f t="shared" si="25"/>
        <v>3</v>
      </c>
    </row>
    <row r="240" spans="2:8" hidden="1" x14ac:dyDescent="0.3">
      <c r="B240" s="26">
        <v>51882</v>
      </c>
      <c r="C240" s="6">
        <v>220</v>
      </c>
      <c r="D240" s="3">
        <f t="shared" si="19"/>
        <v>5331.5559723131691</v>
      </c>
      <c r="E240" s="3">
        <f t="shared" si="20"/>
        <v>-680.95988197316194</v>
      </c>
      <c r="F240" s="4">
        <f t="shared" si="24"/>
        <v>4650.5960903400073</v>
      </c>
      <c r="G240" s="3">
        <f t="shared" si="21"/>
        <v>-59808.346530166127</v>
      </c>
      <c r="H240" s="6">
        <f t="shared" si="25"/>
        <v>3</v>
      </c>
    </row>
    <row r="241" spans="2:8" hidden="1" x14ac:dyDescent="0.3">
      <c r="B241" s="26">
        <v>51913</v>
      </c>
      <c r="C241" s="6">
        <v>221</v>
      </c>
      <c r="D241" s="3">
        <f t="shared" si="19"/>
        <v>5398.2004219670835</v>
      </c>
      <c r="E241" s="3">
        <f t="shared" si="20"/>
        <v>-747.60433162707648</v>
      </c>
      <c r="F241" s="4">
        <f t="shared" si="24"/>
        <v>4650.5960903400073</v>
      </c>
      <c r="G241" s="3">
        <f t="shared" si="21"/>
        <v>-65206.546952133212</v>
      </c>
      <c r="H241" s="6">
        <f t="shared" si="25"/>
        <v>3</v>
      </c>
    </row>
    <row r="242" spans="2:8" hidden="1" x14ac:dyDescent="0.3">
      <c r="B242" s="26">
        <v>51941</v>
      </c>
      <c r="C242" s="6">
        <v>222</v>
      </c>
      <c r="D242" s="3">
        <f t="shared" si="19"/>
        <v>5465.6779272416725</v>
      </c>
      <c r="E242" s="3">
        <f t="shared" si="20"/>
        <v>-815.08183690166504</v>
      </c>
      <c r="F242" s="4">
        <f t="shared" si="24"/>
        <v>4650.5960903400073</v>
      </c>
      <c r="G242" s="3">
        <f t="shared" si="21"/>
        <v>-70672.224879374888</v>
      </c>
      <c r="H242" s="6">
        <f t="shared" si="25"/>
        <v>3</v>
      </c>
    </row>
    <row r="243" spans="2:8" hidden="1" x14ac:dyDescent="0.3">
      <c r="B243" s="26">
        <v>51972</v>
      </c>
      <c r="C243" s="6">
        <v>223</v>
      </c>
      <c r="D243" s="3">
        <f t="shared" si="19"/>
        <v>5533.9989013321938</v>
      </c>
      <c r="E243" s="3">
        <f t="shared" si="20"/>
        <v>-883.40281099218601</v>
      </c>
      <c r="F243" s="4">
        <f t="shared" si="24"/>
        <v>4650.5960903400073</v>
      </c>
      <c r="G243" s="3">
        <f t="shared" si="21"/>
        <v>-76206.223780707078</v>
      </c>
      <c r="H243" s="6">
        <f t="shared" si="25"/>
        <v>3</v>
      </c>
    </row>
    <row r="244" spans="2:8" hidden="1" x14ac:dyDescent="0.3">
      <c r="B244" s="26">
        <v>52002</v>
      </c>
      <c r="C244" s="6">
        <v>224</v>
      </c>
      <c r="D244" s="3">
        <f t="shared" si="19"/>
        <v>5603.1738875988458</v>
      </c>
      <c r="E244" s="3">
        <f t="shared" si="20"/>
        <v>-952.57779725883836</v>
      </c>
      <c r="F244" s="4">
        <f t="shared" si="24"/>
        <v>4650.5960903400073</v>
      </c>
      <c r="G244" s="3">
        <f t="shared" si="21"/>
        <v>-81809.39766830593</v>
      </c>
      <c r="H244" s="6">
        <f t="shared" si="25"/>
        <v>3</v>
      </c>
    </row>
    <row r="245" spans="2:8" hidden="1" x14ac:dyDescent="0.3">
      <c r="B245" s="26">
        <v>52033</v>
      </c>
      <c r="C245" s="6">
        <v>225</v>
      </c>
      <c r="D245" s="3">
        <f t="shared" si="19"/>
        <v>5673.2135611938311</v>
      </c>
      <c r="E245" s="3">
        <f t="shared" si="20"/>
        <v>-1022.617470853824</v>
      </c>
      <c r="F245" s="4">
        <f t="shared" si="24"/>
        <v>4650.5960903400073</v>
      </c>
      <c r="G245" s="3">
        <f t="shared" si="21"/>
        <v>-87482.611229499758</v>
      </c>
      <c r="H245" s="6">
        <f t="shared" si="25"/>
        <v>3</v>
      </c>
    </row>
    <row r="246" spans="2:8" hidden="1" x14ac:dyDescent="0.3">
      <c r="B246" s="26">
        <v>52063</v>
      </c>
      <c r="C246" s="6">
        <v>226</v>
      </c>
      <c r="D246" s="3">
        <f t="shared" si="19"/>
        <v>5744.1287307087541</v>
      </c>
      <c r="E246" s="3">
        <f t="shared" si="20"/>
        <v>-1093.5326403687468</v>
      </c>
      <c r="F246" s="4">
        <f t="shared" si="24"/>
        <v>4650.5960903400073</v>
      </c>
      <c r="G246" s="3">
        <f t="shared" si="21"/>
        <v>-93226.739960208506</v>
      </c>
      <c r="H246" s="6">
        <f t="shared" si="25"/>
        <v>3</v>
      </c>
    </row>
    <row r="247" spans="2:8" hidden="1" x14ac:dyDescent="0.3">
      <c r="B247" s="26">
        <v>52094</v>
      </c>
      <c r="C247" s="6">
        <v>227</v>
      </c>
      <c r="D247" s="3">
        <f t="shared" si="19"/>
        <v>5815.9303398426136</v>
      </c>
      <c r="E247" s="3">
        <f t="shared" si="20"/>
        <v>-1165.3342495026063</v>
      </c>
      <c r="F247" s="4">
        <f t="shared" si="24"/>
        <v>4650.5960903400073</v>
      </c>
      <c r="G247" s="3">
        <f t="shared" si="21"/>
        <v>-99042.670300051119</v>
      </c>
      <c r="H247" s="6">
        <f t="shared" si="25"/>
        <v>3</v>
      </c>
    </row>
    <row r="248" spans="2:8" hidden="1" x14ac:dyDescent="0.3">
      <c r="B248" s="26">
        <v>52125</v>
      </c>
      <c r="C248" s="6">
        <v>228</v>
      </c>
      <c r="D248" s="3">
        <f t="shared" si="19"/>
        <v>5888.6294690906461</v>
      </c>
      <c r="E248" s="3">
        <f t="shared" si="20"/>
        <v>-1238.0333787506388</v>
      </c>
      <c r="F248" s="4">
        <f t="shared" si="24"/>
        <v>4650.5960903400073</v>
      </c>
      <c r="G248" s="3">
        <f t="shared" si="21"/>
        <v>-104931.29976914177</v>
      </c>
      <c r="H248" s="6">
        <f t="shared" si="25"/>
        <v>3</v>
      </c>
    </row>
    <row r="249" spans="2:8" hidden="1" x14ac:dyDescent="0.3">
      <c r="B249" s="26">
        <v>52155</v>
      </c>
      <c r="C249" s="6">
        <v>229</v>
      </c>
      <c r="D249" s="3">
        <f t="shared" ref="D249:D260" si="26">+F249-E249</f>
        <v>5962.2373374542794</v>
      </c>
      <c r="E249" s="3">
        <f t="shared" ref="E249:E260" si="27">IF(C249&lt;=$D$13,G248*0%,IF(AND(C249&gt;$D$13,C249&lt;=($D$13+$D$14)),G248*$C$14,IF(C249&gt;$D$13+$D$14,G248*$C$15,0)))</f>
        <v>-1311.6412471142721</v>
      </c>
      <c r="F249" s="4">
        <f t="shared" si="24"/>
        <v>4650.5960903400073</v>
      </c>
      <c r="G249" s="3">
        <f t="shared" ref="G249:G260" si="28">+G248-D249</f>
        <v>-110893.53710659605</v>
      </c>
      <c r="H249" s="6">
        <f t="shared" si="25"/>
        <v>3</v>
      </c>
    </row>
    <row r="250" spans="2:8" hidden="1" x14ac:dyDescent="0.3">
      <c r="B250" s="26">
        <v>52186</v>
      </c>
      <c r="C250" s="6">
        <v>230</v>
      </c>
      <c r="D250" s="3">
        <f t="shared" si="26"/>
        <v>6036.7653041724579</v>
      </c>
      <c r="E250" s="3">
        <f t="shared" si="27"/>
        <v>-1386.1692138324504</v>
      </c>
      <c r="F250" s="4">
        <f t="shared" si="24"/>
        <v>4650.5960903400073</v>
      </c>
      <c r="G250" s="3">
        <f t="shared" si="28"/>
        <v>-116930.30241076851</v>
      </c>
      <c r="H250" s="6">
        <f t="shared" si="25"/>
        <v>3</v>
      </c>
    </row>
    <row r="251" spans="2:8" hidden="1" x14ac:dyDescent="0.3">
      <c r="B251" s="26">
        <v>52216</v>
      </c>
      <c r="C251" s="6">
        <v>231</v>
      </c>
      <c r="D251" s="3">
        <f t="shared" si="26"/>
        <v>6112.2248704746135</v>
      </c>
      <c r="E251" s="3">
        <f t="shared" si="27"/>
        <v>-1461.6287801346061</v>
      </c>
      <c r="F251" s="4">
        <f t="shared" si="24"/>
        <v>4650.5960903400073</v>
      </c>
      <c r="G251" s="3">
        <f t="shared" si="28"/>
        <v>-123042.52728124312</v>
      </c>
      <c r="H251" s="6">
        <f t="shared" si="25"/>
        <v>3</v>
      </c>
    </row>
    <row r="252" spans="2:8" hidden="1" x14ac:dyDescent="0.3">
      <c r="B252" s="26">
        <v>52247</v>
      </c>
      <c r="C252" s="6">
        <v>232</v>
      </c>
      <c r="D252" s="3">
        <f t="shared" si="26"/>
        <v>6188.627681355546</v>
      </c>
      <c r="E252" s="3">
        <f t="shared" si="27"/>
        <v>-1538.0315910155389</v>
      </c>
      <c r="F252" s="4">
        <f t="shared" si="24"/>
        <v>4650.5960903400073</v>
      </c>
      <c r="G252" s="3">
        <f t="shared" si="28"/>
        <v>-129231.15496259867</v>
      </c>
      <c r="H252" s="6">
        <f t="shared" si="25"/>
        <v>3</v>
      </c>
    </row>
    <row r="253" spans="2:8" hidden="1" x14ac:dyDescent="0.3">
      <c r="B253" s="26">
        <v>52278</v>
      </c>
      <c r="C253" s="6">
        <v>233</v>
      </c>
      <c r="D253" s="3">
        <f t="shared" si="26"/>
        <v>6265.9855273724907</v>
      </c>
      <c r="E253" s="3">
        <f t="shared" si="27"/>
        <v>-1615.3894370324831</v>
      </c>
      <c r="F253" s="4">
        <f t="shared" si="24"/>
        <v>4650.5960903400073</v>
      </c>
      <c r="G253" s="3">
        <f t="shared" si="28"/>
        <v>-135497.14048997115</v>
      </c>
      <c r="H253" s="6">
        <f t="shared" si="25"/>
        <v>3</v>
      </c>
    </row>
    <row r="254" spans="2:8" hidden="1" x14ac:dyDescent="0.3">
      <c r="B254" s="26">
        <v>52306</v>
      </c>
      <c r="C254" s="6">
        <v>234</v>
      </c>
      <c r="D254" s="3">
        <f t="shared" si="26"/>
        <v>6344.3103464646465</v>
      </c>
      <c r="E254" s="3">
        <f t="shared" si="27"/>
        <v>-1693.7142561246392</v>
      </c>
      <c r="F254" s="4">
        <f t="shared" si="24"/>
        <v>4650.5960903400073</v>
      </c>
      <c r="G254" s="3">
        <f t="shared" si="28"/>
        <v>-141841.4508364358</v>
      </c>
      <c r="H254" s="6">
        <f t="shared" si="25"/>
        <v>3</v>
      </c>
    </row>
    <row r="255" spans="2:8" hidden="1" x14ac:dyDescent="0.3">
      <c r="B255" s="26">
        <v>52337</v>
      </c>
      <c r="C255" s="6">
        <v>235</v>
      </c>
      <c r="D255" s="3">
        <f t="shared" si="26"/>
        <v>6423.6142257954543</v>
      </c>
      <c r="E255" s="3">
        <f t="shared" si="27"/>
        <v>-1773.0181354554475</v>
      </c>
      <c r="F255" s="4">
        <f t="shared" si="24"/>
        <v>4650.5960903400073</v>
      </c>
      <c r="G255" s="3">
        <f t="shared" si="28"/>
        <v>-148265.06506223127</v>
      </c>
      <c r="H255" s="6">
        <f t="shared" si="25"/>
        <v>3</v>
      </c>
    </row>
    <row r="256" spans="2:8" hidden="1" x14ac:dyDescent="0.3">
      <c r="B256" s="26">
        <v>52367</v>
      </c>
      <c r="C256" s="6">
        <v>236</v>
      </c>
      <c r="D256" s="3">
        <f t="shared" si="26"/>
        <v>6503.9094036178976</v>
      </c>
      <c r="E256" s="3">
        <f t="shared" si="27"/>
        <v>-1853.3133132778908</v>
      </c>
      <c r="F256" s="4">
        <f t="shared" si="24"/>
        <v>4650.5960903400073</v>
      </c>
      <c r="G256" s="3">
        <f t="shared" si="28"/>
        <v>-154768.97446584917</v>
      </c>
      <c r="H256" s="6">
        <f t="shared" si="25"/>
        <v>3</v>
      </c>
    </row>
    <row r="257" spans="2:8" hidden="1" x14ac:dyDescent="0.3">
      <c r="B257" s="26">
        <v>52398</v>
      </c>
      <c r="C257" s="6">
        <v>237</v>
      </c>
      <c r="D257" s="3">
        <f t="shared" si="26"/>
        <v>6585.2082711631219</v>
      </c>
      <c r="E257" s="3">
        <f t="shared" si="27"/>
        <v>-1934.6121808231144</v>
      </c>
      <c r="F257" s="4">
        <f t="shared" si="24"/>
        <v>4650.5960903400073</v>
      </c>
      <c r="G257" s="3">
        <f t="shared" si="28"/>
        <v>-161354.18273701228</v>
      </c>
      <c r="H257" s="6">
        <f t="shared" si="25"/>
        <v>3</v>
      </c>
    </row>
    <row r="258" spans="2:8" hidden="1" x14ac:dyDescent="0.3">
      <c r="B258" s="26">
        <v>52428</v>
      </c>
      <c r="C258" s="6">
        <v>238</v>
      </c>
      <c r="D258" s="3">
        <f t="shared" si="26"/>
        <v>6667.5233745526602</v>
      </c>
      <c r="E258" s="3">
        <f t="shared" si="27"/>
        <v>-2016.9272842126534</v>
      </c>
      <c r="F258" s="4">
        <f t="shared" si="24"/>
        <v>4650.5960903400073</v>
      </c>
      <c r="G258" s="3">
        <f t="shared" si="28"/>
        <v>-168021.70611156494</v>
      </c>
      <c r="H258" s="6">
        <f t="shared" si="25"/>
        <v>3</v>
      </c>
    </row>
    <row r="259" spans="2:8" hidden="1" x14ac:dyDescent="0.3">
      <c r="B259" s="26">
        <v>52459</v>
      </c>
      <c r="C259" s="6">
        <v>239</v>
      </c>
      <c r="D259" s="3">
        <f t="shared" si="26"/>
        <v>6750.8674167345689</v>
      </c>
      <c r="E259" s="3">
        <f t="shared" si="27"/>
        <v>-2100.2713263945616</v>
      </c>
      <c r="F259" s="4">
        <f t="shared" si="24"/>
        <v>4650.5960903400073</v>
      </c>
      <c r="G259" s="3">
        <f t="shared" si="28"/>
        <v>-174772.57352829952</v>
      </c>
      <c r="H259" s="6">
        <f t="shared" si="25"/>
        <v>3</v>
      </c>
    </row>
    <row r="260" spans="2:8" ht="18" hidden="1" customHeight="1" x14ac:dyDescent="0.3">
      <c r="B260" s="26">
        <v>52490</v>
      </c>
      <c r="C260" s="6">
        <v>240</v>
      </c>
      <c r="D260" s="3">
        <f t="shared" si="26"/>
        <v>6835.2532594437507</v>
      </c>
      <c r="E260" s="3">
        <f t="shared" si="27"/>
        <v>-2184.6571691037439</v>
      </c>
      <c r="F260" s="4">
        <f t="shared" si="24"/>
        <v>4650.5960903400073</v>
      </c>
      <c r="G260" s="3">
        <f t="shared" si="28"/>
        <v>-181607.82678774325</v>
      </c>
      <c r="H260" s="6">
        <f t="shared" si="25"/>
        <v>3</v>
      </c>
    </row>
  </sheetData>
  <mergeCells count="2">
    <mergeCell ref="B1:H1"/>
    <mergeCell ref="B2:H2"/>
  </mergeCells>
  <pageMargins left="0.7" right="0.7" top="0.75" bottom="0.75" header="0.3" footer="0.3"/>
  <pageSetup paperSize="9" scale="73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Finanzas2</dc:creator>
  <cp:lastModifiedBy>Ciudad Maderas</cp:lastModifiedBy>
  <cp:lastPrinted>2020-02-27T00:03:01Z</cp:lastPrinted>
  <dcterms:created xsi:type="dcterms:W3CDTF">2017-09-21T15:49:32Z</dcterms:created>
  <dcterms:modified xsi:type="dcterms:W3CDTF">2023-10-12T22:27:22Z</dcterms:modified>
</cp:coreProperties>
</file>