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tefano\Downloads\"/>
    </mc:Choice>
  </mc:AlternateContent>
  <bookViews>
    <workbookView xWindow="0" yWindow="0" windowWidth="21570" windowHeight="8040"/>
  </bookViews>
  <sheets>
    <sheet name="1" sheetId="1" r:id="rId1"/>
    <sheet name="2" sheetId="2" r:id="rId2"/>
    <sheet nam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3" l="1"/>
  <c r="E50" i="3"/>
  <c r="D26" i="3"/>
  <c r="F61" i="3"/>
  <c r="F60" i="3"/>
  <c r="F54" i="3"/>
  <c r="E53" i="3"/>
  <c r="F51" i="3"/>
  <c r="F48" i="3"/>
  <c r="E47" i="3"/>
  <c r="F45" i="3"/>
  <c r="E44" i="3"/>
  <c r="F42" i="3"/>
  <c r="E38" i="3"/>
  <c r="F39" i="3"/>
  <c r="H33" i="3"/>
  <c r="J33" i="3" s="1"/>
  <c r="J34" i="3" s="1"/>
  <c r="G33" i="3"/>
  <c r="G32" i="3"/>
  <c r="H31" i="3"/>
  <c r="J31" i="3" s="1"/>
  <c r="J30" i="3"/>
  <c r="D30" i="3"/>
  <c r="J29" i="3"/>
  <c r="G29" i="3"/>
  <c r="G28" i="3"/>
  <c r="J27" i="3"/>
  <c r="I26" i="3"/>
  <c r="I25" i="3"/>
  <c r="D34" i="3" l="1"/>
  <c r="G34" i="3"/>
  <c r="D70" i="2" l="1"/>
  <c r="D69" i="2"/>
  <c r="D68" i="2"/>
  <c r="D64" i="2"/>
  <c r="D65" i="2" s="1"/>
  <c r="D63" i="2"/>
  <c r="C62" i="2"/>
  <c r="C72" i="2" l="1"/>
  <c r="D73" i="2" s="1"/>
  <c r="C67" i="2"/>
  <c r="D55" i="2"/>
  <c r="D51" i="2"/>
  <c r="I50" i="2"/>
  <c r="D56" i="2" l="1"/>
  <c r="D29" i="2" l="1"/>
  <c r="D23" i="2"/>
  <c r="D24" i="2" s="1"/>
  <c r="D26" i="2" s="1"/>
  <c r="D30" i="2" s="1"/>
  <c r="C37" i="2" s="1"/>
  <c r="C38" i="2" s="1"/>
  <c r="C40" i="2" s="1"/>
  <c r="H52" i="2" s="1"/>
  <c r="I54" i="2" s="1"/>
  <c r="I56" i="2" s="1"/>
  <c r="D48" i="1" l="1"/>
  <c r="D50" i="1"/>
  <c r="D34" i="1"/>
  <c r="D32" i="1"/>
  <c r="D29" i="1"/>
  <c r="D55" i="1" s="1"/>
  <c r="D44" i="1"/>
  <c r="D56" i="1" s="1"/>
  <c r="D35" i="1"/>
  <c r="E55" i="1" l="1"/>
  <c r="D36" i="1"/>
  <c r="D63" i="1" s="1"/>
  <c r="D46" i="1"/>
  <c r="D62" i="1" s="1"/>
  <c r="E62" i="1" s="1"/>
  <c r="D51" i="1" l="1"/>
</calcChain>
</file>

<file path=xl/sharedStrings.xml><?xml version="1.0" encoding="utf-8"?>
<sst xmlns="http://schemas.openxmlformats.org/spreadsheetml/2006/main" count="174" uniqueCount="137">
  <si>
    <t xml:space="preserve">Preparing a classified balance sheet in report form, and using the current and debt ratios to evaluate a company </t>
  </si>
  <si>
    <t>Selected accounts of Blume Irrigation System at December 31, 2020, follow:</t>
  </si>
  <si>
    <t>Requirements</t>
  </si>
  <si>
    <t>1.      Prepare the company’s classified balance sheet in report form at December 31, 2020.</t>
  </si>
  <si>
    <t>2.      Compute the company’s current ratio and debt ratio at December 31, 2020. At December 31, 2019, the current ratio was 1.81 and the debt ratio was 0.34. Did the company’s ability to pay debts improve or deteriorate, or did it remain the same during 2020?</t>
  </si>
  <si>
    <t>Preparing financial statements and preparing closing entries</t>
  </si>
  <si>
    <t>Aspen Publishers Company’s selected accounts as of November 30, 2020, follow:</t>
  </si>
  <si>
    <t>1.      Prepare the multi-step income statement, statement of retained earnings, and balance sheet for its first year of operations.</t>
  </si>
  <si>
    <t>2.      Prepare closing entries for the first year of operations.</t>
  </si>
  <si>
    <t>Accounting  for  inventory  using  the  perpetual  system—LIFO,  and journalizing inventory transactions</t>
  </si>
  <si>
    <t>Fit World began January with an inventory of 80 crates of vitamins that cost a total of $4,000. During the month, Fit World purchased and sold merchandise on account as follows:</t>
  </si>
  <si>
    <t>Fit World uses the LIFO method.</t>
  </si>
  <si>
    <t>Cash payments on account totaled $5,000. Operating expenses for the month were $3,300, with two-thirds paid in cash, and the rest accrued as Accounts payable.</t>
  </si>
  <si>
    <t>1.      Which inventory method most likely mimics the physical flow of Fit World’s inventory?</t>
  </si>
  <si>
    <t>2.      Prepare a perpetual inventory record, using LIFO cost, for this merchandise.</t>
  </si>
  <si>
    <t>3.      Journalize all transactions using LIFO.</t>
  </si>
  <si>
    <t>Blume Irrigation Systems</t>
  </si>
  <si>
    <t>Balance Sheet</t>
  </si>
  <si>
    <t>ASSETS</t>
  </si>
  <si>
    <t>Current assets:</t>
  </si>
  <si>
    <t>Cash</t>
  </si>
  <si>
    <t>account receviable</t>
  </si>
  <si>
    <t>supplies</t>
  </si>
  <si>
    <t>prepaid insurance</t>
  </si>
  <si>
    <t xml:space="preserve">          Total current assets</t>
  </si>
  <si>
    <t>Plant assets:</t>
  </si>
  <si>
    <t xml:space="preserve">    Equipment</t>
  </si>
  <si>
    <t xml:space="preserve">    Building</t>
  </si>
  <si>
    <t>Accumulated depreciation- Building</t>
  </si>
  <si>
    <t>Other assets</t>
  </si>
  <si>
    <t>Total assets</t>
  </si>
  <si>
    <t>LIABILITIES</t>
  </si>
  <si>
    <t>Current liabilities:</t>
  </si>
  <si>
    <t xml:space="preserve">salary payable </t>
  </si>
  <si>
    <t>interest payable</t>
  </si>
  <si>
    <t>unearned service revenue</t>
  </si>
  <si>
    <t>Total liabilities</t>
  </si>
  <si>
    <t>OWNER'S EQUITY</t>
  </si>
  <si>
    <t>Total owner's equity</t>
  </si>
  <si>
    <t>Total liabilities and owner's equity</t>
  </si>
  <si>
    <t>Current Ratio Analysis</t>
  </si>
  <si>
    <t xml:space="preserve">Current Ratio = </t>
  </si>
  <si>
    <t>Total current assets</t>
  </si>
  <si>
    <t>Total current liabilities</t>
  </si>
  <si>
    <t>Debt Ratio Analysis</t>
  </si>
  <si>
    <t>Debt Ratio =</t>
  </si>
  <si>
    <t>December 31, 2020</t>
  </si>
  <si>
    <t>Note payable, long Term</t>
  </si>
  <si>
    <t>Accounts payable</t>
  </si>
  <si>
    <t>Common stock</t>
  </si>
  <si>
    <t>Accumulated depreciation- Equipment</t>
  </si>
  <si>
    <t>Retained Earnings, December 31,2020</t>
  </si>
  <si>
    <t>A lower Debt Ratio in 2020, compared with 2019, means that the company has less liabilities than assets,</t>
  </si>
  <si>
    <t>An higher Current Ratio in 2020 compared with 2019 means that the company has more current assets in relation with</t>
  </si>
  <si>
    <t xml:space="preserve">the current liabilities , this is a good signal because it means that the ability of company to pay debts is improving </t>
  </si>
  <si>
    <t>this is a good signal too, because it means that the ability of company to pay debts improve.</t>
  </si>
  <si>
    <t>Aspen Publishers Company</t>
  </si>
  <si>
    <t>Income Statement</t>
  </si>
  <si>
    <t>Month Ended November 30,2020</t>
  </si>
  <si>
    <t>Revenues:</t>
  </si>
  <si>
    <t xml:space="preserve">Sales Revenue </t>
  </si>
  <si>
    <t>Less: Sales returnes and allowances</t>
  </si>
  <si>
    <t>Less: Sales Discounts</t>
  </si>
  <si>
    <t xml:space="preserve">Net Sales Revenue </t>
  </si>
  <si>
    <t>Cost of goods sold</t>
  </si>
  <si>
    <t>Gross Profit</t>
  </si>
  <si>
    <t>Operating Expenses</t>
  </si>
  <si>
    <t>Operating Expenses:</t>
  </si>
  <si>
    <t>Selling Expenses</t>
  </si>
  <si>
    <t>General Expenses</t>
  </si>
  <si>
    <t>Net Income</t>
  </si>
  <si>
    <t>STATEMENT OF THE RETAINED EARNINGS</t>
  </si>
  <si>
    <t>Beginning retained earnings</t>
  </si>
  <si>
    <t xml:space="preserve">Net income </t>
  </si>
  <si>
    <t>Subtotal</t>
  </si>
  <si>
    <t>Dividends</t>
  </si>
  <si>
    <t>Ending Retained earnings</t>
  </si>
  <si>
    <t>BALANCE SHEET</t>
  </si>
  <si>
    <t>Current assets</t>
  </si>
  <si>
    <t>Currents Liabilities:</t>
  </si>
  <si>
    <t>Total Current assets</t>
  </si>
  <si>
    <t>Stockholders equity</t>
  </si>
  <si>
    <t xml:space="preserve">Plant Assets, and equipment </t>
  </si>
  <si>
    <t xml:space="preserve">Less: Depreciation </t>
  </si>
  <si>
    <t>Total Equipment</t>
  </si>
  <si>
    <t>Total Assets</t>
  </si>
  <si>
    <t xml:space="preserve">Total Liabilities and stockholders equity </t>
  </si>
  <si>
    <t>Inventory</t>
  </si>
  <si>
    <t>Furniture</t>
  </si>
  <si>
    <t>Note Payable</t>
  </si>
  <si>
    <t>Salary Payable</t>
  </si>
  <si>
    <t>Accounts Payable</t>
  </si>
  <si>
    <t>Retained Earnings</t>
  </si>
  <si>
    <t>Total stockholders' equity</t>
  </si>
  <si>
    <t>Requirement 1</t>
  </si>
  <si>
    <t>Requirement 2</t>
  </si>
  <si>
    <t>Date</t>
  </si>
  <si>
    <t>Journal Entries &amp; Explanations</t>
  </si>
  <si>
    <t>Sales Revenue</t>
  </si>
  <si>
    <t xml:space="preserve">Sales Discount </t>
  </si>
  <si>
    <t>Sales Returns and allowances</t>
  </si>
  <si>
    <t xml:space="preserve">Income Summary </t>
  </si>
  <si>
    <t>Income Summary</t>
  </si>
  <si>
    <t>Cost of goods Sold</t>
  </si>
  <si>
    <t>Selling Expense</t>
  </si>
  <si>
    <t>General Expense</t>
  </si>
  <si>
    <t>Income Summary (109,900 - 81,900)</t>
  </si>
  <si>
    <t>There are no dividends</t>
  </si>
  <si>
    <t>Debit</t>
  </si>
  <si>
    <t>Credit</t>
  </si>
  <si>
    <t>LIFO</t>
  </si>
  <si>
    <t>purchases</t>
  </si>
  <si>
    <t>cost of goods sold</t>
  </si>
  <si>
    <t>Inventory on hand</t>
  </si>
  <si>
    <t>Quantity</t>
  </si>
  <si>
    <t>unit cost</t>
  </si>
  <si>
    <t>Total cost</t>
  </si>
  <si>
    <t>total cost</t>
  </si>
  <si>
    <t>quantity</t>
  </si>
  <si>
    <t>beginning</t>
  </si>
  <si>
    <t>Totals</t>
  </si>
  <si>
    <t>Purchase 1</t>
  </si>
  <si>
    <t>Sale 1</t>
  </si>
  <si>
    <t>Purchase 2</t>
  </si>
  <si>
    <t>Sale 2</t>
  </si>
  <si>
    <t>LIFO Journal Entries</t>
  </si>
  <si>
    <t xml:space="preserve">Pay on Account </t>
  </si>
  <si>
    <t>FIFO Method most closely mimics the physical flow of Fit World Began</t>
  </si>
  <si>
    <t>Accounts Payable (140 x $55)</t>
  </si>
  <si>
    <t>Accounts Receivable (160 x $100)</t>
  </si>
  <si>
    <t>Cost of goods sold (140x$55 + 20x$50)</t>
  </si>
  <si>
    <t>Accounts Receivable (170 x $ 110)</t>
  </si>
  <si>
    <t>Cost of goods Sold (160x$60 + 10x$50)</t>
  </si>
  <si>
    <t>Cash ($3,300 x 2/3)</t>
  </si>
  <si>
    <t>Accounts Payable ($3,300 x 1/3)</t>
  </si>
  <si>
    <t>Requirement 3</t>
  </si>
  <si>
    <t>We can conlude that the company's ability to pay debts has improved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</si>
</sst>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_-;\-* #,##0.00_-;_-* &quot;-&quot;??_-;_-@_-"/>
    <numFmt numFmtId="164" formatCode="_(&quot;$&quot;* #,##0_);_(&quot;$&quot;* \(#,##0\);_(&quot;$&quot;* &quot;-&quot;??_);_(@_)"/>
    <numFmt numFmtId="165" formatCode="_(* #,##0_);_(* \(#,##0\);_(* &quot;-&quot;??_);_(@_)"/>
    <numFmt numFmtId="166" formatCode="_-[$$-409]* #,##0.00_ ;_-[$$-409]* \-#,##0.00\ ;_-[$$-409]* &quot;-&quot;??_ ;_-@_ "/>
    <numFmt numFmtId="167" formatCode="_-[$$-409]* #,##0_ ;_-[$$-409]* \-#,##0\ ;_-[$$-409]* &quot;-&quot;??_ ;_-@_ "/>
    <numFmt numFmtId="168" formatCode="_-* #,##0\ &quot;€&quot;_-;\-* #,##0\ &quot;€&quot;_-;_-* &quot;-&quot;??\ &quot;€&quot;_-;_-@_-"/>
  </numFmts>
  <fonts count="8"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u/>
      <sz val="11"/>
      <color theme="1"/>
      <name val="Calibri"/>
      <family val="2"/>
      <scheme val="minor"/>
    </font>
    <font>
      <b/>
      <sz val="11"/>
      <color theme="1"/>
      <name val="Calibri"/>
      <family val="2"/>
      <charset val="186"/>
      <scheme val="minor"/>
    </font>
    <font>
      <b/>
      <u val="singleAccounting"/>
      <sz val="11"/>
      <color theme="1"/>
      <name val="Calibri"/>
      <family val="2"/>
      <scheme val="minor"/>
    </font>
    <font>
      <b/>
      <u val="singleAccounting"/>
      <sz val="11"/>
      <color theme="1"/>
      <name val="Calibri"/>
      <family val="2"/>
      <charset val="186"/>
      <scheme val="minor"/>
    </font>
  </fonts>
  <fills count="5">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79998168889431442"/>
        <bgColor indexed="64"/>
      </patternFill>
    </fill>
  </fills>
  <borders count="37">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thin">
        <color indexed="64"/>
      </top>
      <bottom style="thin">
        <color indexed="64"/>
      </bottom>
      <diagonal/>
    </border>
    <border>
      <left/>
      <right style="double">
        <color indexed="64"/>
      </right>
      <top/>
      <bottom style="thin">
        <color indexed="64"/>
      </bottom>
      <diagonal/>
    </border>
    <border>
      <left style="double">
        <color indexed="64"/>
      </left>
      <right style="double">
        <color indexed="64"/>
      </right>
      <top style="thin">
        <color indexed="64"/>
      </top>
      <bottom style="medium">
        <color indexed="64"/>
      </bottom>
      <diagonal/>
    </border>
    <border>
      <left style="double">
        <color indexed="64"/>
      </left>
      <right/>
      <top/>
      <bottom style="thin">
        <color indexed="64"/>
      </bottom>
      <diagonal/>
    </border>
    <border>
      <left style="double">
        <color indexed="64"/>
      </left>
      <right style="double">
        <color indexed="64"/>
      </right>
      <top/>
      <bottom style="double">
        <color indexed="64"/>
      </bottom>
      <diagonal/>
    </border>
    <border>
      <left style="double">
        <color indexed="64"/>
      </left>
      <right style="double">
        <color indexed="64"/>
      </right>
      <top/>
      <bottom style="thin">
        <color indexed="64"/>
      </bottom>
      <diagonal/>
    </border>
    <border>
      <left style="double">
        <color indexed="64"/>
      </left>
      <right style="double">
        <color indexed="64"/>
      </right>
      <top style="medium">
        <color indexed="64"/>
      </top>
      <bottom style="medium">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medium">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double">
        <color indexed="64"/>
      </right>
      <top/>
      <bottom/>
      <diagonal/>
    </border>
    <border>
      <left style="double">
        <color indexed="64"/>
      </left>
      <right style="double">
        <color indexed="64"/>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105">
    <xf numFmtId="0" fontId="0" fillId="0" borderId="0" xfId="0"/>
    <xf numFmtId="0" fontId="1" fillId="0" borderId="0" xfId="0" applyFont="1"/>
    <xf numFmtId="0" fontId="2" fillId="3" borderId="0" xfId="0" applyFont="1" applyFill="1" applyAlignment="1">
      <alignment horizontal="center" vertical="top"/>
    </xf>
    <xf numFmtId="0" fontId="0" fillId="3" borderId="0" xfId="0" applyFill="1" applyAlignment="1">
      <alignment vertical="top"/>
    </xf>
    <xf numFmtId="0" fontId="0" fillId="4" borderId="4" xfId="0" applyFill="1" applyBorder="1" applyAlignment="1">
      <alignment vertical="top"/>
    </xf>
    <xf numFmtId="0" fontId="3" fillId="4" borderId="10" xfId="2" applyNumberFormat="1" applyFont="1" applyFill="1" applyBorder="1" applyAlignment="1">
      <alignment vertical="top"/>
    </xf>
    <xf numFmtId="0" fontId="0" fillId="4" borderId="6" xfId="0" applyFill="1" applyBorder="1" applyAlignment="1">
      <alignment vertical="top"/>
    </xf>
    <xf numFmtId="164" fontId="3" fillId="4" borderId="10" xfId="2" applyNumberFormat="1" applyFont="1" applyFill="1" applyBorder="1" applyAlignment="1">
      <alignment vertical="top"/>
    </xf>
    <xf numFmtId="0" fontId="0" fillId="4" borderId="4" xfId="0" applyFill="1" applyBorder="1" applyAlignment="1">
      <alignment horizontal="left" vertical="top" indent="2"/>
    </xf>
    <xf numFmtId="0" fontId="0" fillId="4" borderId="11" xfId="0" applyFill="1" applyBorder="1" applyAlignment="1">
      <alignment vertical="top"/>
    </xf>
    <xf numFmtId="164" fontId="3" fillId="4" borderId="4" xfId="2" applyNumberFormat="1" applyFont="1" applyFill="1" applyBorder="1" applyAlignment="1">
      <alignment vertical="top"/>
    </xf>
    <xf numFmtId="165" fontId="0" fillId="4" borderId="12" xfId="0" applyNumberFormat="1" applyFill="1" applyBorder="1" applyAlignment="1">
      <alignment vertical="top"/>
    </xf>
    <xf numFmtId="165" fontId="3" fillId="4" borderId="10" xfId="1" applyNumberFormat="1" applyFont="1" applyFill="1" applyBorder="1" applyAlignment="1">
      <alignment vertical="top"/>
    </xf>
    <xf numFmtId="165" fontId="0" fillId="4" borderId="13" xfId="0" applyNumberFormat="1" applyFill="1" applyBorder="1" applyAlignment="1">
      <alignment vertical="top"/>
    </xf>
    <xf numFmtId="0" fontId="0" fillId="4" borderId="13" xfId="0" applyFill="1" applyBorder="1" applyAlignment="1">
      <alignment vertical="top"/>
    </xf>
    <xf numFmtId="165" fontId="3" fillId="4" borderId="12" xfId="1" applyNumberFormat="1" applyFont="1" applyFill="1" applyBorder="1" applyAlignment="1">
      <alignment vertical="top"/>
    </xf>
    <xf numFmtId="164" fontId="3" fillId="4" borderId="14" xfId="2" applyNumberFormat="1" applyFont="1" applyFill="1" applyBorder="1" applyAlignment="1">
      <alignment vertical="top"/>
    </xf>
    <xf numFmtId="164" fontId="3" fillId="4" borderId="15" xfId="2" applyNumberFormat="1" applyFont="1" applyFill="1" applyBorder="1" applyAlignment="1">
      <alignment vertical="top"/>
    </xf>
    <xf numFmtId="0" fontId="0" fillId="4" borderId="4" xfId="0" applyFill="1" applyBorder="1" applyAlignment="1">
      <alignment horizontal="left" vertical="top"/>
    </xf>
    <xf numFmtId="164" fontId="0" fillId="4" borderId="4" xfId="0" applyNumberFormat="1" applyFill="1" applyBorder="1" applyAlignment="1">
      <alignment vertical="top"/>
    </xf>
    <xf numFmtId="165" fontId="0" fillId="4" borderId="4" xfId="0" applyNumberFormat="1" applyFill="1" applyBorder="1" applyAlignment="1">
      <alignment vertical="top"/>
    </xf>
    <xf numFmtId="165" fontId="3" fillId="4" borderId="15" xfId="1" applyNumberFormat="1" applyFont="1" applyFill="1" applyBorder="1" applyAlignment="1">
      <alignment vertical="top"/>
    </xf>
    <xf numFmtId="0" fontId="1" fillId="4" borderId="6" xfId="0" applyFont="1" applyFill="1" applyBorder="1" applyAlignment="1">
      <alignment horizontal="center" vertical="top"/>
    </xf>
    <xf numFmtId="165" fontId="3" fillId="4" borderId="4" xfId="1" applyNumberFormat="1" applyFont="1" applyFill="1" applyBorder="1" applyAlignment="1">
      <alignment vertical="top"/>
    </xf>
    <xf numFmtId="0" fontId="0" fillId="4" borderId="9" xfId="0" applyFill="1" applyBorder="1" applyAlignment="1">
      <alignment vertical="top"/>
    </xf>
    <xf numFmtId="165" fontId="3" fillId="4" borderId="17" xfId="1" applyNumberFormat="1" applyFont="1" applyFill="1" applyBorder="1" applyAlignment="1">
      <alignment vertical="top"/>
    </xf>
    <xf numFmtId="0" fontId="0" fillId="4" borderId="22" xfId="0" applyFill="1" applyBorder="1" applyAlignment="1">
      <alignment vertical="top"/>
    </xf>
    <xf numFmtId="0" fontId="4" fillId="4" borderId="0" xfId="0" applyFont="1" applyFill="1" applyAlignment="1">
      <alignment vertical="top"/>
    </xf>
    <xf numFmtId="165" fontId="3" fillId="4" borderId="23" xfId="1" applyNumberFormat="1" applyFont="1" applyFill="1" applyBorder="1" applyAlignment="1">
      <alignment vertical="top"/>
    </xf>
    <xf numFmtId="43" fontId="3" fillId="4" borderId="24" xfId="1" applyFont="1" applyFill="1" applyBorder="1" applyAlignment="1">
      <alignment vertical="top"/>
    </xf>
    <xf numFmtId="43" fontId="3" fillId="3" borderId="24" xfId="1" applyFont="1" applyFill="1" applyBorder="1" applyAlignment="1">
      <alignment vertical="top"/>
    </xf>
    <xf numFmtId="0" fontId="0" fillId="4" borderId="25" xfId="0" applyFill="1" applyBorder="1" applyAlignment="1">
      <alignment vertical="top"/>
    </xf>
    <xf numFmtId="0" fontId="0" fillId="4" borderId="26" xfId="0" applyFill="1" applyBorder="1" applyAlignment="1">
      <alignment vertical="top"/>
    </xf>
    <xf numFmtId="165" fontId="3" fillId="4" borderId="27" xfId="1" applyNumberFormat="1" applyFont="1" applyFill="1" applyBorder="1" applyAlignment="1">
      <alignment vertical="top"/>
    </xf>
    <xf numFmtId="165" fontId="3" fillId="3" borderId="22" xfId="1" applyNumberFormat="1" applyFont="1" applyFill="1" applyBorder="1" applyAlignment="1">
      <alignment vertical="top"/>
    </xf>
    <xf numFmtId="0" fontId="0" fillId="4" borderId="28" xfId="0" applyFill="1" applyBorder="1" applyAlignment="1">
      <alignment vertical="top"/>
    </xf>
    <xf numFmtId="0" fontId="4" fillId="4" borderId="29" xfId="0" applyFont="1" applyFill="1" applyBorder="1" applyAlignment="1">
      <alignment vertical="top"/>
    </xf>
    <xf numFmtId="165" fontId="3" fillId="4" borderId="30" xfId="1" applyNumberFormat="1" applyFont="1" applyFill="1" applyBorder="1" applyAlignment="1">
      <alignment vertical="top"/>
    </xf>
    <xf numFmtId="164" fontId="3" fillId="4" borderId="31" xfId="2" applyNumberFormat="1" applyFont="1" applyFill="1" applyBorder="1" applyAlignment="1">
      <alignment vertical="top"/>
    </xf>
    <xf numFmtId="167" fontId="3" fillId="4" borderId="15" xfId="2" applyNumberFormat="1" applyFont="1" applyFill="1" applyBorder="1" applyAlignment="1">
      <alignment vertical="top"/>
    </xf>
    <xf numFmtId="167" fontId="3" fillId="4" borderId="32" xfId="2" applyNumberFormat="1" applyFont="1" applyFill="1" applyBorder="1" applyAlignment="1">
      <alignment vertical="top"/>
    </xf>
    <xf numFmtId="167" fontId="3" fillId="4" borderId="16" xfId="2" applyNumberFormat="1" applyFont="1" applyFill="1" applyBorder="1" applyAlignment="1">
      <alignment vertical="top"/>
    </xf>
    <xf numFmtId="167" fontId="3" fillId="4" borderId="18" xfId="2" applyNumberFormat="1" applyFont="1" applyFill="1" applyBorder="1" applyAlignment="1">
      <alignment vertical="top"/>
    </xf>
    <xf numFmtId="0" fontId="1" fillId="4" borderId="4" xfId="0" applyFont="1" applyFill="1" applyBorder="1" applyAlignment="1">
      <alignment vertical="top"/>
    </xf>
    <xf numFmtId="0" fontId="1" fillId="4" borderId="7" xfId="0" applyFont="1" applyFill="1" applyBorder="1" applyAlignment="1">
      <alignment vertical="top"/>
    </xf>
    <xf numFmtId="166" fontId="0" fillId="0" borderId="0" xfId="0" applyNumberFormat="1"/>
    <xf numFmtId="167" fontId="0" fillId="0" borderId="0" xfId="0" applyNumberFormat="1"/>
    <xf numFmtId="0" fontId="0" fillId="0" borderId="33" xfId="0" applyBorder="1"/>
    <xf numFmtId="0" fontId="0" fillId="0" borderId="33" xfId="0" applyBorder="1" applyAlignment="1">
      <alignment horizontal="left" indent="2"/>
    </xf>
    <xf numFmtId="167" fontId="0" fillId="0" borderId="33" xfId="0" applyNumberFormat="1" applyBorder="1"/>
    <xf numFmtId="0" fontId="0" fillId="0" borderId="33" xfId="0" applyBorder="1" applyAlignment="1">
      <alignment horizontal="left" indent="3"/>
    </xf>
    <xf numFmtId="0" fontId="0" fillId="0" borderId="33" xfId="0" applyBorder="1" applyAlignment="1">
      <alignment horizontal="left"/>
    </xf>
    <xf numFmtId="166" fontId="0" fillId="0" borderId="33" xfId="0" applyNumberFormat="1" applyBorder="1"/>
    <xf numFmtId="0" fontId="1" fillId="0" borderId="36" xfId="0" applyFont="1" applyBorder="1"/>
    <xf numFmtId="0" fontId="0" fillId="0" borderId="36" xfId="0" applyBorder="1"/>
    <xf numFmtId="166" fontId="0" fillId="0" borderId="36" xfId="0" applyNumberFormat="1" applyBorder="1"/>
    <xf numFmtId="0" fontId="1" fillId="0" borderId="33" xfId="0" applyFont="1" applyBorder="1"/>
    <xf numFmtId="17" fontId="0" fillId="0" borderId="33" xfId="0" applyNumberFormat="1" applyBorder="1"/>
    <xf numFmtId="167" fontId="1" fillId="0" borderId="33" xfId="0" applyNumberFormat="1" applyFont="1" applyBorder="1"/>
    <xf numFmtId="17" fontId="1" fillId="0" borderId="33" xfId="0" applyNumberFormat="1" applyFont="1" applyBorder="1"/>
    <xf numFmtId="44" fontId="0" fillId="0" borderId="33" xfId="2" applyFont="1" applyBorder="1"/>
    <xf numFmtId="44" fontId="5" fillId="0" borderId="33" xfId="2" applyFont="1" applyBorder="1"/>
    <xf numFmtId="168" fontId="0" fillId="0" borderId="0" xfId="0" applyNumberFormat="1"/>
    <xf numFmtId="166" fontId="0" fillId="0" borderId="33" xfId="2" applyNumberFormat="1" applyFont="1" applyBorder="1"/>
    <xf numFmtId="166" fontId="5" fillId="0" borderId="33" xfId="2" applyNumberFormat="1" applyFont="1" applyBorder="1"/>
    <xf numFmtId="167" fontId="6" fillId="0" borderId="33" xfId="0" applyNumberFormat="1" applyFont="1" applyBorder="1"/>
    <xf numFmtId="166" fontId="7" fillId="0" borderId="33" xfId="2" applyNumberFormat="1" applyFont="1" applyBorder="1"/>
    <xf numFmtId="0" fontId="2" fillId="2" borderId="19" xfId="0" applyFont="1" applyFill="1" applyBorder="1" applyAlignment="1">
      <alignment horizontal="center" vertical="top"/>
    </xf>
    <xf numFmtId="0" fontId="2" fillId="2" borderId="20" xfId="0" applyFont="1" applyFill="1" applyBorder="1" applyAlignment="1">
      <alignment horizontal="center" vertical="top"/>
    </xf>
    <xf numFmtId="0" fontId="2" fillId="2" borderId="21" xfId="0" applyFont="1" applyFill="1" applyBorder="1" applyAlignment="1">
      <alignment horizontal="center" vertical="top"/>
    </xf>
    <xf numFmtId="0" fontId="1" fillId="2" borderId="4" xfId="0" applyFont="1" applyFill="1" applyBorder="1" applyAlignment="1">
      <alignment horizontal="center" vertical="top"/>
    </xf>
    <xf numFmtId="0" fontId="1" fillId="2" borderId="5" xfId="0" applyFont="1" applyFill="1" applyBorder="1" applyAlignment="1">
      <alignment horizontal="center" vertical="top"/>
    </xf>
    <xf numFmtId="0" fontId="1" fillId="2" borderId="6" xfId="0" applyFont="1" applyFill="1" applyBorder="1" applyAlignment="1">
      <alignment horizontal="center" vertical="top"/>
    </xf>
    <xf numFmtId="15" fontId="1" fillId="2" borderId="7" xfId="0" quotePrefix="1" applyNumberFormat="1" applyFont="1" applyFill="1" applyBorder="1" applyAlignment="1">
      <alignment horizontal="center" vertical="top"/>
    </xf>
    <xf numFmtId="0" fontId="1" fillId="2" borderId="8" xfId="0" applyFont="1" applyFill="1" applyBorder="1" applyAlignment="1">
      <alignment horizontal="center" vertical="top"/>
    </xf>
    <xf numFmtId="0" fontId="1" fillId="2" borderId="9" xfId="0" applyFont="1" applyFill="1" applyBorder="1" applyAlignment="1">
      <alignment horizontal="center"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4" borderId="4" xfId="0" applyFont="1" applyFill="1" applyBorder="1" applyAlignment="1">
      <alignment horizontal="center" vertical="top"/>
    </xf>
    <xf numFmtId="0" fontId="1" fillId="4" borderId="6" xfId="0" applyFont="1" applyFill="1" applyBorder="1" applyAlignment="1">
      <alignment horizontal="center" vertical="top"/>
    </xf>
    <xf numFmtId="0" fontId="2" fillId="0" borderId="0" xfId="0" applyFont="1" applyAlignment="1">
      <alignment wrapText="1"/>
    </xf>
    <xf numFmtId="0" fontId="0" fillId="0" borderId="0" xfId="0"/>
    <xf numFmtId="0" fontId="0" fillId="0" borderId="0" xfId="0" applyAlignment="1">
      <alignment wrapText="1"/>
    </xf>
    <xf numFmtId="0" fontId="2" fillId="2" borderId="1" xfId="0" applyFont="1" applyFill="1" applyBorder="1" applyAlignment="1">
      <alignment horizontal="center" vertical="top"/>
    </xf>
    <xf numFmtId="0" fontId="2" fillId="2" borderId="2" xfId="0" applyFont="1" applyFill="1" applyBorder="1" applyAlignment="1">
      <alignment horizontal="center" vertical="top"/>
    </xf>
    <xf numFmtId="0" fontId="2" fillId="2" borderId="3" xfId="0" applyFont="1" applyFill="1" applyBorder="1" applyAlignment="1">
      <alignment horizontal="center" vertical="top"/>
    </xf>
    <xf numFmtId="0" fontId="0" fillId="0" borderId="33" xfId="0" applyBorder="1" applyAlignment="1">
      <alignment horizontal="left" vertical="top"/>
    </xf>
    <xf numFmtId="0" fontId="0" fillId="0" borderId="33" xfId="0" applyBorder="1" applyAlignment="1">
      <alignment horizontal="center"/>
    </xf>
    <xf numFmtId="0" fontId="1" fillId="0" borderId="33" xfId="0" applyFont="1" applyBorder="1" applyAlignment="1">
      <alignment horizontal="center"/>
    </xf>
    <xf numFmtId="0" fontId="0" fillId="0" borderId="33" xfId="0" applyBorder="1" applyAlignment="1">
      <alignment horizontal="left"/>
    </xf>
    <xf numFmtId="0" fontId="1" fillId="0" borderId="33" xfId="0" applyFont="1" applyBorder="1" applyAlignment="1">
      <alignment horizontal="left"/>
    </xf>
    <xf numFmtId="0" fontId="1" fillId="0" borderId="33" xfId="0" applyFont="1" applyBorder="1" applyAlignment="1">
      <alignment horizontal="left" vertical="top"/>
    </xf>
    <xf numFmtId="0" fontId="1" fillId="0" borderId="34" xfId="0" applyFont="1" applyBorder="1" applyAlignment="1">
      <alignment horizontal="center"/>
    </xf>
    <xf numFmtId="0" fontId="1" fillId="0" borderId="35" xfId="0" applyFont="1" applyBorder="1" applyAlignment="1">
      <alignment horizontal="center"/>
    </xf>
    <xf numFmtId="0" fontId="2" fillId="0" borderId="0" xfId="0" applyFont="1"/>
    <xf numFmtId="0" fontId="0" fillId="0" borderId="34" xfId="0" applyBorder="1" applyAlignment="1">
      <alignment horizontal="left"/>
    </xf>
    <xf numFmtId="0" fontId="0" fillId="0" borderId="5" xfId="0" applyBorder="1" applyAlignment="1">
      <alignment horizontal="left"/>
    </xf>
    <xf numFmtId="0" fontId="0" fillId="0" borderId="35" xfId="0" applyBorder="1" applyAlignment="1">
      <alignment horizontal="left"/>
    </xf>
    <xf numFmtId="0" fontId="0" fillId="0" borderId="34" xfId="0" applyBorder="1" applyAlignment="1">
      <alignment horizontal="left" indent="2"/>
    </xf>
    <xf numFmtId="0" fontId="0" fillId="0" borderId="5" xfId="0" applyBorder="1" applyAlignment="1">
      <alignment horizontal="left" indent="2"/>
    </xf>
    <xf numFmtId="0" fontId="0" fillId="0" borderId="35" xfId="0" applyBorder="1" applyAlignment="1">
      <alignment horizontal="left" indent="2"/>
    </xf>
    <xf numFmtId="0" fontId="0" fillId="0" borderId="34" xfId="0" applyBorder="1" applyAlignment="1">
      <alignment horizontal="center"/>
    </xf>
    <xf numFmtId="0" fontId="0" fillId="0" borderId="5" xfId="0" applyBorder="1" applyAlignment="1">
      <alignment horizontal="center"/>
    </xf>
    <xf numFmtId="0" fontId="0" fillId="0" borderId="35" xfId="0" applyBorder="1" applyAlignment="1">
      <alignment horizontal="center"/>
    </xf>
    <xf numFmtId="0" fontId="5" fillId="0" borderId="33" xfId="0" applyFont="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3</xdr:row>
      <xdr:rowOff>53340</xdr:rowOff>
    </xdr:from>
    <xdr:to>
      <xdr:col>9</xdr:col>
      <xdr:colOff>131861</xdr:colOff>
      <xdr:row>14</xdr:row>
      <xdr:rowOff>3565</xdr:rowOff>
    </xdr:to>
    <xdr:pic>
      <xdr:nvPicPr>
        <xdr:cNvPr id="2" name="Picture 1">
          <a:extLst>
            <a:ext uri="{FF2B5EF4-FFF2-40B4-BE49-F238E27FC236}">
              <a16:creationId xmlns:a16="http://schemas.microsoft.com/office/drawing/2014/main" id="{F5323AD2-F4D1-4976-9CFE-4EEED1DCF54C}"/>
            </a:ext>
          </a:extLst>
        </xdr:cNvPr>
        <xdr:cNvPicPr>
          <a:picLocks noChangeAspect="1"/>
        </xdr:cNvPicPr>
      </xdr:nvPicPr>
      <xdr:blipFill>
        <a:blip xmlns:r="http://schemas.openxmlformats.org/officeDocument/2006/relationships" r:embed="rId1"/>
        <a:stretch>
          <a:fillRect/>
        </a:stretch>
      </xdr:blipFill>
      <xdr:spPr>
        <a:xfrm>
          <a:off x="640080" y="647700"/>
          <a:ext cx="5380952" cy="19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60960</xdr:colOff>
      <xdr:row>3</xdr:row>
      <xdr:rowOff>53340</xdr:rowOff>
    </xdr:from>
    <xdr:to>
      <xdr:col>8</xdr:col>
      <xdr:colOff>98770</xdr:colOff>
      <xdr:row>10</xdr:row>
      <xdr:rowOff>154132</xdr:rowOff>
    </xdr:to>
    <xdr:pic>
      <xdr:nvPicPr>
        <xdr:cNvPr id="2" name="Picture 1">
          <a:extLst>
            <a:ext uri="{FF2B5EF4-FFF2-40B4-BE49-F238E27FC236}">
              <a16:creationId xmlns:a16="http://schemas.microsoft.com/office/drawing/2014/main" id="{F1689EA7-BBC9-45FE-89A2-75EA869DECC4}"/>
            </a:ext>
          </a:extLst>
        </xdr:cNvPr>
        <xdr:cNvPicPr>
          <a:picLocks noChangeAspect="1"/>
        </xdr:cNvPicPr>
      </xdr:nvPicPr>
      <xdr:blipFill>
        <a:blip xmlns:r="http://schemas.openxmlformats.org/officeDocument/2006/relationships" r:embed="rId1"/>
        <a:stretch>
          <a:fillRect/>
        </a:stretch>
      </xdr:blipFill>
      <xdr:spPr>
        <a:xfrm>
          <a:off x="670560" y="647700"/>
          <a:ext cx="5019048" cy="13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594360</xdr:colOff>
      <xdr:row>3</xdr:row>
      <xdr:rowOff>60960</xdr:rowOff>
    </xdr:from>
    <xdr:to>
      <xdr:col>4</xdr:col>
      <xdr:colOff>744547</xdr:colOff>
      <xdr:row>7</xdr:row>
      <xdr:rowOff>177059</xdr:rowOff>
    </xdr:to>
    <xdr:pic>
      <xdr:nvPicPr>
        <xdr:cNvPr id="2" name="Picture 1">
          <a:extLst>
            <a:ext uri="{FF2B5EF4-FFF2-40B4-BE49-F238E27FC236}">
              <a16:creationId xmlns:a16="http://schemas.microsoft.com/office/drawing/2014/main" id="{8C506F70-84C0-41D6-A17E-BCCD543A5308}"/>
            </a:ext>
          </a:extLst>
        </xdr:cNvPr>
        <xdr:cNvPicPr>
          <a:picLocks noChangeAspect="1"/>
        </xdr:cNvPicPr>
      </xdr:nvPicPr>
      <xdr:blipFill>
        <a:blip xmlns:r="http://schemas.openxmlformats.org/officeDocument/2006/relationships" r:embed="rId1"/>
        <a:stretch>
          <a:fillRect/>
        </a:stretch>
      </xdr:blipFill>
      <xdr:spPr>
        <a:xfrm>
          <a:off x="1203960" y="655320"/>
          <a:ext cx="2466667" cy="84761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tabSelected="1" zoomScale="85" zoomScaleNormal="85" workbookViewId="0">
      <selection activeCell="A50" sqref="A50"/>
    </sheetView>
  </sheetViews>
  <sheetFormatPr defaultRowHeight="15" x14ac:dyDescent="0.25"/>
  <cols>
    <col min="1" max="1" width="37.7109375" bestFit="1" customWidth="1"/>
    <col min="3" max="3" width="11.5703125" customWidth="1"/>
    <col min="4" max="4" width="12" customWidth="1"/>
  </cols>
  <sheetData>
    <row r="1" spans="1:11" ht="36" customHeight="1" x14ac:dyDescent="0.3">
      <c r="A1" s="80" t="s">
        <v>0</v>
      </c>
      <c r="B1" s="80"/>
      <c r="C1" s="80"/>
      <c r="D1" s="80"/>
      <c r="E1" s="80"/>
      <c r="F1" s="80"/>
      <c r="G1" s="80"/>
      <c r="H1" s="80"/>
      <c r="I1" s="80"/>
      <c r="J1" s="80"/>
      <c r="K1" s="80"/>
    </row>
    <row r="3" spans="1:11" x14ac:dyDescent="0.25">
      <c r="A3" s="81" t="s">
        <v>1</v>
      </c>
      <c r="B3" s="81"/>
      <c r="C3" s="81"/>
      <c r="D3" s="81"/>
      <c r="E3" s="81"/>
      <c r="F3" s="81"/>
      <c r="G3" s="81"/>
      <c r="H3" s="81"/>
      <c r="I3" s="81"/>
      <c r="J3" s="81"/>
      <c r="K3" s="81"/>
    </row>
    <row r="16" spans="1:11" x14ac:dyDescent="0.25">
      <c r="A16" s="1" t="s">
        <v>2</v>
      </c>
    </row>
    <row r="17" spans="1:11" x14ac:dyDescent="0.25">
      <c r="A17" s="81" t="s">
        <v>3</v>
      </c>
      <c r="B17" s="81"/>
      <c r="C17" s="81"/>
      <c r="D17" s="81"/>
      <c r="E17" s="81"/>
      <c r="F17" s="81"/>
      <c r="G17" s="81"/>
      <c r="H17" s="81"/>
      <c r="I17" s="81"/>
      <c r="J17" s="81"/>
      <c r="K17" s="81"/>
    </row>
    <row r="18" spans="1:11" ht="43.9" customHeight="1" x14ac:dyDescent="0.25">
      <c r="A18" s="82" t="s">
        <v>4</v>
      </c>
      <c r="B18" s="82"/>
      <c r="C18" s="82"/>
      <c r="D18" s="82"/>
      <c r="E18" s="82"/>
      <c r="F18" s="82"/>
      <c r="G18" s="82"/>
      <c r="H18" s="82"/>
      <c r="I18" s="82"/>
      <c r="J18" s="82"/>
      <c r="K18" s="82"/>
    </row>
    <row r="19" spans="1:11" ht="15.75" thickBot="1" x14ac:dyDescent="0.3">
      <c r="A19" t="s">
        <v>94</v>
      </c>
    </row>
    <row r="20" spans="1:11" ht="19.5" thickTop="1" x14ac:dyDescent="0.25">
      <c r="A20" s="83" t="s">
        <v>16</v>
      </c>
      <c r="B20" s="84"/>
      <c r="C20" s="84"/>
      <c r="D20" s="85"/>
    </row>
    <row r="21" spans="1:11" x14ac:dyDescent="0.25">
      <c r="A21" s="70" t="s">
        <v>17</v>
      </c>
      <c r="B21" s="71"/>
      <c r="C21" s="71"/>
      <c r="D21" s="72"/>
    </row>
    <row r="22" spans="1:11" ht="15.75" thickBot="1" x14ac:dyDescent="0.3">
      <c r="A22" s="73" t="s">
        <v>46</v>
      </c>
      <c r="B22" s="74"/>
      <c r="C22" s="74"/>
      <c r="D22" s="75"/>
    </row>
    <row r="23" spans="1:11" ht="15.75" thickTop="1" x14ac:dyDescent="0.25">
      <c r="A23" s="76" t="s">
        <v>18</v>
      </c>
      <c r="B23" s="77"/>
      <c r="C23" s="4"/>
      <c r="D23" s="5"/>
    </row>
    <row r="24" spans="1:11" x14ac:dyDescent="0.25">
      <c r="A24" s="4" t="s">
        <v>19</v>
      </c>
      <c r="B24" s="6"/>
      <c r="C24" s="4"/>
      <c r="D24" s="7"/>
    </row>
    <row r="25" spans="1:11" x14ac:dyDescent="0.25">
      <c r="A25" s="8" t="s">
        <v>20</v>
      </c>
      <c r="B25" s="9"/>
      <c r="C25" s="7">
        <v>11000</v>
      </c>
      <c r="D25" s="7"/>
    </row>
    <row r="26" spans="1:11" x14ac:dyDescent="0.25">
      <c r="A26" s="8" t="s">
        <v>21</v>
      </c>
      <c r="B26" s="9"/>
      <c r="C26" s="7">
        <v>43100</v>
      </c>
      <c r="D26" s="7"/>
    </row>
    <row r="27" spans="1:11" x14ac:dyDescent="0.25">
      <c r="A27" s="8" t="s">
        <v>22</v>
      </c>
      <c r="B27" s="9"/>
      <c r="C27" s="7">
        <v>3300</v>
      </c>
      <c r="D27" s="7"/>
    </row>
    <row r="28" spans="1:11" x14ac:dyDescent="0.25">
      <c r="A28" s="8" t="s">
        <v>23</v>
      </c>
      <c r="B28" s="9"/>
      <c r="C28" s="7">
        <v>4000</v>
      </c>
      <c r="D28" s="7"/>
    </row>
    <row r="29" spans="1:11" x14ac:dyDescent="0.25">
      <c r="A29" s="4" t="s">
        <v>24</v>
      </c>
      <c r="B29" s="9"/>
      <c r="C29" s="4"/>
      <c r="D29" s="7">
        <f>SUM(C25:C28)</f>
        <v>61400</v>
      </c>
    </row>
    <row r="30" spans="1:11" x14ac:dyDescent="0.25">
      <c r="A30" s="4" t="s">
        <v>25</v>
      </c>
      <c r="B30" s="9"/>
      <c r="C30" s="4"/>
      <c r="D30" s="7"/>
    </row>
    <row r="31" spans="1:11" x14ac:dyDescent="0.25">
      <c r="A31" s="4" t="s">
        <v>26</v>
      </c>
      <c r="B31" s="9"/>
      <c r="C31" s="10">
        <v>23000</v>
      </c>
      <c r="D31" s="7"/>
    </row>
    <row r="32" spans="1:11" ht="15.75" thickBot="1" x14ac:dyDescent="0.3">
      <c r="A32" s="8" t="s">
        <v>50</v>
      </c>
      <c r="B32" s="9"/>
      <c r="C32" s="11">
        <v>-7900</v>
      </c>
      <c r="D32" s="12">
        <f>+C31+C32</f>
        <v>15100</v>
      </c>
    </row>
    <row r="33" spans="1:4" x14ac:dyDescent="0.25">
      <c r="A33" s="4" t="s">
        <v>27</v>
      </c>
      <c r="B33" s="9"/>
      <c r="C33" s="13">
        <v>55800</v>
      </c>
      <c r="D33" s="7"/>
    </row>
    <row r="34" spans="1:4" ht="15.75" thickBot="1" x14ac:dyDescent="0.3">
      <c r="A34" s="8" t="s">
        <v>28</v>
      </c>
      <c r="B34" s="9"/>
      <c r="C34" s="11">
        <v>-24000</v>
      </c>
      <c r="D34" s="12">
        <f>+C33+C34</f>
        <v>31800</v>
      </c>
    </row>
    <row r="35" spans="1:4" ht="15.75" thickBot="1" x14ac:dyDescent="0.3">
      <c r="A35" s="4" t="s">
        <v>29</v>
      </c>
      <c r="B35" s="9"/>
      <c r="C35" s="14"/>
      <c r="D35" s="15">
        <f>2200</f>
        <v>2200</v>
      </c>
    </row>
    <row r="36" spans="1:4" ht="15.75" thickBot="1" x14ac:dyDescent="0.3">
      <c r="A36" s="43" t="s">
        <v>30</v>
      </c>
      <c r="B36" s="9"/>
      <c r="C36" s="4"/>
      <c r="D36" s="16">
        <f>+D29+D32+D34+D35</f>
        <v>110500</v>
      </c>
    </row>
    <row r="37" spans="1:4" ht="15.75" thickTop="1" x14ac:dyDescent="0.25">
      <c r="A37" s="4"/>
      <c r="B37" s="9"/>
      <c r="C37" s="4"/>
      <c r="D37" s="17"/>
    </row>
    <row r="38" spans="1:4" x14ac:dyDescent="0.25">
      <c r="A38" s="78" t="s">
        <v>31</v>
      </c>
      <c r="B38" s="79"/>
      <c r="C38" s="4"/>
      <c r="D38" s="17"/>
    </row>
    <row r="39" spans="1:4" x14ac:dyDescent="0.25">
      <c r="A39" s="4" t="s">
        <v>32</v>
      </c>
      <c r="B39" s="9"/>
      <c r="C39" s="4"/>
      <c r="D39" s="17"/>
    </row>
    <row r="40" spans="1:4" x14ac:dyDescent="0.25">
      <c r="A40" s="8" t="s">
        <v>48</v>
      </c>
      <c r="B40" s="9"/>
      <c r="C40" s="19">
        <v>24700</v>
      </c>
      <c r="D40" s="17"/>
    </row>
    <row r="41" spans="1:4" x14ac:dyDescent="0.25">
      <c r="A41" s="8" t="s">
        <v>33</v>
      </c>
      <c r="B41" s="9"/>
      <c r="C41" s="19">
        <v>3900</v>
      </c>
      <c r="D41" s="21"/>
    </row>
    <row r="42" spans="1:4" x14ac:dyDescent="0.25">
      <c r="A42" s="8" t="s">
        <v>34</v>
      </c>
      <c r="B42" s="9"/>
      <c r="C42" s="19">
        <v>400</v>
      </c>
      <c r="D42" s="21"/>
    </row>
    <row r="43" spans="1:4" ht="15.75" thickBot="1" x14ac:dyDescent="0.3">
      <c r="A43" s="8" t="s">
        <v>35</v>
      </c>
      <c r="B43" s="9"/>
      <c r="C43" s="19">
        <v>1600</v>
      </c>
      <c r="D43" s="15"/>
    </row>
    <row r="44" spans="1:4" x14ac:dyDescent="0.25">
      <c r="A44" s="4" t="s">
        <v>43</v>
      </c>
      <c r="B44" s="9"/>
      <c r="C44" s="4"/>
      <c r="D44" s="39">
        <f>SUM(C40:D43)</f>
        <v>30600</v>
      </c>
    </row>
    <row r="45" spans="1:4" x14ac:dyDescent="0.25">
      <c r="A45" s="4" t="s">
        <v>47</v>
      </c>
      <c r="B45" s="9"/>
      <c r="C45" s="20"/>
      <c r="D45" s="39">
        <v>2800</v>
      </c>
    </row>
    <row r="46" spans="1:4" x14ac:dyDescent="0.25">
      <c r="A46" s="43" t="s">
        <v>36</v>
      </c>
      <c r="B46" s="6"/>
      <c r="C46" s="10"/>
      <c r="D46" s="39">
        <f>D44+D45</f>
        <v>33400</v>
      </c>
    </row>
    <row r="47" spans="1:4" x14ac:dyDescent="0.25">
      <c r="A47" s="78" t="s">
        <v>37</v>
      </c>
      <c r="B47" s="79"/>
      <c r="C47" s="10"/>
      <c r="D47" s="39"/>
    </row>
    <row r="48" spans="1:4" x14ac:dyDescent="0.25">
      <c r="A48" s="18" t="s">
        <v>51</v>
      </c>
      <c r="B48" s="22"/>
      <c r="C48" s="10"/>
      <c r="D48" s="39">
        <f>33100+74800-900-16300-30500</f>
        <v>60200</v>
      </c>
    </row>
    <row r="49" spans="1:6" ht="15.75" thickBot="1" x14ac:dyDescent="0.3">
      <c r="A49" s="18" t="s">
        <v>49</v>
      </c>
      <c r="B49" s="22"/>
      <c r="C49" s="10"/>
      <c r="D49" s="40">
        <v>16900</v>
      </c>
    </row>
    <row r="50" spans="1:6" ht="15.75" thickBot="1" x14ac:dyDescent="0.3">
      <c r="A50" s="43" t="s">
        <v>38</v>
      </c>
      <c r="B50" s="6"/>
      <c r="C50" s="23"/>
      <c r="D50" s="41">
        <f>D48+D49</f>
        <v>77100</v>
      </c>
    </row>
    <row r="51" spans="1:6" ht="15.75" thickBot="1" x14ac:dyDescent="0.3">
      <c r="A51" s="44" t="s">
        <v>39</v>
      </c>
      <c r="B51" s="24"/>
      <c r="C51" s="25"/>
      <c r="D51" s="42">
        <f>+D46+D50</f>
        <v>110500</v>
      </c>
    </row>
    <row r="52" spans="1:6" ht="15.75" thickTop="1" x14ac:dyDescent="0.25"/>
    <row r="53" spans="1:6" ht="15.75" thickBot="1" x14ac:dyDescent="0.3">
      <c r="A53" t="s">
        <v>95</v>
      </c>
    </row>
    <row r="54" spans="1:6" ht="20.25" thickTop="1" thickBot="1" x14ac:dyDescent="0.3">
      <c r="A54" s="67" t="s">
        <v>40</v>
      </c>
      <c r="B54" s="68"/>
      <c r="C54" s="68"/>
      <c r="D54" s="69"/>
      <c r="E54" s="2">
        <v>2020</v>
      </c>
      <c r="F54" s="2">
        <v>2019</v>
      </c>
    </row>
    <row r="55" spans="1:6" ht="16.5" thickTop="1" thickBot="1" x14ac:dyDescent="0.3">
      <c r="A55" s="26" t="s">
        <v>41</v>
      </c>
      <c r="B55" s="27" t="s">
        <v>42</v>
      </c>
      <c r="C55" s="28"/>
      <c r="D55" s="17">
        <f>D29</f>
        <v>61400</v>
      </c>
      <c r="E55" s="29">
        <f>D55/D56</f>
        <v>2.0065359477124183</v>
      </c>
      <c r="F55" s="30">
        <v>1.81</v>
      </c>
    </row>
    <row r="56" spans="1:6" ht="16.5" thickTop="1" thickBot="1" x14ac:dyDescent="0.3">
      <c r="A56" s="31"/>
      <c r="B56" s="32" t="s">
        <v>43</v>
      </c>
      <c r="C56" s="33"/>
      <c r="D56" s="25">
        <f>D44</f>
        <v>30600</v>
      </c>
      <c r="E56" s="34"/>
      <c r="F56" s="3"/>
    </row>
    <row r="57" spans="1:6" ht="15.75" thickTop="1" x14ac:dyDescent="0.25"/>
    <row r="58" spans="1:6" x14ac:dyDescent="0.25">
      <c r="A58" t="s">
        <v>53</v>
      </c>
    </row>
    <row r="59" spans="1:6" x14ac:dyDescent="0.25">
      <c r="A59" t="s">
        <v>54</v>
      </c>
    </row>
    <row r="60" spans="1:6" ht="15.75" thickBot="1" x14ac:dyDescent="0.3"/>
    <row r="61" spans="1:6" ht="20.25" thickTop="1" thickBot="1" x14ac:dyDescent="0.3">
      <c r="A61" s="67" t="s">
        <v>44</v>
      </c>
      <c r="B61" s="68"/>
      <c r="C61" s="68"/>
      <c r="D61" s="69"/>
      <c r="E61" s="2">
        <v>2020</v>
      </c>
      <c r="F61" s="2">
        <v>2019</v>
      </c>
    </row>
    <row r="62" spans="1:6" ht="16.5" thickTop="1" thickBot="1" x14ac:dyDescent="0.3">
      <c r="A62" s="35" t="s">
        <v>45</v>
      </c>
      <c r="B62" s="36" t="s">
        <v>36</v>
      </c>
      <c r="C62" s="37"/>
      <c r="D62" s="38">
        <f>D46</f>
        <v>33400</v>
      </c>
      <c r="E62" s="29">
        <f>D62/D63</f>
        <v>0.30226244343891401</v>
      </c>
      <c r="F62" s="30">
        <v>0.34</v>
      </c>
    </row>
    <row r="63" spans="1:6" ht="16.5" thickTop="1" thickBot="1" x14ac:dyDescent="0.3">
      <c r="A63" s="31"/>
      <c r="B63" s="32" t="s">
        <v>30</v>
      </c>
      <c r="C63" s="33"/>
      <c r="D63" s="25">
        <f>D36</f>
        <v>110500</v>
      </c>
      <c r="E63" s="34"/>
      <c r="F63" s="3"/>
    </row>
    <row r="64" spans="1:6" ht="15.75" thickTop="1" x14ac:dyDescent="0.25"/>
    <row r="65" spans="1:3" x14ac:dyDescent="0.25">
      <c r="A65" t="s">
        <v>52</v>
      </c>
    </row>
    <row r="66" spans="1:3" x14ac:dyDescent="0.25">
      <c r="A66" t="s">
        <v>55</v>
      </c>
    </row>
    <row r="68" spans="1:3" x14ac:dyDescent="0.25">
      <c r="A68" s="1" t="s">
        <v>136</v>
      </c>
      <c r="B68" s="1"/>
      <c r="C68" s="1"/>
    </row>
  </sheetData>
  <mergeCells count="12">
    <mergeCell ref="A1:K1"/>
    <mergeCell ref="A3:K3"/>
    <mergeCell ref="A17:K17"/>
    <mergeCell ref="A18:K18"/>
    <mergeCell ref="A20:D20"/>
    <mergeCell ref="A54:D54"/>
    <mergeCell ref="A61:D61"/>
    <mergeCell ref="A21:D21"/>
    <mergeCell ref="A22:D22"/>
    <mergeCell ref="A23:B23"/>
    <mergeCell ref="A38:B38"/>
    <mergeCell ref="A47:B4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zoomScale="85" zoomScaleNormal="85" workbookViewId="0">
      <selection activeCell="D56" sqref="D56"/>
    </sheetView>
  </sheetViews>
  <sheetFormatPr defaultRowHeight="15" x14ac:dyDescent="0.25"/>
  <cols>
    <col min="1" max="1" width="7" bestFit="1" customWidth="1"/>
    <col min="2" max="2" width="34.7109375" bestFit="1" customWidth="1"/>
    <col min="3" max="3" width="12.140625" bestFit="1" customWidth="1"/>
    <col min="4" max="4" width="12.5703125" bestFit="1" customWidth="1"/>
    <col min="7" max="7" width="18.7109375" customWidth="1"/>
    <col min="8" max="9" width="11.42578125" bestFit="1" customWidth="1"/>
  </cols>
  <sheetData>
    <row r="1" spans="2:11" ht="18.75" x14ac:dyDescent="0.3">
      <c r="B1" s="94" t="s">
        <v>5</v>
      </c>
      <c r="C1" s="94"/>
      <c r="D1" s="94"/>
      <c r="E1" s="94"/>
      <c r="F1" s="94"/>
      <c r="G1" s="94"/>
      <c r="H1" s="94"/>
      <c r="I1" s="94"/>
      <c r="J1" s="94"/>
      <c r="K1" s="94"/>
    </row>
    <row r="3" spans="2:11" x14ac:dyDescent="0.25">
      <c r="B3" s="81" t="s">
        <v>6</v>
      </c>
      <c r="C3" s="81"/>
      <c r="D3" s="81"/>
      <c r="E3" s="81"/>
      <c r="F3" s="81"/>
      <c r="G3" s="81"/>
      <c r="H3" s="81"/>
      <c r="I3" s="81"/>
      <c r="J3" s="81"/>
      <c r="K3" s="81"/>
    </row>
    <row r="13" spans="2:11" x14ac:dyDescent="0.25">
      <c r="B13" s="1" t="s">
        <v>2</v>
      </c>
    </row>
    <row r="14" spans="2:11" ht="28.9" customHeight="1" x14ac:dyDescent="0.25">
      <c r="B14" s="82" t="s">
        <v>7</v>
      </c>
      <c r="C14" s="82"/>
      <c r="D14" s="82"/>
      <c r="E14" s="82"/>
      <c r="F14" s="82"/>
      <c r="G14" s="82"/>
      <c r="H14" s="82"/>
      <c r="I14" s="82"/>
      <c r="J14" s="82"/>
      <c r="K14" s="82"/>
    </row>
    <row r="15" spans="2:11" x14ac:dyDescent="0.25">
      <c r="B15" s="81" t="s">
        <v>8</v>
      </c>
      <c r="C15" s="81"/>
      <c r="D15" s="81"/>
      <c r="E15" s="81"/>
      <c r="F15" s="81"/>
      <c r="G15" s="81"/>
      <c r="H15" s="81"/>
      <c r="I15" s="81"/>
      <c r="J15" s="81"/>
      <c r="K15" s="81"/>
    </row>
    <row r="16" spans="2:11" x14ac:dyDescent="0.25">
      <c r="B16" t="s">
        <v>94</v>
      </c>
    </row>
    <row r="17" spans="2:4" x14ac:dyDescent="0.25">
      <c r="B17" s="88" t="s">
        <v>56</v>
      </c>
      <c r="C17" s="88"/>
      <c r="D17" s="88"/>
    </row>
    <row r="18" spans="2:4" x14ac:dyDescent="0.25">
      <c r="B18" s="88" t="s">
        <v>57</v>
      </c>
      <c r="C18" s="88"/>
      <c r="D18" s="88"/>
    </row>
    <row r="19" spans="2:4" x14ac:dyDescent="0.25">
      <c r="B19" s="88" t="s">
        <v>58</v>
      </c>
      <c r="C19" s="88"/>
      <c r="D19" s="88"/>
    </row>
    <row r="20" spans="2:4" x14ac:dyDescent="0.25">
      <c r="B20" s="47" t="s">
        <v>59</v>
      </c>
      <c r="C20" s="47"/>
      <c r="D20" s="47"/>
    </row>
    <row r="21" spans="2:4" x14ac:dyDescent="0.25">
      <c r="B21" s="48" t="s">
        <v>60</v>
      </c>
      <c r="C21" s="49"/>
      <c r="D21" s="49">
        <v>114300</v>
      </c>
    </row>
    <row r="22" spans="2:4" x14ac:dyDescent="0.25">
      <c r="B22" s="48" t="s">
        <v>61</v>
      </c>
      <c r="C22" s="49">
        <v>2600</v>
      </c>
      <c r="D22" s="49"/>
    </row>
    <row r="23" spans="2:4" x14ac:dyDescent="0.25">
      <c r="B23" s="48" t="s">
        <v>62</v>
      </c>
      <c r="C23" s="49">
        <v>1800</v>
      </c>
      <c r="D23" s="49">
        <f>C22+C23</f>
        <v>4400</v>
      </c>
    </row>
    <row r="24" spans="2:4" x14ac:dyDescent="0.25">
      <c r="B24" s="50" t="s">
        <v>63</v>
      </c>
      <c r="C24" s="49"/>
      <c r="D24" s="49">
        <f>D21-D23</f>
        <v>109900</v>
      </c>
    </row>
    <row r="25" spans="2:4" x14ac:dyDescent="0.25">
      <c r="B25" s="51" t="s">
        <v>64</v>
      </c>
      <c r="C25" s="49"/>
      <c r="D25" s="49">
        <v>54000</v>
      </c>
    </row>
    <row r="26" spans="2:4" x14ac:dyDescent="0.25">
      <c r="B26" s="51" t="s">
        <v>65</v>
      </c>
      <c r="C26" s="49"/>
      <c r="D26" s="49">
        <f>D24-D25</f>
        <v>55900</v>
      </c>
    </row>
    <row r="27" spans="2:4" x14ac:dyDescent="0.25">
      <c r="B27" s="47" t="s">
        <v>67</v>
      </c>
      <c r="C27" s="49"/>
      <c r="D27" s="49"/>
    </row>
    <row r="28" spans="2:4" x14ac:dyDescent="0.25">
      <c r="B28" s="47" t="s">
        <v>68</v>
      </c>
      <c r="C28" s="49">
        <v>18900</v>
      </c>
      <c r="D28" s="49"/>
    </row>
    <row r="29" spans="2:4" x14ac:dyDescent="0.25">
      <c r="B29" s="47" t="s">
        <v>69</v>
      </c>
      <c r="C29" s="49">
        <v>9000</v>
      </c>
      <c r="D29" s="49">
        <f>C28+C29</f>
        <v>27900</v>
      </c>
    </row>
    <row r="30" spans="2:4" x14ac:dyDescent="0.25">
      <c r="B30" s="47" t="s">
        <v>70</v>
      </c>
      <c r="C30" s="49"/>
      <c r="D30" s="49">
        <f>D26-D29</f>
        <v>28000</v>
      </c>
    </row>
    <row r="31" spans="2:4" x14ac:dyDescent="0.25">
      <c r="C31" s="46"/>
      <c r="D31" s="46"/>
    </row>
    <row r="32" spans="2:4" x14ac:dyDescent="0.25">
      <c r="C32" s="46"/>
      <c r="D32" s="46"/>
    </row>
    <row r="33" spans="2:9" x14ac:dyDescent="0.25">
      <c r="B33" s="92" t="s">
        <v>56</v>
      </c>
      <c r="C33" s="93"/>
    </row>
    <row r="34" spans="2:9" x14ac:dyDescent="0.25">
      <c r="B34" s="92" t="s">
        <v>71</v>
      </c>
      <c r="C34" s="93"/>
    </row>
    <row r="35" spans="2:9" x14ac:dyDescent="0.25">
      <c r="B35" s="92" t="s">
        <v>58</v>
      </c>
      <c r="C35" s="93"/>
    </row>
    <row r="36" spans="2:9" x14ac:dyDescent="0.25">
      <c r="B36" s="47" t="s">
        <v>72</v>
      </c>
      <c r="C36" s="49">
        <v>0</v>
      </c>
    </row>
    <row r="37" spans="2:9" x14ac:dyDescent="0.25">
      <c r="B37" s="47" t="s">
        <v>73</v>
      </c>
      <c r="C37" s="49">
        <f>D30</f>
        <v>28000</v>
      </c>
    </row>
    <row r="38" spans="2:9" x14ac:dyDescent="0.25">
      <c r="B38" s="47" t="s">
        <v>74</v>
      </c>
      <c r="C38" s="49">
        <f>C36+C37</f>
        <v>28000</v>
      </c>
    </row>
    <row r="39" spans="2:9" x14ac:dyDescent="0.25">
      <c r="B39" s="47" t="s">
        <v>75</v>
      </c>
      <c r="C39" s="49">
        <v>0</v>
      </c>
    </row>
    <row r="40" spans="2:9" x14ac:dyDescent="0.25">
      <c r="B40" s="47" t="s">
        <v>76</v>
      </c>
      <c r="C40" s="49">
        <f>C38+C39</f>
        <v>28000</v>
      </c>
    </row>
    <row r="43" spans="2:9" x14ac:dyDescent="0.25">
      <c r="B43" s="88" t="s">
        <v>56</v>
      </c>
      <c r="C43" s="88"/>
      <c r="D43" s="88"/>
      <c r="E43" s="88"/>
      <c r="F43" s="88"/>
      <c r="G43" s="88"/>
      <c r="H43" s="88"/>
      <c r="I43" s="88"/>
    </row>
    <row r="44" spans="2:9" x14ac:dyDescent="0.25">
      <c r="B44" s="88" t="s">
        <v>77</v>
      </c>
      <c r="C44" s="88"/>
      <c r="D44" s="88"/>
      <c r="E44" s="88"/>
      <c r="F44" s="88"/>
      <c r="G44" s="88"/>
      <c r="H44" s="88"/>
      <c r="I44" s="88"/>
    </row>
    <row r="45" spans="2:9" x14ac:dyDescent="0.25">
      <c r="B45" s="88" t="s">
        <v>58</v>
      </c>
      <c r="C45" s="88"/>
      <c r="D45" s="88"/>
      <c r="E45" s="88"/>
      <c r="F45" s="88"/>
      <c r="G45" s="88"/>
      <c r="H45" s="88"/>
      <c r="I45" s="88"/>
    </row>
    <row r="46" spans="2:9" x14ac:dyDescent="0.25">
      <c r="B46" s="53" t="s">
        <v>78</v>
      </c>
      <c r="C46" s="54"/>
      <c r="D46" s="55"/>
      <c r="E46" s="90" t="s">
        <v>79</v>
      </c>
      <c r="F46" s="90"/>
      <c r="G46" s="90"/>
      <c r="H46" s="47"/>
      <c r="I46" s="47"/>
    </row>
    <row r="47" spans="2:9" x14ac:dyDescent="0.25">
      <c r="B47" s="47" t="s">
        <v>20</v>
      </c>
      <c r="C47" s="49">
        <v>36200</v>
      </c>
      <c r="D47" s="49"/>
      <c r="E47" s="89" t="s">
        <v>89</v>
      </c>
      <c r="F47" s="89"/>
      <c r="G47" s="89"/>
      <c r="H47" s="49">
        <v>21800</v>
      </c>
      <c r="I47" s="49"/>
    </row>
    <row r="48" spans="2:9" x14ac:dyDescent="0.25">
      <c r="B48" s="47" t="s">
        <v>87</v>
      </c>
      <c r="C48" s="49">
        <v>42000</v>
      </c>
      <c r="D48" s="49"/>
      <c r="E48" s="89" t="s">
        <v>90</v>
      </c>
      <c r="F48" s="89"/>
      <c r="G48" s="89"/>
      <c r="H48" s="49">
        <v>1100</v>
      </c>
      <c r="I48" s="49"/>
    </row>
    <row r="49" spans="1:9" x14ac:dyDescent="0.25">
      <c r="B49" s="47"/>
      <c r="C49" s="49"/>
      <c r="D49" s="49"/>
      <c r="E49" s="89" t="s">
        <v>91</v>
      </c>
      <c r="F49" s="89"/>
      <c r="G49" s="89"/>
      <c r="H49" s="49">
        <v>13600</v>
      </c>
      <c r="I49" s="49"/>
    </row>
    <row r="50" spans="1:9" x14ac:dyDescent="0.25">
      <c r="B50" s="47"/>
      <c r="C50" s="49"/>
      <c r="D50" s="49"/>
      <c r="E50" s="90" t="s">
        <v>36</v>
      </c>
      <c r="F50" s="90"/>
      <c r="G50" s="90"/>
      <c r="H50" s="49"/>
      <c r="I50" s="49">
        <f>SUM(H47:H49)</f>
        <v>36500</v>
      </c>
    </row>
    <row r="51" spans="1:9" x14ac:dyDescent="0.25">
      <c r="B51" s="56" t="s">
        <v>80</v>
      </c>
      <c r="C51" s="49"/>
      <c r="D51" s="49">
        <f>SUM(C47:C50)</f>
        <v>78200</v>
      </c>
      <c r="E51" s="91" t="s">
        <v>81</v>
      </c>
      <c r="F51" s="91"/>
      <c r="G51" s="91"/>
      <c r="H51" s="49"/>
      <c r="I51" s="49"/>
    </row>
    <row r="52" spans="1:9" x14ac:dyDescent="0.25">
      <c r="B52" s="56" t="s">
        <v>82</v>
      </c>
      <c r="C52" s="49"/>
      <c r="D52" s="49"/>
      <c r="E52" s="86" t="s">
        <v>92</v>
      </c>
      <c r="F52" s="86"/>
      <c r="G52" s="86"/>
      <c r="H52" s="49">
        <f>C40</f>
        <v>28000</v>
      </c>
      <c r="I52" s="49"/>
    </row>
    <row r="53" spans="1:9" x14ac:dyDescent="0.25">
      <c r="B53" s="47" t="s">
        <v>88</v>
      </c>
      <c r="C53" s="49">
        <v>36900</v>
      </c>
      <c r="D53" s="49"/>
      <c r="E53" s="86" t="s">
        <v>49</v>
      </c>
      <c r="F53" s="86"/>
      <c r="G53" s="86"/>
      <c r="H53" s="49">
        <v>27800</v>
      </c>
      <c r="I53" s="49"/>
    </row>
    <row r="54" spans="1:9" x14ac:dyDescent="0.25">
      <c r="B54" s="47" t="s">
        <v>83</v>
      </c>
      <c r="C54" s="49">
        <v>-22800</v>
      </c>
      <c r="D54" s="49"/>
      <c r="E54" s="86" t="s">
        <v>93</v>
      </c>
      <c r="F54" s="86"/>
      <c r="G54" s="86"/>
      <c r="H54" s="49"/>
      <c r="I54" s="49">
        <f>H52+H53</f>
        <v>55800</v>
      </c>
    </row>
    <row r="55" spans="1:9" x14ac:dyDescent="0.25">
      <c r="B55" s="56" t="s">
        <v>84</v>
      </c>
      <c r="C55" s="49"/>
      <c r="D55" s="49">
        <f>C53+C54</f>
        <v>14100</v>
      </c>
      <c r="E55" s="87"/>
      <c r="F55" s="87"/>
      <c r="G55" s="87"/>
      <c r="H55" s="49"/>
      <c r="I55" s="49"/>
    </row>
    <row r="56" spans="1:9" ht="17.25" x14ac:dyDescent="0.4">
      <c r="B56" s="56" t="s">
        <v>85</v>
      </c>
      <c r="C56" s="49"/>
      <c r="D56" s="65">
        <f>D55+D51</f>
        <v>92300</v>
      </c>
      <c r="E56" s="88" t="s">
        <v>86</v>
      </c>
      <c r="F56" s="88"/>
      <c r="G56" s="88"/>
      <c r="H56" s="49"/>
      <c r="I56" s="65">
        <f>I54+I50</f>
        <v>92300</v>
      </c>
    </row>
    <row r="58" spans="1:9" x14ac:dyDescent="0.25">
      <c r="B58" t="s">
        <v>95</v>
      </c>
    </row>
    <row r="60" spans="1:9" x14ac:dyDescent="0.25">
      <c r="A60" s="56" t="s">
        <v>96</v>
      </c>
      <c r="B60" s="56" t="s">
        <v>97</v>
      </c>
      <c r="C60" s="58" t="s">
        <v>108</v>
      </c>
      <c r="D60" s="56" t="s">
        <v>109</v>
      </c>
    </row>
    <row r="61" spans="1:9" x14ac:dyDescent="0.25">
      <c r="A61" s="47"/>
      <c r="B61" s="47"/>
      <c r="C61" s="49"/>
      <c r="D61" s="47"/>
    </row>
    <row r="62" spans="1:9" x14ac:dyDescent="0.25">
      <c r="A62" s="59">
        <v>11263</v>
      </c>
      <c r="B62" s="48" t="s">
        <v>98</v>
      </c>
      <c r="C62" s="49">
        <f>D21</f>
        <v>114300</v>
      </c>
      <c r="D62" s="49"/>
    </row>
    <row r="63" spans="1:9" x14ac:dyDescent="0.25">
      <c r="A63" s="56"/>
      <c r="B63" s="48" t="s">
        <v>99</v>
      </c>
      <c r="C63" s="47"/>
      <c r="D63" s="49">
        <f>C23</f>
        <v>1800</v>
      </c>
    </row>
    <row r="64" spans="1:9" x14ac:dyDescent="0.25">
      <c r="A64" s="56"/>
      <c r="B64" s="48" t="s">
        <v>100</v>
      </c>
      <c r="C64" s="47"/>
      <c r="D64" s="49">
        <f>C22</f>
        <v>2600</v>
      </c>
    </row>
    <row r="65" spans="1:4" x14ac:dyDescent="0.25">
      <c r="A65" s="56"/>
      <c r="B65" s="47" t="s">
        <v>101</v>
      </c>
      <c r="C65" s="47"/>
      <c r="D65" s="49">
        <f>C62-D63-D64</f>
        <v>109900</v>
      </c>
    </row>
    <row r="66" spans="1:4" x14ac:dyDescent="0.25">
      <c r="A66" s="56"/>
      <c r="B66" s="47"/>
      <c r="C66" s="47"/>
      <c r="D66" s="47"/>
    </row>
    <row r="67" spans="1:4" x14ac:dyDescent="0.25">
      <c r="A67" s="59">
        <v>11263</v>
      </c>
      <c r="B67" s="51" t="s">
        <v>102</v>
      </c>
      <c r="C67" s="49">
        <f>D68+D69+D70</f>
        <v>81900</v>
      </c>
      <c r="D67" s="47"/>
    </row>
    <row r="68" spans="1:4" x14ac:dyDescent="0.25">
      <c r="A68" s="56"/>
      <c r="B68" s="48" t="s">
        <v>103</v>
      </c>
      <c r="C68" s="47"/>
      <c r="D68" s="49">
        <f>D25</f>
        <v>54000</v>
      </c>
    </row>
    <row r="69" spans="1:4" x14ac:dyDescent="0.25">
      <c r="A69" s="56"/>
      <c r="B69" s="48" t="s">
        <v>104</v>
      </c>
      <c r="C69" s="47"/>
      <c r="D69" s="49">
        <f>C28</f>
        <v>18900</v>
      </c>
    </row>
    <row r="70" spans="1:4" x14ac:dyDescent="0.25">
      <c r="A70" s="56"/>
      <c r="B70" s="48" t="s">
        <v>105</v>
      </c>
      <c r="C70" s="47"/>
      <c r="D70" s="49">
        <f>C29</f>
        <v>9000</v>
      </c>
    </row>
    <row r="71" spans="1:4" x14ac:dyDescent="0.25">
      <c r="A71" s="56"/>
      <c r="B71" s="47"/>
      <c r="C71" s="47"/>
      <c r="D71" s="47"/>
    </row>
    <row r="72" spans="1:4" x14ac:dyDescent="0.25">
      <c r="A72" s="59">
        <v>11263</v>
      </c>
      <c r="B72" s="51" t="s">
        <v>106</v>
      </c>
      <c r="C72" s="49">
        <f>D65-C67</f>
        <v>28000</v>
      </c>
      <c r="D72" s="47"/>
    </row>
    <row r="73" spans="1:4" x14ac:dyDescent="0.25">
      <c r="A73" s="56"/>
      <c r="B73" s="48" t="s">
        <v>92</v>
      </c>
      <c r="C73" s="47"/>
      <c r="D73" s="49">
        <f>C72</f>
        <v>28000</v>
      </c>
    </row>
    <row r="74" spans="1:4" x14ac:dyDescent="0.25">
      <c r="A74" s="56"/>
      <c r="B74" s="47"/>
      <c r="C74" s="47"/>
      <c r="D74" s="47"/>
    </row>
    <row r="75" spans="1:4" x14ac:dyDescent="0.25">
      <c r="A75" s="56"/>
      <c r="B75" s="47" t="s">
        <v>107</v>
      </c>
      <c r="C75" s="47"/>
      <c r="D75" s="47"/>
    </row>
  </sheetData>
  <mergeCells count="24">
    <mergeCell ref="B1:K1"/>
    <mergeCell ref="B3:K3"/>
    <mergeCell ref="B14:K14"/>
    <mergeCell ref="B15:K15"/>
    <mergeCell ref="B17:D17"/>
    <mergeCell ref="B18:D18"/>
    <mergeCell ref="B19:D19"/>
    <mergeCell ref="B33:C33"/>
    <mergeCell ref="B34:C34"/>
    <mergeCell ref="B35:C35"/>
    <mergeCell ref="B43:I43"/>
    <mergeCell ref="B44:I44"/>
    <mergeCell ref="B45:I45"/>
    <mergeCell ref="E46:G46"/>
    <mergeCell ref="E47:G47"/>
    <mergeCell ref="E53:G53"/>
    <mergeCell ref="E54:G54"/>
    <mergeCell ref="E55:G55"/>
    <mergeCell ref="E56:G56"/>
    <mergeCell ref="E48:G48"/>
    <mergeCell ref="E49:G49"/>
    <mergeCell ref="E50:G50"/>
    <mergeCell ref="E51:G51"/>
    <mergeCell ref="E52:G5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zoomScaleNormal="100" workbookViewId="0">
      <selection sqref="A1:H1"/>
    </sheetView>
  </sheetViews>
  <sheetFormatPr defaultRowHeight="15" x14ac:dyDescent="0.25"/>
  <cols>
    <col min="1" max="1" width="14.140625" bestFit="1" customWidth="1"/>
    <col min="2" max="2" width="10.85546875" customWidth="1"/>
    <col min="3" max="3" width="11" customWidth="1"/>
    <col min="4" max="4" width="11.85546875" bestFit="1" customWidth="1"/>
    <col min="5" max="6" width="11.140625" bestFit="1" customWidth="1"/>
    <col min="7" max="7" width="11.85546875" bestFit="1" customWidth="1"/>
    <col min="10" max="10" width="10.7109375" bestFit="1" customWidth="1"/>
  </cols>
  <sheetData>
    <row r="1" spans="1:8" ht="36" customHeight="1" x14ac:dyDescent="0.3">
      <c r="A1" s="80" t="s">
        <v>9</v>
      </c>
      <c r="B1" s="80"/>
      <c r="C1" s="80"/>
      <c r="D1" s="80"/>
      <c r="E1" s="80"/>
      <c r="F1" s="80"/>
      <c r="G1" s="80"/>
      <c r="H1" s="80"/>
    </row>
    <row r="3" spans="1:8" ht="43.9" customHeight="1" x14ac:dyDescent="0.25">
      <c r="A3" s="82" t="s">
        <v>10</v>
      </c>
      <c r="B3" s="82"/>
      <c r="C3" s="82"/>
      <c r="D3" s="82"/>
      <c r="E3" s="82"/>
      <c r="F3" s="82"/>
      <c r="G3" s="82"/>
      <c r="H3" s="82"/>
    </row>
    <row r="10" spans="1:8" x14ac:dyDescent="0.25">
      <c r="A10" s="81" t="s">
        <v>11</v>
      </c>
      <c r="B10" s="81"/>
      <c r="C10" s="81"/>
      <c r="D10" s="81"/>
      <c r="E10" s="81"/>
      <c r="F10" s="81"/>
      <c r="G10" s="81"/>
      <c r="H10" s="81"/>
    </row>
    <row r="11" spans="1:8" ht="29.45" customHeight="1" x14ac:dyDescent="0.25">
      <c r="A11" s="82" t="s">
        <v>12</v>
      </c>
      <c r="B11" s="82"/>
      <c r="C11" s="82"/>
      <c r="D11" s="82"/>
      <c r="E11" s="82"/>
      <c r="F11" s="82"/>
      <c r="G11" s="82"/>
      <c r="H11" s="82"/>
    </row>
    <row r="13" spans="1:8" x14ac:dyDescent="0.25">
      <c r="A13" s="1" t="s">
        <v>2</v>
      </c>
    </row>
    <row r="14" spans="1:8" ht="28.9" customHeight="1" x14ac:dyDescent="0.25">
      <c r="A14" s="82" t="s">
        <v>13</v>
      </c>
      <c r="B14" s="82"/>
      <c r="C14" s="82"/>
      <c r="D14" s="82"/>
      <c r="E14" s="82"/>
      <c r="F14" s="82"/>
      <c r="G14" s="82"/>
      <c r="H14" s="82"/>
    </row>
    <row r="15" spans="1:8" x14ac:dyDescent="0.25">
      <c r="A15" s="81" t="s">
        <v>14</v>
      </c>
      <c r="B15" s="81"/>
      <c r="C15" s="81"/>
      <c r="D15" s="81"/>
      <c r="E15" s="81"/>
      <c r="F15" s="81"/>
      <c r="G15" s="81"/>
      <c r="H15" s="81"/>
    </row>
    <row r="16" spans="1:8" x14ac:dyDescent="0.25">
      <c r="A16" s="81" t="s">
        <v>15</v>
      </c>
      <c r="B16" s="81"/>
      <c r="C16" s="81"/>
      <c r="D16" s="81"/>
      <c r="E16" s="81"/>
      <c r="F16" s="81"/>
      <c r="G16" s="81"/>
      <c r="H16" s="81"/>
    </row>
    <row r="18" spans="1:10" x14ac:dyDescent="0.25">
      <c r="A18" t="s">
        <v>94</v>
      </c>
    </row>
    <row r="19" spans="1:10" x14ac:dyDescent="0.25">
      <c r="A19" t="s">
        <v>127</v>
      </c>
    </row>
    <row r="21" spans="1:10" x14ac:dyDescent="0.25">
      <c r="A21" t="s">
        <v>95</v>
      </c>
    </row>
    <row r="22" spans="1:10" x14ac:dyDescent="0.25">
      <c r="A22" s="104" t="s">
        <v>110</v>
      </c>
      <c r="B22" s="104"/>
      <c r="C22" s="104"/>
      <c r="D22" s="104"/>
      <c r="E22" s="104"/>
      <c r="F22" s="104"/>
      <c r="G22" s="104"/>
      <c r="H22" s="104"/>
      <c r="I22" s="104"/>
      <c r="J22" s="104"/>
    </row>
    <row r="23" spans="1:10" x14ac:dyDescent="0.25">
      <c r="A23" s="47"/>
      <c r="B23" s="87" t="s">
        <v>111</v>
      </c>
      <c r="C23" s="87"/>
      <c r="D23" s="87"/>
      <c r="E23" s="87" t="s">
        <v>112</v>
      </c>
      <c r="F23" s="87"/>
      <c r="G23" s="87"/>
      <c r="H23" s="87" t="s">
        <v>113</v>
      </c>
      <c r="I23" s="87"/>
      <c r="J23" s="87"/>
    </row>
    <row r="24" spans="1:10" x14ac:dyDescent="0.25">
      <c r="A24" s="47" t="s">
        <v>96</v>
      </c>
      <c r="B24" s="47" t="s">
        <v>114</v>
      </c>
      <c r="C24" s="47" t="s">
        <v>115</v>
      </c>
      <c r="D24" s="47" t="s">
        <v>116</v>
      </c>
      <c r="E24" s="47" t="s">
        <v>114</v>
      </c>
      <c r="F24" s="47" t="s">
        <v>115</v>
      </c>
      <c r="G24" s="47" t="s">
        <v>117</v>
      </c>
      <c r="H24" s="47" t="s">
        <v>118</v>
      </c>
      <c r="I24" s="47" t="s">
        <v>115</v>
      </c>
      <c r="J24" s="47" t="s">
        <v>117</v>
      </c>
    </row>
    <row r="25" spans="1:10" x14ac:dyDescent="0.25">
      <c r="A25" s="47" t="s">
        <v>119</v>
      </c>
      <c r="B25" s="47"/>
      <c r="C25" s="47"/>
      <c r="D25" s="47"/>
      <c r="E25" s="47"/>
      <c r="F25" s="47"/>
      <c r="G25" s="47"/>
      <c r="H25" s="47">
        <v>80</v>
      </c>
      <c r="I25" s="63">
        <f>J25/H25</f>
        <v>50</v>
      </c>
      <c r="J25" s="63">
        <v>4000</v>
      </c>
    </row>
    <row r="26" spans="1:10" x14ac:dyDescent="0.25">
      <c r="A26" s="57" t="s">
        <v>121</v>
      </c>
      <c r="B26" s="47">
        <v>140</v>
      </c>
      <c r="C26" s="63">
        <v>55</v>
      </c>
      <c r="D26" s="52">
        <f>B26*C26</f>
        <v>7700</v>
      </c>
      <c r="E26" s="47"/>
      <c r="F26" s="60"/>
      <c r="G26" s="60"/>
      <c r="H26" s="47">
        <v>80</v>
      </c>
      <c r="I26" s="63">
        <f>J26/H26</f>
        <v>50</v>
      </c>
      <c r="J26" s="63">
        <v>4000</v>
      </c>
    </row>
    <row r="27" spans="1:10" x14ac:dyDescent="0.25">
      <c r="A27" s="57"/>
      <c r="B27" s="47"/>
      <c r="C27" s="63"/>
      <c r="D27" s="52"/>
      <c r="E27" s="47"/>
      <c r="F27" s="60"/>
      <c r="G27" s="60"/>
      <c r="H27" s="47">
        <v>140</v>
      </c>
      <c r="I27" s="63">
        <v>55</v>
      </c>
      <c r="J27" s="63">
        <f>I27*H27</f>
        <v>7700</v>
      </c>
    </row>
    <row r="28" spans="1:10" x14ac:dyDescent="0.25">
      <c r="A28" s="57" t="s">
        <v>122</v>
      </c>
      <c r="B28" s="47"/>
      <c r="C28" s="63"/>
      <c r="D28" s="63"/>
      <c r="E28" s="47">
        <v>140</v>
      </c>
      <c r="F28" s="63">
        <v>55</v>
      </c>
      <c r="G28" s="63">
        <f>F28*E28</f>
        <v>7700</v>
      </c>
      <c r="H28" s="47"/>
      <c r="I28" s="63"/>
      <c r="J28" s="63"/>
    </row>
    <row r="29" spans="1:10" x14ac:dyDescent="0.25">
      <c r="A29" s="57"/>
      <c r="B29" s="47"/>
      <c r="C29" s="63"/>
      <c r="D29" s="63"/>
      <c r="E29" s="47">
        <v>20</v>
      </c>
      <c r="F29" s="63">
        <v>50</v>
      </c>
      <c r="G29" s="63">
        <f>F29*E29</f>
        <v>1000</v>
      </c>
      <c r="H29" s="47">
        <v>60</v>
      </c>
      <c r="I29" s="63">
        <v>50</v>
      </c>
      <c r="J29" s="63">
        <f>I29*H29</f>
        <v>3000</v>
      </c>
    </row>
    <row r="30" spans="1:10" x14ac:dyDescent="0.25">
      <c r="A30" s="57" t="s">
        <v>123</v>
      </c>
      <c r="B30" s="47">
        <v>160</v>
      </c>
      <c r="C30" s="63">
        <v>60</v>
      </c>
      <c r="D30" s="63">
        <f>C30*B30</f>
        <v>9600</v>
      </c>
      <c r="E30" s="47"/>
      <c r="F30" s="63"/>
      <c r="G30" s="63"/>
      <c r="H30" s="47">
        <v>60</v>
      </c>
      <c r="I30" s="63">
        <v>50</v>
      </c>
      <c r="J30" s="63">
        <f>I30*H30</f>
        <v>3000</v>
      </c>
    </row>
    <row r="31" spans="1:10" x14ac:dyDescent="0.25">
      <c r="A31" s="57"/>
      <c r="B31" s="47"/>
      <c r="C31" s="63"/>
      <c r="D31" s="63"/>
      <c r="E31" s="47"/>
      <c r="F31" s="63"/>
      <c r="G31" s="63"/>
      <c r="H31" s="47">
        <f>B30</f>
        <v>160</v>
      </c>
      <c r="I31" s="63">
        <v>60</v>
      </c>
      <c r="J31" s="63">
        <f>I31*H31</f>
        <v>9600</v>
      </c>
    </row>
    <row r="32" spans="1:10" x14ac:dyDescent="0.25">
      <c r="A32" s="57" t="s">
        <v>124</v>
      </c>
      <c r="B32" s="47"/>
      <c r="C32" s="63"/>
      <c r="D32" s="63"/>
      <c r="E32" s="47">
        <v>160</v>
      </c>
      <c r="F32" s="63">
        <v>60</v>
      </c>
      <c r="G32" s="63">
        <f>F32*E32</f>
        <v>9600</v>
      </c>
      <c r="H32" s="47"/>
      <c r="I32" s="63"/>
      <c r="J32" s="63"/>
    </row>
    <row r="33" spans="1:10" x14ac:dyDescent="0.25">
      <c r="A33" s="57"/>
      <c r="B33" s="47"/>
      <c r="C33" s="63"/>
      <c r="D33" s="63"/>
      <c r="E33" s="47">
        <v>10</v>
      </c>
      <c r="F33" s="63">
        <v>50</v>
      </c>
      <c r="G33" s="63">
        <f>F33*E33</f>
        <v>500</v>
      </c>
      <c r="H33" s="47">
        <f>H30-E33</f>
        <v>50</v>
      </c>
      <c r="I33" s="63">
        <v>50</v>
      </c>
      <c r="J33" s="63">
        <f t="shared" ref="J33" si="0">I33*H33</f>
        <v>2500</v>
      </c>
    </row>
    <row r="34" spans="1:10" ht="17.25" x14ac:dyDescent="0.4">
      <c r="A34" s="61" t="s">
        <v>120</v>
      </c>
      <c r="B34" s="61"/>
      <c r="C34" s="64"/>
      <c r="D34" s="66">
        <f>SUM(D26:D30)</f>
        <v>17300</v>
      </c>
      <c r="E34" s="61"/>
      <c r="F34" s="64"/>
      <c r="G34" s="66">
        <f>SUM(G28:G33)</f>
        <v>18800</v>
      </c>
      <c r="H34" s="61"/>
      <c r="I34" s="64"/>
      <c r="J34" s="66">
        <f>J33</f>
        <v>2500</v>
      </c>
    </row>
    <row r="36" spans="1:10" x14ac:dyDescent="0.25">
      <c r="A36" t="s">
        <v>135</v>
      </c>
    </row>
    <row r="37" spans="1:10" x14ac:dyDescent="0.25">
      <c r="A37" s="47"/>
      <c r="B37" s="87" t="s">
        <v>125</v>
      </c>
      <c r="C37" s="87"/>
      <c r="D37" s="87"/>
      <c r="E37" s="47" t="s">
        <v>108</v>
      </c>
      <c r="F37" s="47" t="s">
        <v>109</v>
      </c>
    </row>
    <row r="38" spans="1:10" x14ac:dyDescent="0.25">
      <c r="A38" s="47" t="s">
        <v>121</v>
      </c>
      <c r="B38" s="95" t="s">
        <v>87</v>
      </c>
      <c r="C38" s="96"/>
      <c r="D38" s="97"/>
      <c r="E38" s="52">
        <f>140*55</f>
        <v>7700</v>
      </c>
      <c r="F38" s="52"/>
    </row>
    <row r="39" spans="1:10" x14ac:dyDescent="0.25">
      <c r="A39" s="47"/>
      <c r="B39" s="48" t="s">
        <v>128</v>
      </c>
      <c r="C39" s="47"/>
      <c r="D39" s="47"/>
      <c r="E39" s="52"/>
      <c r="F39" s="52">
        <f>D26</f>
        <v>7700</v>
      </c>
    </row>
    <row r="40" spans="1:10" x14ac:dyDescent="0.25">
      <c r="A40" s="101"/>
      <c r="B40" s="102"/>
      <c r="C40" s="102"/>
      <c r="D40" s="102"/>
      <c r="E40" s="102"/>
      <c r="F40" s="103"/>
    </row>
    <row r="41" spans="1:10" x14ac:dyDescent="0.25">
      <c r="A41" s="47" t="s">
        <v>122</v>
      </c>
      <c r="B41" s="47" t="s">
        <v>129</v>
      </c>
      <c r="C41" s="47"/>
      <c r="D41" s="47"/>
      <c r="E41" s="52">
        <f>160*100</f>
        <v>16000</v>
      </c>
      <c r="F41" s="52"/>
    </row>
    <row r="42" spans="1:10" x14ac:dyDescent="0.25">
      <c r="A42" s="47"/>
      <c r="B42" s="98" t="s">
        <v>98</v>
      </c>
      <c r="C42" s="99"/>
      <c r="D42" s="100"/>
      <c r="E42" s="52"/>
      <c r="F42" s="52">
        <f>E41</f>
        <v>16000</v>
      </c>
    </row>
    <row r="43" spans="1:10" x14ac:dyDescent="0.25">
      <c r="A43" s="101"/>
      <c r="B43" s="102"/>
      <c r="C43" s="102"/>
      <c r="D43" s="102"/>
      <c r="E43" s="102"/>
      <c r="F43" s="103"/>
    </row>
    <row r="44" spans="1:10" x14ac:dyDescent="0.25">
      <c r="A44" s="47"/>
      <c r="B44" s="47" t="s">
        <v>130</v>
      </c>
      <c r="C44" s="47"/>
      <c r="D44" s="47"/>
      <c r="E44" s="52">
        <f>G28+G29</f>
        <v>8700</v>
      </c>
      <c r="F44" s="52"/>
    </row>
    <row r="45" spans="1:10" x14ac:dyDescent="0.25">
      <c r="A45" s="47"/>
      <c r="B45" s="98" t="s">
        <v>87</v>
      </c>
      <c r="C45" s="99"/>
      <c r="D45" s="100"/>
      <c r="E45" s="52"/>
      <c r="F45" s="52">
        <f>E44</f>
        <v>8700</v>
      </c>
    </row>
    <row r="46" spans="1:10" x14ac:dyDescent="0.25">
      <c r="A46" s="101"/>
      <c r="B46" s="102"/>
      <c r="C46" s="102"/>
      <c r="D46" s="102"/>
      <c r="E46" s="102"/>
      <c r="F46" s="103"/>
    </row>
    <row r="47" spans="1:10" x14ac:dyDescent="0.25">
      <c r="A47" s="47" t="s">
        <v>123</v>
      </c>
      <c r="B47" s="95" t="s">
        <v>87</v>
      </c>
      <c r="C47" s="96"/>
      <c r="D47" s="97"/>
      <c r="E47" s="52">
        <f>D30</f>
        <v>9600</v>
      </c>
      <c r="F47" s="52"/>
    </row>
    <row r="48" spans="1:10" x14ac:dyDescent="0.25">
      <c r="A48" s="47"/>
      <c r="B48" s="98" t="s">
        <v>91</v>
      </c>
      <c r="C48" s="99"/>
      <c r="D48" s="100"/>
      <c r="E48" s="52"/>
      <c r="F48" s="52">
        <f>E47</f>
        <v>9600</v>
      </c>
    </row>
    <row r="49" spans="1:6" x14ac:dyDescent="0.25">
      <c r="A49" s="101"/>
      <c r="B49" s="102"/>
      <c r="C49" s="102"/>
      <c r="D49" s="102"/>
      <c r="E49" s="102"/>
      <c r="F49" s="103"/>
    </row>
    <row r="50" spans="1:6" x14ac:dyDescent="0.25">
      <c r="A50" s="47" t="s">
        <v>124</v>
      </c>
      <c r="B50" s="47" t="s">
        <v>131</v>
      </c>
      <c r="C50" s="47"/>
      <c r="D50" s="47"/>
      <c r="E50" s="52">
        <f>170*110</f>
        <v>18700</v>
      </c>
      <c r="F50" s="52"/>
    </row>
    <row r="51" spans="1:6" x14ac:dyDescent="0.25">
      <c r="A51" s="47"/>
      <c r="B51" s="98" t="s">
        <v>60</v>
      </c>
      <c r="C51" s="99"/>
      <c r="D51" s="100"/>
      <c r="E51" s="52"/>
      <c r="F51" s="52">
        <f>E50</f>
        <v>18700</v>
      </c>
    </row>
    <row r="52" spans="1:6" x14ac:dyDescent="0.25">
      <c r="A52" s="101"/>
      <c r="B52" s="102"/>
      <c r="C52" s="102"/>
      <c r="D52" s="102"/>
      <c r="E52" s="102"/>
      <c r="F52" s="103"/>
    </row>
    <row r="53" spans="1:6" x14ac:dyDescent="0.25">
      <c r="A53" s="47"/>
      <c r="B53" s="47" t="s">
        <v>132</v>
      </c>
      <c r="C53" s="47"/>
      <c r="D53" s="47"/>
      <c r="E53" s="52">
        <f>G32+G33</f>
        <v>10100</v>
      </c>
      <c r="F53" s="52"/>
    </row>
    <row r="54" spans="1:6" x14ac:dyDescent="0.25">
      <c r="A54" s="47"/>
      <c r="B54" s="98" t="s">
        <v>87</v>
      </c>
      <c r="C54" s="99"/>
      <c r="D54" s="100"/>
      <c r="E54" s="52"/>
      <c r="F54" s="52">
        <f>E53</f>
        <v>10100</v>
      </c>
    </row>
    <row r="55" spans="1:6" x14ac:dyDescent="0.25">
      <c r="A55" s="101"/>
      <c r="B55" s="102"/>
      <c r="C55" s="102"/>
      <c r="D55" s="102"/>
      <c r="E55" s="102"/>
      <c r="F55" s="103"/>
    </row>
    <row r="56" spans="1:6" x14ac:dyDescent="0.25">
      <c r="A56" s="47" t="s">
        <v>126</v>
      </c>
      <c r="B56" s="95" t="s">
        <v>91</v>
      </c>
      <c r="C56" s="96"/>
      <c r="D56" s="97"/>
      <c r="E56" s="52">
        <v>5000</v>
      </c>
      <c r="F56" s="52"/>
    </row>
    <row r="57" spans="1:6" x14ac:dyDescent="0.25">
      <c r="A57" s="47"/>
      <c r="B57" s="98" t="s">
        <v>20</v>
      </c>
      <c r="C57" s="99"/>
      <c r="D57" s="100"/>
      <c r="E57" s="52"/>
      <c r="F57" s="52">
        <v>5000</v>
      </c>
    </row>
    <row r="58" spans="1:6" x14ac:dyDescent="0.25">
      <c r="A58" s="101"/>
      <c r="B58" s="102"/>
      <c r="C58" s="102"/>
      <c r="D58" s="102"/>
      <c r="E58" s="102"/>
      <c r="F58" s="103"/>
    </row>
    <row r="59" spans="1:6" x14ac:dyDescent="0.25">
      <c r="A59" s="47"/>
      <c r="B59" s="95" t="s">
        <v>66</v>
      </c>
      <c r="C59" s="96"/>
      <c r="D59" s="97"/>
      <c r="E59" s="52">
        <v>3300</v>
      </c>
      <c r="F59" s="52"/>
    </row>
    <row r="60" spans="1:6" x14ac:dyDescent="0.25">
      <c r="A60" s="47"/>
      <c r="B60" s="98" t="s">
        <v>133</v>
      </c>
      <c r="C60" s="99"/>
      <c r="D60" s="100"/>
      <c r="E60" s="52"/>
      <c r="F60" s="52">
        <f>E59*2/3</f>
        <v>2200</v>
      </c>
    </row>
    <row r="61" spans="1:6" x14ac:dyDescent="0.25">
      <c r="A61" s="47"/>
      <c r="B61" s="98" t="s">
        <v>134</v>
      </c>
      <c r="C61" s="99"/>
      <c r="D61" s="100"/>
      <c r="E61" s="52"/>
      <c r="F61" s="52">
        <f>E59-F60</f>
        <v>1100</v>
      </c>
    </row>
    <row r="62" spans="1:6" x14ac:dyDescent="0.25">
      <c r="E62" s="45"/>
      <c r="F62" s="45"/>
    </row>
    <row r="63" spans="1:6" x14ac:dyDescent="0.25">
      <c r="E63" s="45"/>
      <c r="F63" s="45"/>
    </row>
    <row r="64" spans="1:6" x14ac:dyDescent="0.25">
      <c r="E64" s="45"/>
      <c r="F64" s="45"/>
    </row>
    <row r="65" spans="5:6" x14ac:dyDescent="0.25">
      <c r="E65" s="62"/>
      <c r="F65" s="62"/>
    </row>
  </sheetData>
  <mergeCells count="31">
    <mergeCell ref="A16:H16"/>
    <mergeCell ref="A3:H3"/>
    <mergeCell ref="A1:H1"/>
    <mergeCell ref="A10:H10"/>
    <mergeCell ref="A11:H11"/>
    <mergeCell ref="A14:H14"/>
    <mergeCell ref="A15:H15"/>
    <mergeCell ref="A22:J22"/>
    <mergeCell ref="B23:D23"/>
    <mergeCell ref="E23:G23"/>
    <mergeCell ref="H23:J23"/>
    <mergeCell ref="B37:D37"/>
    <mergeCell ref="A40:F40"/>
    <mergeCell ref="B38:D38"/>
    <mergeCell ref="A43:F43"/>
    <mergeCell ref="A46:F46"/>
    <mergeCell ref="A49:F49"/>
    <mergeCell ref="B42:D42"/>
    <mergeCell ref="B45:D45"/>
    <mergeCell ref="B47:D47"/>
    <mergeCell ref="B54:D54"/>
    <mergeCell ref="B51:D51"/>
    <mergeCell ref="B48:D48"/>
    <mergeCell ref="B59:D59"/>
    <mergeCell ref="B60:D60"/>
    <mergeCell ref="B61:D61"/>
    <mergeCell ref="A52:F52"/>
    <mergeCell ref="A55:F55"/>
    <mergeCell ref="A58:F58"/>
    <mergeCell ref="B57:D57"/>
    <mergeCell ref="B56:D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vt:lpstr>
      <vt:lpstr>2</vt: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Kristine Hamruna</dc:creator>
  <cp:lastModifiedBy>Stefano</cp:lastModifiedBy>
  <dcterms:created xsi:type="dcterms:W3CDTF">2021-02-25T19:48:00Z</dcterms:created>
  <dcterms:modified xsi:type="dcterms:W3CDTF">2023-08-07T15:15:13Z</dcterms:modified>
</cp:coreProperties>
</file>