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ownloads\"/>
    </mc:Choice>
  </mc:AlternateContent>
  <bookViews>
    <workbookView xWindow="0" yWindow="0" windowWidth="28800" windowHeight="12300"/>
  </bookViews>
  <sheets>
    <sheet name="1" sheetId="1" r:id="rId1"/>
    <sheet name="2" sheetId="2" r:id="rId2"/>
    <sheet name="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3" l="1"/>
  <c r="D40" i="3"/>
  <c r="G37" i="3"/>
  <c r="D37" i="3"/>
  <c r="C53" i="2"/>
  <c r="C41" i="2"/>
  <c r="G22" i="2"/>
  <c r="C29" i="2"/>
  <c r="C22" i="2"/>
  <c r="C36" i="1"/>
  <c r="C31" i="1"/>
  <c r="C32" i="1" s="1"/>
  <c r="B23" i="1"/>
  <c r="C25" i="1" s="1"/>
  <c r="C26" i="1" s="1"/>
  <c r="C46" i="3"/>
  <c r="C50" i="3"/>
  <c r="D59" i="3"/>
  <c r="D55" i="3"/>
  <c r="D63" i="3"/>
  <c r="C62" i="3"/>
  <c r="D51" i="3"/>
  <c r="D47" i="3"/>
  <c r="D36" i="3"/>
  <c r="E35" i="3"/>
  <c r="E37" i="3" s="1"/>
  <c r="G34" i="3"/>
  <c r="F34" i="3"/>
  <c r="F35" i="3" s="1"/>
  <c r="F37" i="3" s="1"/>
  <c r="F40" i="3" s="1"/>
  <c r="E34" i="3"/>
  <c r="D34" i="3"/>
  <c r="D35" i="3" s="1"/>
  <c r="G33" i="3"/>
  <c r="G35" i="3" s="1"/>
  <c r="D29" i="3"/>
  <c r="E29" i="3"/>
  <c r="E36" i="3" s="1"/>
  <c r="F29" i="3"/>
  <c r="F36" i="3" s="1"/>
  <c r="C29" i="3"/>
  <c r="F28" i="3"/>
  <c r="C24" i="3"/>
  <c r="A37" i="2"/>
  <c r="A40" i="2"/>
  <c r="C26" i="2"/>
  <c r="C28" i="2"/>
  <c r="C27" i="2"/>
  <c r="C17" i="2"/>
  <c r="C18" i="2" s="1"/>
  <c r="C37" i="2" s="1"/>
  <c r="E37" i="2" s="1"/>
  <c r="E36" i="1"/>
  <c r="C37" i="1" l="1"/>
  <c r="E40" i="3"/>
  <c r="E42" i="3" s="1"/>
  <c r="E41" i="3"/>
  <c r="F41" i="3"/>
  <c r="C23" i="2"/>
  <c r="A41" i="2" s="1"/>
  <c r="E41" i="2" s="1"/>
  <c r="B43" i="2" s="1"/>
  <c r="C52" i="2" s="1"/>
  <c r="A48" i="2" s="1"/>
  <c r="G41" i="3" l="1"/>
  <c r="G40" i="3"/>
  <c r="D42" i="3"/>
  <c r="F42" i="3"/>
  <c r="C48" i="2"/>
  <c r="G42" i="3" l="1"/>
  <c r="E48" i="2"/>
</calcChain>
</file>

<file path=xl/sharedStrings.xml><?xml version="1.0" encoding="utf-8"?>
<sst xmlns="http://schemas.openxmlformats.org/spreadsheetml/2006/main" count="183" uniqueCount="135">
  <si>
    <t>Preparing an income statement and calculating unit cost for a merchandising company</t>
  </si>
  <si>
    <t>In 2022, Charlie Snyder opened Charlie’s Pets, a small retail shop selling pet supplies. On December 31, 2022, the accounting records of Charlie’s Pets showed the following:</t>
  </si>
  <si>
    <t>Inventory on December 31, 2022</t>
  </si>
  <si>
    <t>Inventory on January 1, 2022</t>
  </si>
  <si>
    <t>Sales Revenue</t>
  </si>
  <si>
    <t>Utilities Expense for the shop</t>
  </si>
  <si>
    <t>Rent for the shop</t>
  </si>
  <si>
    <t>Sales Commissions</t>
  </si>
  <si>
    <t>Purchases of Merchandise Inventory</t>
  </si>
  <si>
    <t>Requirements</t>
  </si>
  <si>
    <r>
      <t>1.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Prepare an income statement for Charlie’s Pets for the year ended December 31, 2022.</t>
    </r>
  </si>
  <si>
    <r>
      <t>2.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Charlie’s Pets sold 4,250 units. Determine the unit cost of the merchandise sold.</t>
    </r>
  </si>
  <si>
    <t>Using job order costing in a service company</t>
  </si>
  <si>
    <t>Martin Realtors, a real estate consulting firm, specializes in advising companies on potential new plant sites. The company uses a job order costing system with a pre- determined overhead allocation rate, computed as a percentage of direct labor costs.</t>
  </si>
  <si>
    <t>At the beginning of 2022, managing partner Andrew Martin prepared the following budget for the year:</t>
  </si>
  <si>
    <t>Direct labor hours (professionals)</t>
  </si>
  <si>
    <t>19,600 hours</t>
  </si>
  <si>
    <t>Direct labor costs (professionals)</t>
  </si>
  <si>
    <t>Office rent</t>
  </si>
  <si>
    <t>Support staff salaries</t>
  </si>
  <si>
    <t>Utilities</t>
  </si>
  <si>
    <t>Peters Manufacturing, Inc. is inviting several consultants to bid for work. Andrew Martin wants to submit a bid. He estimates that this job will require about 240 direct labor hours.</t>
  </si>
  <si>
    <r>
      <t>1.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Compute Martin Realtors’ (a) hourly direct labor cost rate and (b) predetermined overhead allocation rate.</t>
    </r>
  </si>
  <si>
    <r>
      <t>2.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Compute the predicted cost of the Peters Manufacturing job.</t>
    </r>
  </si>
  <si>
    <r>
      <t>3.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If Martin wants to earn a profit that equals 45% of the job’s cost, how much should he bid for the Peters Manufacturing job?</t>
    </r>
  </si>
  <si>
    <t>Preparing production cost report, second department with beginning WIP; journal entries</t>
  </si>
  <si>
    <t>Christine Carpet manufactures broadloom carpet in seven processes: spinning, dyeing, plying, spooling, tufting, latexing, and shearing. In the Dyeing Department, direct materials (dye) are added at the beginning of the process. Conversion costs are incurred evenly throughout the process. Information for November 2022 follows:</t>
  </si>
  <si>
    <t>UNITS</t>
  </si>
  <si>
    <t>Beginning Work-in-Process Inventory</t>
  </si>
  <si>
    <t>90 rolls</t>
  </si>
  <si>
    <t>Transferred in from Spinning Department during November</t>
  </si>
  <si>
    <t>540 rolls</t>
  </si>
  <si>
    <t>Completed during November</t>
  </si>
  <si>
    <t>510 rolls</t>
  </si>
  <si>
    <t>Ending Work-in-Process Inventory (80% complete for conversion work)</t>
  </si>
  <si>
    <t>120 rolls</t>
  </si>
  <si>
    <t>COSTS</t>
  </si>
  <si>
    <t>Beginning Work-in-Process Inventory (transferred in costs,</t>
  </si>
  <si>
    <t>$4,900; materials costs, $1,390; conversion costs, $4,900)</t>
  </si>
  <si>
    <t>Transferred in from Spinning Department</t>
  </si>
  <si>
    <t>Materials costs added during November</t>
  </si>
  <si>
    <t>Conversion costs added during November (manufacturing wages, $8,225; manufacturing overhead, $43,839)</t>
  </si>
  <si>
    <r>
      <t>1.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Prepare the November production cost report for Christine’s Dyeing Department.</t>
    </r>
  </si>
  <si>
    <r>
      <t>2.</t>
    </r>
    <r>
      <rPr>
        <b/>
        <sz val="7"/>
        <color theme="1"/>
        <rFont val="Times New Roman"/>
        <family val="1"/>
        <charset val="186"/>
      </rPr>
      <t xml:space="preserve">           </t>
    </r>
    <r>
      <rPr>
        <sz val="11"/>
        <color theme="1"/>
        <rFont val="Calibri"/>
        <family val="2"/>
        <charset val="186"/>
        <scheme val="minor"/>
      </rPr>
      <t>Journalize all transactions affecting Christine’s Dyeing Department during November, including the entries that have already been posted.</t>
    </r>
  </si>
  <si>
    <t>Revenues</t>
  </si>
  <si>
    <t>Sales revenue</t>
  </si>
  <si>
    <t>Purchase of merchandise inventory</t>
  </si>
  <si>
    <t>Cost of goods avaiable for sale</t>
  </si>
  <si>
    <t>Gross profit</t>
  </si>
  <si>
    <t>Operating expense</t>
  </si>
  <si>
    <t>Utilities expense for the shop</t>
  </si>
  <si>
    <t>rent for the shop</t>
  </si>
  <si>
    <t>Sales commmission</t>
  </si>
  <si>
    <t>net operating income</t>
  </si>
  <si>
    <t>INCOME STATEMENT for Charlie's Pets</t>
  </si>
  <si>
    <t>Credit</t>
  </si>
  <si>
    <t>Debit</t>
  </si>
  <si>
    <t>cost of goods sold:</t>
  </si>
  <si>
    <t>Inventory on december 31, 2022</t>
  </si>
  <si>
    <t>inventory on January 1, 2022</t>
  </si>
  <si>
    <t>2.</t>
  </si>
  <si>
    <t>Unit cost of merchandise sold</t>
  </si>
  <si>
    <t>=</t>
  </si>
  <si>
    <t>Cost goods Sold</t>
  </si>
  <si>
    <t>/</t>
  </si>
  <si>
    <t>Units</t>
  </si>
  <si>
    <t>per unit</t>
  </si>
  <si>
    <t xml:space="preserve">1. (a) </t>
  </si>
  <si>
    <t>Hours</t>
  </si>
  <si>
    <t>Predeterminated overhead allocation rate</t>
  </si>
  <si>
    <t>Estimated Direct Labour cost</t>
  </si>
  <si>
    <t>1. (b)</t>
  </si>
  <si>
    <t>calculation</t>
  </si>
  <si>
    <t>+</t>
  </si>
  <si>
    <t>2. Predicted Cost of the Peters Manufacturing job</t>
  </si>
  <si>
    <t>Martin Realtors</t>
  </si>
  <si>
    <t>Estimated Cost of the Peters Manufacturing Job</t>
  </si>
  <si>
    <t>Direct Labor:</t>
  </si>
  <si>
    <t>Indirect Labor:</t>
  </si>
  <si>
    <t>*</t>
  </si>
  <si>
    <t>Direct labor</t>
  </si>
  <si>
    <t>Direct Labor Hours</t>
  </si>
  <si>
    <t>direct labor cost rate</t>
  </si>
  <si>
    <t>Direct Labor Cost Rate</t>
  </si>
  <si>
    <t>Total predicted cost</t>
  </si>
  <si>
    <t>3. Required service Revenue:</t>
  </si>
  <si>
    <t>Total predicred Cost</t>
  </si>
  <si>
    <t>Required Service Revenue</t>
  </si>
  <si>
    <t>Desired Profit</t>
  </si>
  <si>
    <r>
      <t>1.</t>
    </r>
    <r>
      <rPr>
        <b/>
        <sz val="7"/>
        <color theme="1"/>
        <rFont val="Times New Roman"/>
        <family val="1"/>
        <charset val="186"/>
      </rPr>
      <t xml:space="preserve">           </t>
    </r>
  </si>
  <si>
    <t>transferred in</t>
  </si>
  <si>
    <t>Direct Materials</t>
  </si>
  <si>
    <t>total units</t>
  </si>
  <si>
    <t>conversion cost</t>
  </si>
  <si>
    <t>Units to account for:</t>
  </si>
  <si>
    <t>Beginning Work in process</t>
  </si>
  <si>
    <t>Transferred in</t>
  </si>
  <si>
    <t>Total units to account for</t>
  </si>
  <si>
    <t>Units accounted for:</t>
  </si>
  <si>
    <t>completed and transferred out</t>
  </si>
  <si>
    <t>Ending work in process</t>
  </si>
  <si>
    <t>Total units accounted for</t>
  </si>
  <si>
    <t>Total Costs</t>
  </si>
  <si>
    <t>Costs to account for:</t>
  </si>
  <si>
    <t>Beginning Work-in-process</t>
  </si>
  <si>
    <t>Costs added during period</t>
  </si>
  <si>
    <t>Total costs to account for</t>
  </si>
  <si>
    <t>Divided by: Total EUP</t>
  </si>
  <si>
    <t>Cost per equivalent unit</t>
  </si>
  <si>
    <t>Costs accounted for:</t>
  </si>
  <si>
    <t>Completed and transferred out</t>
  </si>
  <si>
    <t>Total costs accounted for</t>
  </si>
  <si>
    <r>
      <t xml:space="preserve">2. </t>
    </r>
    <r>
      <rPr>
        <sz val="11"/>
        <color theme="1"/>
        <rFont val="Calibri"/>
        <family val="2"/>
        <charset val="186"/>
        <scheme val="minor"/>
      </rPr>
      <t>Journal Entries</t>
    </r>
  </si>
  <si>
    <t>Date</t>
  </si>
  <si>
    <t>Accounts and Explanation</t>
  </si>
  <si>
    <t>Work-in-Process Inventory - Dyeing</t>
  </si>
  <si>
    <t>Work-in-Process - Spinning</t>
  </si>
  <si>
    <t>Transfer costs assigned to units transferred</t>
  </si>
  <si>
    <t>Raw Materials Inventory</t>
  </si>
  <si>
    <t xml:space="preserve">	Materials used, direct materials assigned to WIP.</t>
  </si>
  <si>
    <t xml:space="preserve">	Wages Payable</t>
  </si>
  <si>
    <t xml:space="preserve">	Labor incurred, direct labor assigned to WIP.	</t>
  </si>
  <si>
    <t>Manufacturing Overhead</t>
  </si>
  <si>
    <t xml:space="preserve">	Overhead allocated to WIP</t>
  </si>
  <si>
    <t xml:space="preserve">	Work-in-Process Inventory - Dyeing</t>
  </si>
  <si>
    <t>Work-in-Process Inventory - Plying</t>
  </si>
  <si>
    <t>Cost of Goods Sold</t>
  </si>
  <si>
    <t>Total expenses</t>
  </si>
  <si>
    <t xml:space="preserve">Direct labor costs </t>
  </si>
  <si>
    <t>Direct labor hours</t>
  </si>
  <si>
    <t>per Direct Labor hour</t>
  </si>
  <si>
    <t>Estimated Total Overhead Cost</t>
  </si>
  <si>
    <t>the total of estimated overhead cost it's</t>
  </si>
  <si>
    <t>1.</t>
  </si>
  <si>
    <t>Amounts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</si>
</sst>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* #,##0.00\ &quot;€&quot;_-;\-* #,##0.00\ &quot;€&quot;_-;_-* &quot;-&quot;??\ &quot;€&quot;_-;_-@_-"/>
    <numFmt numFmtId="164" formatCode="&quot;$&quot;#,##0_);[Red]\(&quot;$&quot;#,##0\)"/>
    <numFmt numFmtId="165" formatCode="_-[$$-409]* #,##0.00_ ;_-[$$-409]* \-#,##0.00\ ;_-[$$-409]* &quot;-&quot;??_ ;_-@_ "/>
    <numFmt numFmtId="166" formatCode="_-[$$-409]* #,##0_ ;_-[$$-409]* \-#,##0\ ;_-[$$-409]* &quot;-&quot;??_ ;_-@_ "/>
    <numFmt numFmtId="167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7"/>
      <color theme="1"/>
      <name val="Times New Roman"/>
      <family val="1"/>
      <charset val="186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3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164" fontId="0" fillId="0" borderId="1" xfId="0" applyNumberFormat="1" applyBorder="1" applyAlignment="1">
      <alignment vertical="center" wrapText="1"/>
    </xf>
    <xf numFmtId="3" fontId="0" fillId="0" borderId="0" xfId="0" applyNumberFormat="1" applyAlignment="1">
      <alignment vertical="center" wrapText="1"/>
    </xf>
    <xf numFmtId="3" fontId="0" fillId="0" borderId="2" xfId="0" applyNumberFormat="1" applyBorder="1" applyAlignment="1">
      <alignment vertical="center" wrapText="1"/>
    </xf>
    <xf numFmtId="164" fontId="0" fillId="0" borderId="0" xfId="0" applyNumberFormat="1" applyAlignment="1">
      <alignment horizontal="right" vertical="center" wrapText="1"/>
    </xf>
    <xf numFmtId="3" fontId="0" fillId="0" borderId="0" xfId="0" applyNumberFormat="1" applyAlignment="1">
      <alignment horizontal="right" vertical="center" wrapText="1"/>
    </xf>
    <xf numFmtId="3" fontId="0" fillId="0" borderId="2" xfId="0" applyNumberFormat="1" applyBorder="1" applyAlignment="1">
      <alignment horizontal="right" vertical="center" wrapText="1"/>
    </xf>
    <xf numFmtId="0" fontId="0" fillId="0" borderId="3" xfId="0" applyBorder="1"/>
    <xf numFmtId="0" fontId="0" fillId="0" borderId="3" xfId="0" applyBorder="1" applyAlignment="1">
      <alignment horizontal="left" indent="2"/>
    </xf>
    <xf numFmtId="0" fontId="0" fillId="0" borderId="3" xfId="0" applyBorder="1" applyAlignment="1">
      <alignment horizontal="left"/>
    </xf>
    <xf numFmtId="165" fontId="0" fillId="0" borderId="3" xfId="0" applyNumberFormat="1" applyBorder="1"/>
    <xf numFmtId="165" fontId="0" fillId="0" borderId="0" xfId="0" applyNumberFormat="1"/>
    <xf numFmtId="3" fontId="0" fillId="0" borderId="0" xfId="0" applyNumberFormat="1"/>
    <xf numFmtId="0" fontId="1" fillId="0" borderId="3" xfId="0" applyFont="1" applyBorder="1" applyAlignment="1">
      <alignment horizontal="left" vertical="center" indent="3"/>
    </xf>
    <xf numFmtId="164" fontId="0" fillId="0" borderId="3" xfId="0" applyNumberFormat="1" applyBorder="1"/>
    <xf numFmtId="0" fontId="0" fillId="2" borderId="3" xfId="0" applyFill="1" applyBorder="1"/>
    <xf numFmtId="9" fontId="0" fillId="2" borderId="3" xfId="4" applyFont="1" applyFill="1" applyBorder="1"/>
    <xf numFmtId="0" fontId="6" fillId="0" borderId="0" xfId="0" applyFont="1" applyAlignment="1">
      <alignment horizontal="left" indent="3"/>
    </xf>
    <xf numFmtId="9" fontId="0" fillId="0" borderId="0" xfId="0" applyNumberFormat="1"/>
    <xf numFmtId="9" fontId="0" fillId="0" borderId="3" xfId="0" applyNumberFormat="1" applyBorder="1"/>
    <xf numFmtId="0" fontId="6" fillId="0" borderId="3" xfId="0" applyFont="1" applyBorder="1"/>
    <xf numFmtId="0" fontId="6" fillId="2" borderId="3" xfId="0" applyFont="1" applyFill="1" applyBorder="1"/>
    <xf numFmtId="165" fontId="6" fillId="2" borderId="3" xfId="0" applyNumberFormat="1" applyFont="1" applyFill="1" applyBorder="1"/>
    <xf numFmtId="165" fontId="0" fillId="2" borderId="3" xfId="0" applyNumberFormat="1" applyFill="1" applyBorder="1"/>
    <xf numFmtId="0" fontId="6" fillId="0" borderId="3" xfId="0" applyFont="1" applyBorder="1" applyAlignment="1">
      <alignment horizontal="left" wrapText="1" indent="3"/>
    </xf>
    <xf numFmtId="0" fontId="1" fillId="0" borderId="0" xfId="0" applyFont="1" applyAlignment="1">
      <alignment horizontal="left" vertical="center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3" fontId="0" fillId="0" borderId="3" xfId="0" applyNumberFormat="1" applyBorder="1"/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6" fontId="0" fillId="0" borderId="3" xfId="0" applyNumberFormat="1" applyBorder="1"/>
    <xf numFmtId="167" fontId="0" fillId="0" borderId="3" xfId="3" applyNumberFormat="1" applyFont="1" applyBorder="1"/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3" xfId="0" applyBorder="1" applyAlignment="1">
      <alignment horizontal="left" vertical="center"/>
    </xf>
    <xf numFmtId="17" fontId="6" fillId="0" borderId="3" xfId="0" applyNumberFormat="1" applyFont="1" applyBorder="1"/>
    <xf numFmtId="0" fontId="0" fillId="0" borderId="0" xfId="0" applyAlignment="1">
      <alignment vertical="center" wrapText="1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 wrapText="1" indent="3"/>
    </xf>
  </cellXfs>
  <cellStyles count="5">
    <cellStyle name="Currency" xfId="3" builtinId="4"/>
    <cellStyle name="Hyperlink 2" xfId="2"/>
    <cellStyle name="Normal" xfId="0" builtinId="0"/>
    <cellStyle name="Normal 2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zoomScale="70" zoomScaleNormal="70" workbookViewId="0">
      <selection activeCell="B17" sqref="B17:C17"/>
    </sheetView>
  </sheetViews>
  <sheetFormatPr defaultRowHeight="15" x14ac:dyDescent="0.25"/>
  <cols>
    <col min="1" max="1" width="38.85546875" customWidth="1"/>
    <col min="2" max="2" width="12" bestFit="1" customWidth="1"/>
    <col min="3" max="3" width="15" bestFit="1" customWidth="1"/>
  </cols>
  <sheetData>
    <row r="1" spans="1:5" x14ac:dyDescent="0.25">
      <c r="A1" s="5" t="s">
        <v>0</v>
      </c>
    </row>
    <row r="2" spans="1:5" ht="31.9" customHeight="1" thickBot="1" x14ac:dyDescent="0.3">
      <c r="A2" s="51" t="s">
        <v>1</v>
      </c>
      <c r="B2" s="51"/>
      <c r="C2" s="51"/>
      <c r="D2" s="51"/>
      <c r="E2" s="51"/>
    </row>
    <row r="3" spans="1:5" x14ac:dyDescent="0.25">
      <c r="A3" s="2" t="s">
        <v>2</v>
      </c>
      <c r="B3" s="12">
        <v>10200</v>
      </c>
    </row>
    <row r="4" spans="1:5" x14ac:dyDescent="0.25">
      <c r="A4" s="3" t="s">
        <v>3</v>
      </c>
      <c r="B4" s="13">
        <v>15100</v>
      </c>
    </row>
    <row r="5" spans="1:5" x14ac:dyDescent="0.25">
      <c r="A5" s="3" t="s">
        <v>4</v>
      </c>
      <c r="B5" s="13">
        <v>57000</v>
      </c>
    </row>
    <row r="6" spans="1:5" x14ac:dyDescent="0.25">
      <c r="A6" s="3" t="s">
        <v>5</v>
      </c>
      <c r="B6" s="13">
        <v>3900</v>
      </c>
    </row>
    <row r="7" spans="1:5" x14ac:dyDescent="0.25">
      <c r="A7" s="3" t="s">
        <v>6</v>
      </c>
      <c r="B7" s="13">
        <v>4100</v>
      </c>
    </row>
    <row r="8" spans="1:5" x14ac:dyDescent="0.25">
      <c r="A8" s="3" t="s">
        <v>7</v>
      </c>
      <c r="B8" s="13">
        <v>2150</v>
      </c>
    </row>
    <row r="9" spans="1:5" ht="15.75" thickBot="1" x14ac:dyDescent="0.3">
      <c r="A9" s="4" t="s">
        <v>8</v>
      </c>
      <c r="B9" s="14">
        <v>27000</v>
      </c>
    </row>
    <row r="10" spans="1:5" x14ac:dyDescent="0.25">
      <c r="A10" s="1"/>
    </row>
    <row r="11" spans="1:5" x14ac:dyDescent="0.25">
      <c r="A11" s="5" t="s">
        <v>9</v>
      </c>
    </row>
    <row r="12" spans="1:5" x14ac:dyDescent="0.25">
      <c r="A12" s="6" t="s">
        <v>10</v>
      </c>
    </row>
    <row r="13" spans="1:5" x14ac:dyDescent="0.25">
      <c r="A13" s="6" t="s">
        <v>11</v>
      </c>
    </row>
    <row r="14" spans="1:5" x14ac:dyDescent="0.25">
      <c r="A14" s="6"/>
    </row>
    <row r="15" spans="1:5" x14ac:dyDescent="0.25">
      <c r="A15" s="6" t="s">
        <v>133</v>
      </c>
    </row>
    <row r="16" spans="1:5" x14ac:dyDescent="0.25">
      <c r="A16" s="52" t="s">
        <v>54</v>
      </c>
      <c r="B16" s="52"/>
      <c r="C16" s="52"/>
    </row>
    <row r="17" spans="1:3" x14ac:dyDescent="0.25">
      <c r="A17" s="18"/>
      <c r="B17" s="53" t="s">
        <v>134</v>
      </c>
      <c r="C17" s="54"/>
    </row>
    <row r="18" spans="1:3" x14ac:dyDescent="0.25">
      <c r="A18" s="18" t="s">
        <v>44</v>
      </c>
      <c r="B18" s="18"/>
      <c r="C18" s="18"/>
    </row>
    <row r="19" spans="1:3" x14ac:dyDescent="0.25">
      <c r="A19" s="18" t="s">
        <v>45</v>
      </c>
      <c r="B19" s="44"/>
      <c r="C19" s="44">
        <v>57000</v>
      </c>
    </row>
    <row r="20" spans="1:3" x14ac:dyDescent="0.25">
      <c r="A20" s="18" t="s">
        <v>57</v>
      </c>
      <c r="B20" s="44"/>
      <c r="C20" s="44"/>
    </row>
    <row r="21" spans="1:3" x14ac:dyDescent="0.25">
      <c r="A21" s="19" t="s">
        <v>59</v>
      </c>
      <c r="B21" s="44">
        <v>15100</v>
      </c>
      <c r="C21" s="44"/>
    </row>
    <row r="22" spans="1:3" x14ac:dyDescent="0.25">
      <c r="A22" s="19" t="s">
        <v>46</v>
      </c>
      <c r="B22" s="44">
        <v>27000</v>
      </c>
      <c r="C22" s="44"/>
    </row>
    <row r="23" spans="1:3" x14ac:dyDescent="0.25">
      <c r="A23" s="20" t="s">
        <v>47</v>
      </c>
      <c r="B23" s="44">
        <f>B21+B22</f>
        <v>42100</v>
      </c>
      <c r="C23" s="44"/>
    </row>
    <row r="24" spans="1:3" x14ac:dyDescent="0.25">
      <c r="A24" s="19" t="s">
        <v>58</v>
      </c>
      <c r="B24" s="44">
        <v>-10200</v>
      </c>
      <c r="C24" s="44"/>
    </row>
    <row r="25" spans="1:3" x14ac:dyDescent="0.25">
      <c r="A25" s="20" t="s">
        <v>126</v>
      </c>
      <c r="B25" s="44"/>
      <c r="C25" s="44">
        <f>B23+B24</f>
        <v>31900</v>
      </c>
    </row>
    <row r="26" spans="1:3" x14ac:dyDescent="0.25">
      <c r="A26" s="18" t="s">
        <v>48</v>
      </c>
      <c r="B26" s="44"/>
      <c r="C26" s="44">
        <f>C19-C25</f>
        <v>25100</v>
      </c>
    </row>
    <row r="27" spans="1:3" x14ac:dyDescent="0.25">
      <c r="A27" s="18" t="s">
        <v>49</v>
      </c>
      <c r="B27" s="44"/>
      <c r="C27" s="44"/>
    </row>
    <row r="28" spans="1:3" x14ac:dyDescent="0.25">
      <c r="A28" s="19" t="s">
        <v>50</v>
      </c>
      <c r="B28" s="44">
        <v>3900</v>
      </c>
      <c r="C28" s="44"/>
    </row>
    <row r="29" spans="1:3" x14ac:dyDescent="0.25">
      <c r="A29" s="19" t="s">
        <v>51</v>
      </c>
      <c r="B29" s="44">
        <v>4100</v>
      </c>
      <c r="C29" s="44"/>
    </row>
    <row r="30" spans="1:3" x14ac:dyDescent="0.25">
      <c r="A30" s="19" t="s">
        <v>52</v>
      </c>
      <c r="B30" s="44">
        <v>2150</v>
      </c>
      <c r="C30" s="44"/>
    </row>
    <row r="31" spans="1:3" x14ac:dyDescent="0.25">
      <c r="A31" s="18" t="s">
        <v>127</v>
      </c>
      <c r="B31" s="44"/>
      <c r="C31" s="44">
        <f>B28+B29+B30</f>
        <v>10150</v>
      </c>
    </row>
    <row r="32" spans="1:3" x14ac:dyDescent="0.25">
      <c r="A32" s="18" t="s">
        <v>53</v>
      </c>
      <c r="B32" s="44"/>
      <c r="C32" s="44">
        <f>C26-C31</f>
        <v>14950</v>
      </c>
    </row>
    <row r="34" spans="1:5" x14ac:dyDescent="0.25">
      <c r="A34" s="6" t="s">
        <v>60</v>
      </c>
    </row>
    <row r="35" spans="1:5" x14ac:dyDescent="0.25">
      <c r="A35" s="26" t="s">
        <v>61</v>
      </c>
      <c r="B35" s="18" t="s">
        <v>62</v>
      </c>
      <c r="C35" s="18" t="s">
        <v>63</v>
      </c>
      <c r="D35" s="18" t="s">
        <v>64</v>
      </c>
      <c r="E35" s="18" t="s">
        <v>65</v>
      </c>
    </row>
    <row r="36" spans="1:5" x14ac:dyDescent="0.25">
      <c r="A36" s="18"/>
      <c r="B36" s="18" t="s">
        <v>62</v>
      </c>
      <c r="C36" s="21">
        <f>C25</f>
        <v>31900</v>
      </c>
      <c r="D36" s="18" t="s">
        <v>64</v>
      </c>
      <c r="E36" s="18">
        <f>4250</f>
        <v>4250</v>
      </c>
    </row>
    <row r="37" spans="1:5" x14ac:dyDescent="0.25">
      <c r="A37" s="18"/>
      <c r="B37" s="18" t="s">
        <v>62</v>
      </c>
      <c r="C37" s="34">
        <f>C36/E36</f>
        <v>7.5058823529411764</v>
      </c>
      <c r="D37" s="26" t="s">
        <v>66</v>
      </c>
      <c r="E37" s="18"/>
    </row>
  </sheetData>
  <mergeCells count="3">
    <mergeCell ref="A2:E2"/>
    <mergeCell ref="A16:C16"/>
    <mergeCell ref="B17:C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topLeftCell="A11" zoomScale="70" zoomScaleNormal="70" workbookViewId="0">
      <selection activeCell="C54" sqref="C54"/>
    </sheetView>
  </sheetViews>
  <sheetFormatPr defaultRowHeight="15" x14ac:dyDescent="0.25"/>
  <cols>
    <col min="1" max="1" width="38" customWidth="1"/>
    <col min="2" max="2" width="17.28515625" customWidth="1"/>
    <col min="3" max="3" width="28.28515625" bestFit="1" customWidth="1"/>
    <col min="4" max="4" width="9.7109375" customWidth="1"/>
    <col min="5" max="5" width="12" bestFit="1" customWidth="1"/>
    <col min="6" max="6" width="12.85546875" customWidth="1"/>
    <col min="7" max="7" width="11.5703125" bestFit="1" customWidth="1"/>
  </cols>
  <sheetData>
    <row r="1" spans="1:9" x14ac:dyDescent="0.25">
      <c r="A1" s="5" t="s">
        <v>12</v>
      </c>
    </row>
    <row r="2" spans="1:9" ht="61.15" customHeight="1" x14ac:dyDescent="0.25">
      <c r="A2" s="51" t="s">
        <v>13</v>
      </c>
      <c r="B2" s="51"/>
      <c r="C2" s="51"/>
      <c r="D2" s="51"/>
      <c r="E2" s="51"/>
    </row>
    <row r="3" spans="1:9" ht="15.75" thickBot="1" x14ac:dyDescent="0.3">
      <c r="A3" s="1" t="s">
        <v>14</v>
      </c>
    </row>
    <row r="4" spans="1:9" x14ac:dyDescent="0.25">
      <c r="A4" s="2" t="s">
        <v>15</v>
      </c>
      <c r="B4" s="7" t="s">
        <v>16</v>
      </c>
    </row>
    <row r="5" spans="1:9" x14ac:dyDescent="0.25">
      <c r="A5" s="3" t="s">
        <v>17</v>
      </c>
      <c r="B5" s="15">
        <v>2450000</v>
      </c>
    </row>
    <row r="6" spans="1:9" x14ac:dyDescent="0.25">
      <c r="A6" s="3" t="s">
        <v>18</v>
      </c>
      <c r="B6" s="16">
        <v>370000</v>
      </c>
    </row>
    <row r="7" spans="1:9" x14ac:dyDescent="0.25">
      <c r="A7" s="3" t="s">
        <v>19</v>
      </c>
      <c r="B7" s="16">
        <v>1282500</v>
      </c>
    </row>
    <row r="8" spans="1:9" ht="15.75" thickBot="1" x14ac:dyDescent="0.3">
      <c r="A8" s="4" t="s">
        <v>20</v>
      </c>
      <c r="B8" s="17">
        <v>430000</v>
      </c>
    </row>
    <row r="9" spans="1:9" ht="31.15" customHeight="1" x14ac:dyDescent="0.25">
      <c r="A9" s="51" t="s">
        <v>21</v>
      </c>
      <c r="B9" s="51"/>
      <c r="C9" s="51"/>
      <c r="D9" s="51"/>
      <c r="E9" s="51"/>
    </row>
    <row r="10" spans="1:9" x14ac:dyDescent="0.25">
      <c r="A10" s="5" t="s">
        <v>9</v>
      </c>
    </row>
    <row r="11" spans="1:9" x14ac:dyDescent="0.25">
      <c r="A11" s="6" t="s">
        <v>22</v>
      </c>
    </row>
    <row r="12" spans="1:9" x14ac:dyDescent="0.25">
      <c r="A12" s="6" t="s">
        <v>23</v>
      </c>
    </row>
    <row r="13" spans="1:9" x14ac:dyDescent="0.25">
      <c r="A13" s="6" t="s">
        <v>24</v>
      </c>
    </row>
    <row r="15" spans="1:9" x14ac:dyDescent="0.25">
      <c r="A15" s="6" t="s">
        <v>67</v>
      </c>
    </row>
    <row r="16" spans="1:9" x14ac:dyDescent="0.25">
      <c r="A16" s="24" t="s">
        <v>82</v>
      </c>
      <c r="B16" s="18" t="s">
        <v>62</v>
      </c>
      <c r="C16" s="48" t="s">
        <v>128</v>
      </c>
      <c r="D16" s="55" t="s">
        <v>64</v>
      </c>
      <c r="E16" s="55"/>
      <c r="F16" s="55"/>
      <c r="G16" s="18" t="s">
        <v>129</v>
      </c>
      <c r="H16" s="18"/>
      <c r="I16" s="18"/>
    </row>
    <row r="17" spans="1:9" x14ac:dyDescent="0.25">
      <c r="A17" s="18"/>
      <c r="B17" s="18" t="s">
        <v>62</v>
      </c>
      <c r="C17" s="25">
        <f>B5</f>
        <v>2450000</v>
      </c>
      <c r="D17" s="55" t="s">
        <v>64</v>
      </c>
      <c r="E17" s="55"/>
      <c r="F17" s="55"/>
      <c r="G17" s="18">
        <v>19600</v>
      </c>
      <c r="H17" s="18" t="s">
        <v>68</v>
      </c>
    </row>
    <row r="18" spans="1:9" x14ac:dyDescent="0.25">
      <c r="A18" s="18"/>
      <c r="B18" s="18" t="s">
        <v>62</v>
      </c>
      <c r="C18" s="34">
        <f>C17/G17</f>
        <v>125</v>
      </c>
      <c r="D18" s="55" t="s">
        <v>130</v>
      </c>
      <c r="E18" s="55"/>
      <c r="F18" s="55"/>
    </row>
    <row r="20" spans="1:9" x14ac:dyDescent="0.25">
      <c r="A20" s="6" t="s">
        <v>71</v>
      </c>
    </row>
    <row r="21" spans="1:9" ht="30" x14ac:dyDescent="0.25">
      <c r="A21" s="35" t="s">
        <v>69</v>
      </c>
      <c r="B21" s="18" t="s">
        <v>62</v>
      </c>
      <c r="C21" s="38" t="s">
        <v>131</v>
      </c>
      <c r="D21" s="56" t="s">
        <v>64</v>
      </c>
      <c r="E21" s="56"/>
      <c r="F21" s="56"/>
      <c r="G21" s="49" t="s">
        <v>70</v>
      </c>
      <c r="H21" s="38"/>
      <c r="I21" s="38"/>
    </row>
    <row r="22" spans="1:9" x14ac:dyDescent="0.25">
      <c r="A22" s="18"/>
      <c r="B22" s="18" t="s">
        <v>62</v>
      </c>
      <c r="C22" s="25">
        <f>C29</f>
        <v>2082500</v>
      </c>
      <c r="D22" s="55" t="s">
        <v>64</v>
      </c>
      <c r="E22" s="55"/>
      <c r="F22" s="55"/>
      <c r="G22" s="25">
        <f>B5</f>
        <v>2450000</v>
      </c>
      <c r="H22" s="18"/>
      <c r="I22" s="18"/>
    </row>
    <row r="23" spans="1:9" x14ac:dyDescent="0.25">
      <c r="A23" s="18"/>
      <c r="B23" s="18" t="s">
        <v>62</v>
      </c>
      <c r="C23" s="27">
        <f>C22/G22</f>
        <v>0.85</v>
      </c>
      <c r="D23" s="57"/>
      <c r="E23" s="57"/>
      <c r="F23" s="57"/>
    </row>
    <row r="25" spans="1:9" x14ac:dyDescent="0.25">
      <c r="A25" s="28" t="s">
        <v>72</v>
      </c>
    </row>
    <row r="26" spans="1:9" x14ac:dyDescent="0.25">
      <c r="A26" t="s">
        <v>132</v>
      </c>
      <c r="B26" t="s">
        <v>62</v>
      </c>
      <c r="C26" t="str">
        <f>A6</f>
        <v>Office rent</v>
      </c>
      <c r="D26" t="s">
        <v>73</v>
      </c>
    </row>
    <row r="27" spans="1:9" x14ac:dyDescent="0.25">
      <c r="C27" t="str">
        <f>A7</f>
        <v>Support staff salaries</v>
      </c>
      <c r="D27" t="s">
        <v>73</v>
      </c>
    </row>
    <row r="28" spans="1:9" x14ac:dyDescent="0.25">
      <c r="C28" t="str">
        <f>A8</f>
        <v>Utilities</v>
      </c>
      <c r="D28" t="s">
        <v>73</v>
      </c>
    </row>
    <row r="29" spans="1:9" x14ac:dyDescent="0.25">
      <c r="B29" t="s">
        <v>62</v>
      </c>
      <c r="C29" s="23">
        <f>B6+B7+B8</f>
        <v>2082500</v>
      </c>
    </row>
    <row r="32" spans="1:9" x14ac:dyDescent="0.25">
      <c r="A32" s="6" t="s">
        <v>74</v>
      </c>
    </row>
    <row r="33" spans="1:6" x14ac:dyDescent="0.25">
      <c r="A33" s="52" t="s">
        <v>75</v>
      </c>
      <c r="B33" s="52"/>
      <c r="C33" s="52"/>
      <c r="D33" s="52"/>
      <c r="E33" s="52"/>
    </row>
    <row r="34" spans="1:6" x14ac:dyDescent="0.25">
      <c r="A34" s="52" t="s">
        <v>76</v>
      </c>
      <c r="B34" s="52"/>
      <c r="C34" s="52"/>
      <c r="D34" s="52"/>
      <c r="E34" s="52"/>
    </row>
    <row r="35" spans="1:6" x14ac:dyDescent="0.25">
      <c r="A35" s="31" t="s">
        <v>77</v>
      </c>
      <c r="B35" s="18"/>
      <c r="C35" s="18"/>
      <c r="D35" s="18"/>
      <c r="E35" s="18"/>
    </row>
    <row r="36" spans="1:6" x14ac:dyDescent="0.25">
      <c r="A36" s="18" t="s">
        <v>81</v>
      </c>
      <c r="B36" s="21" t="s">
        <v>79</v>
      </c>
      <c r="C36" s="18" t="s">
        <v>83</v>
      </c>
      <c r="D36" s="18" t="s">
        <v>62</v>
      </c>
      <c r="E36" s="18"/>
    </row>
    <row r="37" spans="1:6" x14ac:dyDescent="0.25">
      <c r="A37" s="18">
        <f>240</f>
        <v>240</v>
      </c>
      <c r="B37" s="21" t="s">
        <v>79</v>
      </c>
      <c r="C37" s="21">
        <f>C18</f>
        <v>125</v>
      </c>
      <c r="D37" s="18" t="s">
        <v>62</v>
      </c>
      <c r="E37" s="21">
        <f>C37*A37</f>
        <v>30000</v>
      </c>
    </row>
    <row r="38" spans="1:6" x14ac:dyDescent="0.25">
      <c r="A38" s="18"/>
      <c r="B38" s="18"/>
      <c r="C38" s="18"/>
      <c r="D38" s="18"/>
      <c r="E38" s="18"/>
    </row>
    <row r="39" spans="1:6" x14ac:dyDescent="0.25">
      <c r="A39" s="31" t="s">
        <v>78</v>
      </c>
      <c r="B39" s="18"/>
      <c r="C39" s="18"/>
      <c r="D39" s="18"/>
      <c r="E39" s="18"/>
    </row>
    <row r="40" spans="1:6" x14ac:dyDescent="0.25">
      <c r="A40" s="18" t="str">
        <f>A21</f>
        <v>Predeterminated overhead allocation rate</v>
      </c>
      <c r="B40" s="18" t="s">
        <v>79</v>
      </c>
      <c r="C40" s="18" t="s">
        <v>80</v>
      </c>
      <c r="D40" s="18" t="s">
        <v>62</v>
      </c>
      <c r="E40" s="18"/>
    </row>
    <row r="41" spans="1:6" x14ac:dyDescent="0.25">
      <c r="A41" s="30">
        <f>C23</f>
        <v>0.85</v>
      </c>
      <c r="B41" s="18" t="s">
        <v>79</v>
      </c>
      <c r="C41" s="21">
        <f>E37</f>
        <v>30000</v>
      </c>
      <c r="D41" s="18" t="s">
        <v>62</v>
      </c>
      <c r="E41" s="21">
        <f>A41*C41</f>
        <v>25500</v>
      </c>
    </row>
    <row r="42" spans="1:6" x14ac:dyDescent="0.25">
      <c r="A42" s="18"/>
      <c r="B42" s="18"/>
      <c r="C42" s="18"/>
    </row>
    <row r="43" spans="1:6" x14ac:dyDescent="0.25">
      <c r="A43" s="32" t="s">
        <v>84</v>
      </c>
      <c r="B43" s="33">
        <f>E37+E41</f>
        <v>55500</v>
      </c>
      <c r="C43" s="18"/>
    </row>
    <row r="45" spans="1:6" x14ac:dyDescent="0.25">
      <c r="A45" s="6" t="s">
        <v>85</v>
      </c>
    </row>
    <row r="46" spans="1:6" x14ac:dyDescent="0.25">
      <c r="B46" s="5"/>
      <c r="C46" s="5"/>
      <c r="D46" s="5"/>
      <c r="E46" s="5"/>
    </row>
    <row r="47" spans="1:6" x14ac:dyDescent="0.25">
      <c r="A47" s="18" t="s">
        <v>88</v>
      </c>
      <c r="B47" s="18" t="s">
        <v>73</v>
      </c>
      <c r="C47" s="18" t="s">
        <v>86</v>
      </c>
      <c r="D47" s="18" t="s">
        <v>62</v>
      </c>
      <c r="E47" s="31" t="s">
        <v>87</v>
      </c>
      <c r="F47" s="31"/>
    </row>
    <row r="48" spans="1:6" x14ac:dyDescent="0.25">
      <c r="A48" s="21">
        <f>C53</f>
        <v>24975</v>
      </c>
      <c r="B48" s="18" t="s">
        <v>73</v>
      </c>
      <c r="C48" s="21">
        <f>B43</f>
        <v>55500</v>
      </c>
      <c r="D48" s="18" t="s">
        <v>62</v>
      </c>
      <c r="E48" s="33">
        <f>C48+A48</f>
        <v>80475</v>
      </c>
      <c r="F48" s="18"/>
    </row>
    <row r="50" spans="1:5" x14ac:dyDescent="0.25">
      <c r="A50" s="28" t="s">
        <v>72</v>
      </c>
    </row>
    <row r="51" spans="1:5" x14ac:dyDescent="0.25">
      <c r="A51" t="s">
        <v>88</v>
      </c>
      <c r="B51" t="s">
        <v>62</v>
      </c>
      <c r="C51" t="s">
        <v>84</v>
      </c>
      <c r="D51" t="s">
        <v>79</v>
      </c>
      <c r="E51" s="29">
        <v>0.45</v>
      </c>
    </row>
    <row r="52" spans="1:5" x14ac:dyDescent="0.25">
      <c r="B52" t="s">
        <v>62</v>
      </c>
      <c r="C52" s="22">
        <f>B43</f>
        <v>55500</v>
      </c>
      <c r="D52" t="s">
        <v>79</v>
      </c>
      <c r="E52" s="29">
        <v>0.45</v>
      </c>
    </row>
    <row r="53" spans="1:5" x14ac:dyDescent="0.25">
      <c r="B53" t="s">
        <v>62</v>
      </c>
      <c r="C53" s="22">
        <f>C52*E52</f>
        <v>24975</v>
      </c>
    </row>
  </sheetData>
  <mergeCells count="10">
    <mergeCell ref="D22:F22"/>
    <mergeCell ref="D23:F23"/>
    <mergeCell ref="D18:F18"/>
    <mergeCell ref="A33:E33"/>
    <mergeCell ref="A34:E34"/>
    <mergeCell ref="A2:E2"/>
    <mergeCell ref="A9:E9"/>
    <mergeCell ref="D16:F16"/>
    <mergeCell ref="D17:F17"/>
    <mergeCell ref="D21:F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="70" zoomScaleNormal="70" workbookViewId="0">
      <selection activeCell="G67" sqref="G67"/>
    </sheetView>
  </sheetViews>
  <sheetFormatPr defaultRowHeight="15" x14ac:dyDescent="0.25"/>
  <cols>
    <col min="2" max="2" width="61.140625" customWidth="1"/>
    <col min="3" max="3" width="12" bestFit="1" customWidth="1"/>
    <col min="4" max="4" width="12.140625" customWidth="1"/>
    <col min="5" max="5" width="10.28515625" customWidth="1"/>
    <col min="6" max="6" width="10.85546875" customWidth="1"/>
    <col min="7" max="7" width="11.42578125" bestFit="1" customWidth="1"/>
  </cols>
  <sheetData>
    <row r="1" spans="2:5" x14ac:dyDescent="0.25">
      <c r="B1" s="5" t="s">
        <v>25</v>
      </c>
    </row>
    <row r="2" spans="2:5" ht="60" customHeight="1" thickBot="1" x14ac:dyDescent="0.3">
      <c r="B2" s="51" t="s">
        <v>26</v>
      </c>
      <c r="C2" s="51"/>
      <c r="D2" s="51"/>
      <c r="E2" s="51"/>
    </row>
    <row r="3" spans="2:5" x14ac:dyDescent="0.25">
      <c r="B3" s="9" t="s">
        <v>27</v>
      </c>
      <c r="C3" s="7"/>
    </row>
    <row r="4" spans="2:5" x14ac:dyDescent="0.25">
      <c r="B4" s="3" t="s">
        <v>28</v>
      </c>
      <c r="C4" s="8" t="s">
        <v>29</v>
      </c>
    </row>
    <row r="5" spans="2:5" x14ac:dyDescent="0.25">
      <c r="B5" s="3" t="s">
        <v>30</v>
      </c>
      <c r="C5" s="8" t="s">
        <v>31</v>
      </c>
    </row>
    <row r="6" spans="2:5" x14ac:dyDescent="0.25">
      <c r="B6" s="3" t="s">
        <v>32</v>
      </c>
      <c r="C6" s="8" t="s">
        <v>33</v>
      </c>
    </row>
    <row r="7" spans="2:5" ht="30" x14ac:dyDescent="0.25">
      <c r="B7" s="3" t="s">
        <v>34</v>
      </c>
      <c r="C7" s="8" t="s">
        <v>35</v>
      </c>
    </row>
    <row r="8" spans="2:5" x14ac:dyDescent="0.25">
      <c r="B8" s="10" t="s">
        <v>36</v>
      </c>
      <c r="C8" s="11"/>
    </row>
    <row r="9" spans="2:5" x14ac:dyDescent="0.25">
      <c r="B9" s="3" t="s">
        <v>37</v>
      </c>
      <c r="C9" s="8"/>
    </row>
    <row r="10" spans="2:5" x14ac:dyDescent="0.25">
      <c r="B10" s="3" t="s">
        <v>38</v>
      </c>
      <c r="C10" s="15">
        <v>11190</v>
      </c>
    </row>
    <row r="11" spans="2:5" x14ac:dyDescent="0.25">
      <c r="B11" s="3" t="s">
        <v>39</v>
      </c>
      <c r="C11" s="16">
        <v>22190</v>
      </c>
    </row>
    <row r="12" spans="2:5" x14ac:dyDescent="0.25">
      <c r="B12" s="3" t="s">
        <v>40</v>
      </c>
      <c r="C12" s="16">
        <v>11210</v>
      </c>
    </row>
    <row r="13" spans="2:5" ht="30.75" thickBot="1" x14ac:dyDescent="0.3">
      <c r="B13" s="4" t="s">
        <v>41</v>
      </c>
      <c r="C13" s="17">
        <v>52064</v>
      </c>
    </row>
    <row r="14" spans="2:5" x14ac:dyDescent="0.25">
      <c r="B14" s="5" t="s">
        <v>9</v>
      </c>
    </row>
    <row r="15" spans="2:5" x14ac:dyDescent="0.25">
      <c r="B15" s="6" t="s">
        <v>42</v>
      </c>
    </row>
    <row r="16" spans="2:5" ht="31.15" customHeight="1" x14ac:dyDescent="0.25">
      <c r="B16" s="58" t="s">
        <v>43</v>
      </c>
      <c r="C16" s="58"/>
      <c r="D16" s="58"/>
      <c r="E16" s="58"/>
    </row>
    <row r="18" spans="2:7" x14ac:dyDescent="0.25">
      <c r="B18" s="36" t="s">
        <v>89</v>
      </c>
    </row>
    <row r="19" spans="2:7" ht="30" x14ac:dyDescent="0.25">
      <c r="B19" s="41" t="s">
        <v>27</v>
      </c>
      <c r="C19" s="41" t="s">
        <v>92</v>
      </c>
      <c r="D19" s="42" t="s">
        <v>90</v>
      </c>
      <c r="E19" s="42" t="s">
        <v>91</v>
      </c>
      <c r="F19" s="42" t="s">
        <v>93</v>
      </c>
    </row>
    <row r="20" spans="2:7" x14ac:dyDescent="0.25">
      <c r="B20" s="18"/>
      <c r="C20" s="18"/>
      <c r="D20" s="18"/>
      <c r="E20" s="18"/>
      <c r="F20" s="18"/>
    </row>
    <row r="21" spans="2:7" x14ac:dyDescent="0.25">
      <c r="B21" s="18" t="s">
        <v>94</v>
      </c>
      <c r="C21" s="18"/>
      <c r="D21" s="18"/>
      <c r="E21" s="18"/>
      <c r="F21" s="18"/>
    </row>
    <row r="22" spans="2:7" x14ac:dyDescent="0.25">
      <c r="B22" s="19" t="s">
        <v>95</v>
      </c>
      <c r="C22" s="40">
        <v>90</v>
      </c>
      <c r="D22" s="37"/>
      <c r="E22" s="39"/>
      <c r="F22" s="18"/>
    </row>
    <row r="23" spans="2:7" x14ac:dyDescent="0.25">
      <c r="B23" s="19" t="s">
        <v>96</v>
      </c>
      <c r="C23" s="40">
        <v>540</v>
      </c>
      <c r="D23" s="18"/>
      <c r="E23" s="18"/>
      <c r="F23" s="18"/>
    </row>
    <row r="24" spans="2:7" x14ac:dyDescent="0.25">
      <c r="B24" s="18" t="s">
        <v>97</v>
      </c>
      <c r="C24" s="40">
        <f>C22+C23</f>
        <v>630</v>
      </c>
      <c r="D24" s="40"/>
      <c r="E24" s="40"/>
      <c r="F24" s="18"/>
    </row>
    <row r="25" spans="2:7" x14ac:dyDescent="0.25">
      <c r="B25" s="18"/>
      <c r="C25" s="40"/>
      <c r="D25" s="40"/>
      <c r="E25" s="40"/>
      <c r="F25" s="18"/>
    </row>
    <row r="26" spans="2:7" x14ac:dyDescent="0.25">
      <c r="B26" s="18" t="s">
        <v>98</v>
      </c>
      <c r="C26" s="18"/>
      <c r="D26" s="18"/>
      <c r="E26" s="18"/>
      <c r="F26" s="18"/>
    </row>
    <row r="27" spans="2:7" x14ac:dyDescent="0.25">
      <c r="B27" s="19" t="s">
        <v>99</v>
      </c>
      <c r="C27" s="18">
        <v>510</v>
      </c>
      <c r="D27" s="18">
        <v>510</v>
      </c>
      <c r="E27" s="18">
        <v>510</v>
      </c>
      <c r="F27" s="18">
        <v>510</v>
      </c>
    </row>
    <row r="28" spans="2:7" x14ac:dyDescent="0.25">
      <c r="B28" s="19" t="s">
        <v>100</v>
      </c>
      <c r="C28" s="18">
        <v>120</v>
      </c>
      <c r="D28" s="18">
        <v>120</v>
      </c>
      <c r="E28" s="18">
        <v>120</v>
      </c>
      <c r="F28" s="18">
        <f>E28*0.8</f>
        <v>96</v>
      </c>
    </row>
    <row r="29" spans="2:7" x14ac:dyDescent="0.25">
      <c r="B29" s="18" t="s">
        <v>101</v>
      </c>
      <c r="C29" s="18">
        <f>C27+C28</f>
        <v>630</v>
      </c>
      <c r="D29" s="18">
        <f t="shared" ref="D29:F29" si="0">D27+D28</f>
        <v>630</v>
      </c>
      <c r="E29" s="18">
        <f t="shared" si="0"/>
        <v>630</v>
      </c>
      <c r="F29" s="18">
        <f t="shared" si="0"/>
        <v>606</v>
      </c>
    </row>
    <row r="31" spans="2:7" ht="30" x14ac:dyDescent="0.25">
      <c r="B31" s="41" t="s">
        <v>36</v>
      </c>
      <c r="C31" s="43"/>
      <c r="D31" s="42" t="s">
        <v>90</v>
      </c>
      <c r="E31" s="42" t="s">
        <v>91</v>
      </c>
      <c r="F31" s="42" t="s">
        <v>93</v>
      </c>
      <c r="G31" s="42" t="s">
        <v>102</v>
      </c>
    </row>
    <row r="32" spans="2:7" x14ac:dyDescent="0.25">
      <c r="B32" s="18" t="s">
        <v>103</v>
      </c>
      <c r="C32" s="18"/>
      <c r="D32" s="18"/>
      <c r="E32" s="18"/>
      <c r="F32" s="18"/>
      <c r="G32" s="18"/>
    </row>
    <row r="33" spans="1:7" x14ac:dyDescent="0.25">
      <c r="B33" s="19" t="s">
        <v>104</v>
      </c>
      <c r="C33" s="18"/>
      <c r="D33" s="44">
        <v>4900</v>
      </c>
      <c r="E33" s="44">
        <v>1390</v>
      </c>
      <c r="F33" s="44">
        <v>4900</v>
      </c>
      <c r="G33" s="44">
        <f>F33+E33+D33</f>
        <v>11190</v>
      </c>
    </row>
    <row r="34" spans="1:7" x14ac:dyDescent="0.25">
      <c r="B34" s="19" t="s">
        <v>105</v>
      </c>
      <c r="C34" s="18"/>
      <c r="D34" s="44">
        <f>C11</f>
        <v>22190</v>
      </c>
      <c r="E34" s="44">
        <f>C12</f>
        <v>11210</v>
      </c>
      <c r="F34" s="44">
        <f>C13</f>
        <v>52064</v>
      </c>
      <c r="G34" s="44">
        <f>F34+E34+D34</f>
        <v>85464</v>
      </c>
    </row>
    <row r="35" spans="1:7" x14ac:dyDescent="0.25">
      <c r="B35" s="18" t="s">
        <v>106</v>
      </c>
      <c r="C35" s="18"/>
      <c r="D35" s="44">
        <f>D33+D34</f>
        <v>27090</v>
      </c>
      <c r="E35" s="44">
        <f t="shared" ref="E35:G35" si="1">E33+E34</f>
        <v>12600</v>
      </c>
      <c r="F35" s="44">
        <f t="shared" si="1"/>
        <v>56964</v>
      </c>
      <c r="G35" s="44">
        <f t="shared" si="1"/>
        <v>96654</v>
      </c>
    </row>
    <row r="36" spans="1:7" x14ac:dyDescent="0.25">
      <c r="B36" s="18" t="s">
        <v>107</v>
      </c>
      <c r="C36" s="18"/>
      <c r="D36" s="18">
        <f>D29</f>
        <v>630</v>
      </c>
      <c r="E36" s="18">
        <f t="shared" ref="E36:F36" si="2">E29</f>
        <v>630</v>
      </c>
      <c r="F36" s="18">
        <f t="shared" si="2"/>
        <v>606</v>
      </c>
      <c r="G36" s="18"/>
    </row>
    <row r="37" spans="1:7" x14ac:dyDescent="0.25">
      <c r="B37" s="18" t="s">
        <v>108</v>
      </c>
      <c r="C37" s="18"/>
      <c r="D37" s="45">
        <f>D35/D36</f>
        <v>43</v>
      </c>
      <c r="E37" s="45">
        <f t="shared" ref="E37:F37" si="3">E35/E36</f>
        <v>20</v>
      </c>
      <c r="F37" s="45">
        <f t="shared" si="3"/>
        <v>94</v>
      </c>
      <c r="G37" s="45">
        <f>D37+E37+F37</f>
        <v>157</v>
      </c>
    </row>
    <row r="38" spans="1:7" x14ac:dyDescent="0.25">
      <c r="B38" s="18"/>
      <c r="C38" s="18"/>
      <c r="D38" s="18"/>
      <c r="E38" s="18"/>
      <c r="F38" s="18"/>
      <c r="G38" s="18"/>
    </row>
    <row r="39" spans="1:7" x14ac:dyDescent="0.25">
      <c r="B39" s="18" t="s">
        <v>109</v>
      </c>
      <c r="C39" s="18"/>
      <c r="D39" s="18"/>
      <c r="E39" s="18"/>
      <c r="F39" s="18"/>
      <c r="G39" s="18"/>
    </row>
    <row r="40" spans="1:7" x14ac:dyDescent="0.25">
      <c r="B40" s="19" t="s">
        <v>110</v>
      </c>
      <c r="C40" s="18"/>
      <c r="D40" s="44">
        <f>D27*D37</f>
        <v>21930</v>
      </c>
      <c r="E40" s="44">
        <f>E27*E37</f>
        <v>10200</v>
      </c>
      <c r="F40" s="44">
        <f>F27*F37</f>
        <v>47940</v>
      </c>
      <c r="G40" s="44">
        <f>D40+E40+F40</f>
        <v>80070</v>
      </c>
    </row>
    <row r="41" spans="1:7" x14ac:dyDescent="0.25">
      <c r="B41" s="19" t="s">
        <v>100</v>
      </c>
      <c r="C41" s="18"/>
      <c r="D41" s="44">
        <f>D28*D37</f>
        <v>5160</v>
      </c>
      <c r="E41" s="44">
        <f>E28*E37</f>
        <v>2400</v>
      </c>
      <c r="F41" s="44">
        <f>F28*F37</f>
        <v>9024</v>
      </c>
      <c r="G41" s="44">
        <f>F41+E41+D41</f>
        <v>16584</v>
      </c>
    </row>
    <row r="42" spans="1:7" x14ac:dyDescent="0.25">
      <c r="B42" s="18" t="s">
        <v>111</v>
      </c>
      <c r="C42" s="18"/>
      <c r="D42" s="44">
        <f>D40+D41</f>
        <v>27090</v>
      </c>
      <c r="E42" s="44">
        <f t="shared" ref="E42:F42" si="4">E40+E41</f>
        <v>12600</v>
      </c>
      <c r="F42" s="44">
        <f t="shared" si="4"/>
        <v>56964</v>
      </c>
      <c r="G42" s="44">
        <f>G40+G41</f>
        <v>96654</v>
      </c>
    </row>
    <row r="44" spans="1:7" x14ac:dyDescent="0.25">
      <c r="B44" s="46" t="s">
        <v>112</v>
      </c>
      <c r="C44" s="46"/>
      <c r="D44" s="46"/>
      <c r="E44" s="46"/>
      <c r="F44" s="46"/>
    </row>
    <row r="45" spans="1:7" x14ac:dyDescent="0.25">
      <c r="A45" s="47" t="s">
        <v>113</v>
      </c>
      <c r="B45" s="47" t="s">
        <v>114</v>
      </c>
      <c r="C45" s="47" t="s">
        <v>56</v>
      </c>
      <c r="D45" s="47" t="s">
        <v>55</v>
      </c>
    </row>
    <row r="46" spans="1:7" x14ac:dyDescent="0.25">
      <c r="A46" s="50">
        <v>11263</v>
      </c>
      <c r="B46" s="18" t="s">
        <v>115</v>
      </c>
      <c r="C46" s="44">
        <f>D34</f>
        <v>22190</v>
      </c>
      <c r="D46" s="18"/>
    </row>
    <row r="47" spans="1:7" x14ac:dyDescent="0.25">
      <c r="A47" s="31"/>
      <c r="B47" s="18" t="s">
        <v>116</v>
      </c>
      <c r="C47" s="18"/>
      <c r="D47" s="44">
        <f>C46</f>
        <v>22190</v>
      </c>
    </row>
    <row r="48" spans="1:7" x14ac:dyDescent="0.25">
      <c r="A48" s="31"/>
      <c r="B48" s="18" t="s">
        <v>117</v>
      </c>
      <c r="C48" s="18"/>
      <c r="D48" s="18"/>
    </row>
    <row r="49" spans="1:4" x14ac:dyDescent="0.25">
      <c r="A49" s="31"/>
      <c r="B49" s="18"/>
      <c r="C49" s="18"/>
      <c r="D49" s="18"/>
    </row>
    <row r="50" spans="1:4" x14ac:dyDescent="0.25">
      <c r="A50" s="50"/>
      <c r="B50" s="18" t="s">
        <v>115</v>
      </c>
      <c r="C50" s="44">
        <f>E34</f>
        <v>11210</v>
      </c>
      <c r="D50" s="18"/>
    </row>
    <row r="51" spans="1:4" x14ac:dyDescent="0.25">
      <c r="A51" s="31"/>
      <c r="B51" s="18" t="s">
        <v>118</v>
      </c>
      <c r="C51" s="18"/>
      <c r="D51" s="44">
        <f>C50</f>
        <v>11210</v>
      </c>
    </row>
    <row r="52" spans="1:4" x14ac:dyDescent="0.25">
      <c r="A52" s="31"/>
      <c r="B52" s="18" t="s">
        <v>119</v>
      </c>
      <c r="C52" s="18"/>
      <c r="D52" s="18"/>
    </row>
    <row r="53" spans="1:4" x14ac:dyDescent="0.25">
      <c r="A53" s="31"/>
      <c r="B53" s="18"/>
      <c r="C53" s="18"/>
      <c r="D53" s="18"/>
    </row>
    <row r="54" spans="1:4" x14ac:dyDescent="0.25">
      <c r="A54" s="50"/>
      <c r="B54" s="18" t="s">
        <v>115</v>
      </c>
      <c r="C54" s="44">
        <v>8225</v>
      </c>
      <c r="D54" s="44"/>
    </row>
    <row r="55" spans="1:4" x14ac:dyDescent="0.25">
      <c r="A55" s="31"/>
      <c r="B55" s="18" t="s">
        <v>120</v>
      </c>
      <c r="C55" s="44"/>
      <c r="D55" s="44">
        <f>C54</f>
        <v>8225</v>
      </c>
    </row>
    <row r="56" spans="1:4" x14ac:dyDescent="0.25">
      <c r="A56" s="31"/>
      <c r="B56" s="18" t="s">
        <v>121</v>
      </c>
      <c r="C56" s="18"/>
      <c r="D56" s="18"/>
    </row>
    <row r="57" spans="1:4" x14ac:dyDescent="0.25">
      <c r="A57" s="31"/>
      <c r="B57" s="18"/>
      <c r="C57" s="18"/>
      <c r="D57" s="18"/>
    </row>
    <row r="58" spans="1:4" x14ac:dyDescent="0.25">
      <c r="A58" s="50"/>
      <c r="B58" s="18" t="s">
        <v>124</v>
      </c>
      <c r="C58" s="44">
        <v>43839</v>
      </c>
      <c r="D58" s="44"/>
    </row>
    <row r="59" spans="1:4" x14ac:dyDescent="0.25">
      <c r="A59" s="31"/>
      <c r="B59" s="18" t="s">
        <v>122</v>
      </c>
      <c r="C59" s="44"/>
      <c r="D59" s="44">
        <f>C58</f>
        <v>43839</v>
      </c>
    </row>
    <row r="60" spans="1:4" x14ac:dyDescent="0.25">
      <c r="A60" s="31"/>
      <c r="B60" s="18" t="s">
        <v>123</v>
      </c>
      <c r="C60" s="18"/>
      <c r="D60" s="18"/>
    </row>
    <row r="61" spans="1:4" x14ac:dyDescent="0.25">
      <c r="A61" s="31"/>
      <c r="B61" s="18"/>
      <c r="C61" s="18"/>
      <c r="D61" s="18"/>
    </row>
    <row r="62" spans="1:4" x14ac:dyDescent="0.25">
      <c r="A62" s="50"/>
      <c r="B62" s="18" t="s">
        <v>125</v>
      </c>
      <c r="C62" s="44">
        <f>G40</f>
        <v>80070</v>
      </c>
      <c r="D62" s="18"/>
    </row>
    <row r="63" spans="1:4" x14ac:dyDescent="0.25">
      <c r="A63" s="31"/>
      <c r="B63" s="18" t="s">
        <v>115</v>
      </c>
      <c r="C63" s="18"/>
      <c r="D63" s="44">
        <f>C62</f>
        <v>80070</v>
      </c>
    </row>
    <row r="64" spans="1:4" x14ac:dyDescent="0.25">
      <c r="A64" s="31"/>
      <c r="B64" s="18" t="s">
        <v>117</v>
      </c>
      <c r="C64" s="18"/>
      <c r="D64" s="18"/>
    </row>
  </sheetData>
  <mergeCells count="2">
    <mergeCell ref="B2:E2"/>
    <mergeCell ref="B16:E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Hamruna</dc:creator>
  <cp:lastModifiedBy>Stefano</cp:lastModifiedBy>
  <dcterms:created xsi:type="dcterms:W3CDTF">2021-09-28T16:19:22Z</dcterms:created>
  <dcterms:modified xsi:type="dcterms:W3CDTF">2023-08-08T17:57:46Z</dcterms:modified>
</cp:coreProperties>
</file>