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tefano\Downloads\"/>
    </mc:Choice>
  </mc:AlternateContent>
  <bookViews>
    <workbookView xWindow="0" yWindow="0" windowWidth="21570" windowHeight="8040"/>
  </bookViews>
  <sheets>
    <sheet name="1" sheetId="1" r:id="rId1"/>
    <sheet name="2" sheetId="2" r:id="rId2"/>
    <sheet name="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D34" i="3"/>
  <c r="D31" i="3"/>
  <c r="D28" i="3"/>
  <c r="D16" i="3"/>
  <c r="F53" i="1"/>
  <c r="E49" i="1"/>
  <c r="E48" i="1"/>
  <c r="F50" i="1" s="1"/>
  <c r="F52" i="1" s="1"/>
  <c r="C53" i="1"/>
  <c r="A53" i="1"/>
  <c r="D51" i="1"/>
  <c r="B50" i="1"/>
  <c r="B49" i="1"/>
  <c r="B48" i="1"/>
  <c r="C51" i="1" l="1"/>
  <c r="C55" i="1" s="1"/>
  <c r="A30" i="1" l="1"/>
  <c r="C28" i="1"/>
  <c r="A28" i="1"/>
  <c r="C27" i="1"/>
  <c r="A27" i="1"/>
  <c r="F19" i="3"/>
  <c r="F20" i="3" s="1"/>
  <c r="E19" i="3"/>
  <c r="E20" i="3" s="1"/>
  <c r="D19" i="3"/>
  <c r="D20" i="3" s="1"/>
  <c r="C19" i="3"/>
  <c r="C20" i="3" s="1"/>
  <c r="F17" i="3"/>
  <c r="E17" i="3"/>
  <c r="D17" i="3"/>
  <c r="D18" i="3" s="1"/>
  <c r="C17" i="3"/>
  <c r="C18" i="3" s="1"/>
  <c r="F16" i="3"/>
  <c r="F15" i="3"/>
  <c r="E15" i="3"/>
  <c r="E16" i="3" s="1"/>
  <c r="D15" i="3"/>
  <c r="C15" i="3"/>
  <c r="C16" i="3" s="1"/>
  <c r="F60" i="2"/>
  <c r="E46" i="2"/>
  <c r="E39" i="2"/>
  <c r="E38" i="2"/>
  <c r="E37" i="2"/>
  <c r="F54" i="2"/>
  <c r="E45" i="2"/>
  <c r="F41" i="2"/>
  <c r="F56" i="2"/>
  <c r="E53" i="2"/>
  <c r="E52" i="2"/>
  <c r="E51" i="2"/>
  <c r="E50" i="2"/>
  <c r="F47" i="2"/>
  <c r="E40" i="2"/>
  <c r="E41" i="2"/>
  <c r="E36" i="2"/>
  <c r="F33" i="2"/>
  <c r="F61" i="2"/>
  <c r="C29" i="1" l="1"/>
  <c r="C31" i="1" s="1"/>
  <c r="B38" i="1" s="1"/>
  <c r="B39" i="1" s="1"/>
  <c r="B41" i="1" s="1"/>
  <c r="F54" i="1" s="1"/>
  <c r="F55" i="1" s="1"/>
  <c r="E18" i="3"/>
  <c r="F18" i="3"/>
  <c r="F55" i="2"/>
  <c r="F42" i="2"/>
  <c r="F57" i="2" s="1"/>
</calcChain>
</file>

<file path=xl/sharedStrings.xml><?xml version="1.0" encoding="utf-8"?>
<sst xmlns="http://schemas.openxmlformats.org/spreadsheetml/2006/main" count="147" uniqueCount="135">
  <si>
    <t>Preparing financial statements and evaluating business performance</t>
  </si>
  <si>
    <t>Cash</t>
  </si>
  <si>
    <t>Cost of goods sold</t>
  </si>
  <si>
    <t>Total operating expenses</t>
  </si>
  <si>
    <t>Equipment, net</t>
  </si>
  <si>
    <t>Accounts payable</t>
  </si>
  <si>
    <t>Accrued liabilities</t>
  </si>
  <si>
    <t>Total stockholders’ equity</t>
  </si>
  <si>
    <t>Net sales revenue</t>
  </si>
  <si>
    <t>Long–term notes payable</t>
  </si>
  <si>
    <t>Accounts receivable</t>
  </si>
  <si>
    <t>Inventory</t>
  </si>
  <si>
    <t>Requirement</t>
  </si>
  <si>
    <t>4.      Answer these questions about the company:</t>
  </si>
  <si>
    <t>b.  How much in total economic resources does the company have as it moves into the new year?</t>
  </si>
  <si>
    <t>d.  What is the dollar amount of the stockholders’ equity in the business at the end of the year?</t>
  </si>
  <si>
    <t>a.  Was the result of operations for the year a profit or a loss? How much?</t>
  </si>
  <si>
    <t>c.  How much does the company owe to creditors?</t>
  </si>
  <si>
    <t>Preparing the statement of cash flows—indirect method</t>
  </si>
  <si>
    <t>Current Accounts:</t>
  </si>
  <si>
    <t>Current assets:</t>
  </si>
  <si>
    <t>Cash and cash equivalents . . . . . . . . . .</t>
  </si>
  <si>
    <t>Accounts receivable . . . . . . . . . . . . . . .</t>
  </si>
  <si>
    <t>Inventories . . . . . . . . . . . . . . . . . . . . . .</t>
  </si>
  <si>
    <t>Current liabilities:</t>
  </si>
  <si>
    <t>Accounts payable . . . . . . . . . . . . . . . . .</t>
  </si>
  <si>
    <t>Income tax payable  . . . . . . . . . . . . . . .</t>
  </si>
  <si>
    <t>December 31,</t>
  </si>
  <si>
    <t>Issuance of common stock</t>
  </si>
  <si>
    <t>Payment of note payable . . . . . .</t>
  </si>
  <si>
    <t>for cash . . . . . . . . . . . . . . .</t>
  </si>
  <si>
    <t>Payment of cash dividends . . . . .</t>
  </si>
  <si>
    <t>Issuance of note payable</t>
  </si>
  <si>
    <t>Purchase of equipment . . . . . . . .</t>
  </si>
  <si>
    <t>to borrow cash . . . . . . . . .</t>
  </si>
  <si>
    <t>Acquisition of land by issuing</t>
  </si>
  <si>
    <t>Gain on sale of building . . . . . . .</t>
  </si>
  <si>
    <t>long-term note payable . . .</t>
  </si>
  <si>
    <t>Net income . . . . . . . . . . . . . . . . .</t>
  </si>
  <si>
    <t>Cost basis of building sold . . . . .</t>
  </si>
  <si>
    <t>Depreciation expense . . . . . . . . .</t>
  </si>
  <si>
    <t>Prepare Johnson’s statement of cash flows using the indirect method. Include an accompanying schedule of noncash investing and financing activities.</t>
  </si>
  <si>
    <t>Trend analysis and return on common equity</t>
  </si>
  <si>
    <t>Net sales revenue, net income, and common stockholders’ equity for Azbel Mission Corporation, a manufacturer of contact lenses, follow for a four-year period.</t>
  </si>
  <si>
    <t>Net sales revenue . . . . . . .</t>
  </si>
  <si>
    <t>Net income . . . . . . . . . . . .</t>
  </si>
  <si>
    <t>Ending common stockholders’ equity . . .</t>
  </si>
  <si>
    <t>Requirements</t>
  </si>
  <si>
    <t>ABC, Corp., reported the following figures in its financial statements:</t>
  </si>
  <si>
    <t>1.   Prepare the business’s multi-step income statement for the year ended July 31, 2022.</t>
  </si>
  <si>
    <t>2.   Prepare the business's statement of owners equity for the year ended July 31, 2022.</t>
  </si>
  <si>
    <t>3.   Prepare the business's balance sheet for the year ended July 31, 2022.</t>
  </si>
  <si>
    <t>Accountants for Johnson, Inc., have assembled the following data for the year ended December 31, 2022:</t>
  </si>
  <si>
    <t>Transaction Data for 2022:</t>
  </si>
  <si>
    <t>1.      Compute trend analyses for each item for 2022–2019. Use 2019 as the base year, and round to the nearest whole percent.</t>
  </si>
  <si>
    <t>2.      Compute the rate of return on common stockholders’ equity for 2022–2019, rounding to three decimal places.</t>
  </si>
  <si>
    <t>Requirement 1</t>
  </si>
  <si>
    <t>Statement of Cash Flows</t>
  </si>
  <si>
    <t>Cash flows from operating activities:</t>
  </si>
  <si>
    <t xml:space="preserve">   Net income</t>
  </si>
  <si>
    <t xml:space="preserve">   Adjustments to reconcile net income to</t>
  </si>
  <si>
    <t xml:space="preserve">   net cash provided by operating activities:</t>
  </si>
  <si>
    <t xml:space="preserve">   Net cash provided by operating activities</t>
  </si>
  <si>
    <t>Cash flows from investing activities:</t>
  </si>
  <si>
    <t xml:space="preserve">       Acquisition of equipment</t>
  </si>
  <si>
    <t xml:space="preserve">   Net cash used for investing activities</t>
  </si>
  <si>
    <t xml:space="preserve">       Cash receipt from issuance of common stock</t>
  </si>
  <si>
    <t xml:space="preserve">       Cash receipt from issuance of note payable</t>
  </si>
  <si>
    <t xml:space="preserve">       Payment of dividends</t>
  </si>
  <si>
    <t xml:space="preserve">     Payment of note payable</t>
  </si>
  <si>
    <t xml:space="preserve">   Net cash provided by financing activities</t>
  </si>
  <si>
    <t>Net increase in cash</t>
  </si>
  <si>
    <t>Cash balance, December 31, 2021</t>
  </si>
  <si>
    <t>Noncash investing and financing activities:</t>
  </si>
  <si>
    <t xml:space="preserve">   Acquisition of land by issuing long-term note payable</t>
  </si>
  <si>
    <t xml:space="preserve">   Total noncash investing and financing activities</t>
  </si>
  <si>
    <t>Johnson, Inc.</t>
  </si>
  <si>
    <t>Year Ended December 31, 2022</t>
  </si>
  <si>
    <t>Increase in trade payable</t>
  </si>
  <si>
    <t>Decrease in accounts receivable</t>
  </si>
  <si>
    <t>Depreciation</t>
  </si>
  <si>
    <t>Increase in inventory</t>
  </si>
  <si>
    <t>Gain on sale of building</t>
  </si>
  <si>
    <t>Decrease in income tax payable</t>
  </si>
  <si>
    <t>Cost basis of building sold</t>
  </si>
  <si>
    <t>Cash balance, December 31, 2022</t>
  </si>
  <si>
    <t>=</t>
  </si>
  <si>
    <t>Net Sales Revenue</t>
  </si>
  <si>
    <t>Trend Percentage</t>
  </si>
  <si>
    <t>Net income</t>
  </si>
  <si>
    <t xml:space="preserve">Trend Percentage </t>
  </si>
  <si>
    <t>Ending common stockholder's equity</t>
  </si>
  <si>
    <t>Trend percentage</t>
  </si>
  <si>
    <t>Requirement 2</t>
  </si>
  <si>
    <t>Rate of return on common stockholders' = (Net income -Preferred dividends) /(Average common stockholder's equity)</t>
  </si>
  <si>
    <t>Here we have preferred dividends = 0</t>
  </si>
  <si>
    <t>Average common stockholder's equity = (common equity at beginning + common equity at end)/2</t>
  </si>
  <si>
    <t>2022 =</t>
  </si>
  <si>
    <t>2021 =</t>
  </si>
  <si>
    <t>FORMULAS</t>
  </si>
  <si>
    <t>2020 =</t>
  </si>
  <si>
    <t>(44.000-0)/((330.000+358.000)/2)</t>
  </si>
  <si>
    <t>(58.000-0)/((358.000+376.000)/2)</t>
  </si>
  <si>
    <t>(37.000-0)/((304.000+330.000)/2)</t>
  </si>
  <si>
    <t>Income Statement</t>
  </si>
  <si>
    <t>Gross profit</t>
  </si>
  <si>
    <t>ABC, Corp</t>
  </si>
  <si>
    <t>Month Ended July,31, 2022</t>
  </si>
  <si>
    <t>BALANCE SHEET</t>
  </si>
  <si>
    <t xml:space="preserve">Cash </t>
  </si>
  <si>
    <t>inventory</t>
  </si>
  <si>
    <t>Total Assets:</t>
  </si>
  <si>
    <t>Current Liabilities:</t>
  </si>
  <si>
    <t>Accounts Payable</t>
  </si>
  <si>
    <t>Accrued Liabilities</t>
  </si>
  <si>
    <t>Total current liabilities</t>
  </si>
  <si>
    <t>Total Liabilities</t>
  </si>
  <si>
    <t>Total liabilities and stockholders' equity</t>
  </si>
  <si>
    <t>Current Assets:</t>
  </si>
  <si>
    <t>Total current assets</t>
  </si>
  <si>
    <t>Plant Assets, and equipment :</t>
  </si>
  <si>
    <t>STATEMENT OF THE RETAINED EARNINGS</t>
  </si>
  <si>
    <t>Beginning retained earnings</t>
  </si>
  <si>
    <t xml:space="preserve">Net income </t>
  </si>
  <si>
    <t>Subtotal</t>
  </si>
  <si>
    <t>Dividends</t>
  </si>
  <si>
    <t>Ending Retained earnings</t>
  </si>
  <si>
    <t>Retained Earnings</t>
  </si>
  <si>
    <t>Requirement 3</t>
  </si>
  <si>
    <t>Requirement 4</t>
  </si>
  <si>
    <t>a) Result of operation for the year is PROFIT =$6.500</t>
  </si>
  <si>
    <t>b) Total Economic resource of the company is $17.200</t>
  </si>
  <si>
    <t>c) Company owe to creditor = $6,500</t>
  </si>
  <si>
    <t>d) Owner's equity in the business at the end of the year = $6.500</t>
  </si>
  <si>
    <t>Stockholders'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</si>
</sst>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(&quot;$&quot;* #,##0_);_(&quot;$&quot;* \(#,##0\);_(&quot;$&quot;* &quot;-&quot;??_);_(@_)"/>
    <numFmt numFmtId="165" formatCode="_(* #,##0_);_(* \(#,##0\);_(* &quot;-&quot;??_);_(@_)"/>
    <numFmt numFmtId="166" formatCode="0.0%"/>
    <numFmt numFmtId="167" formatCode="_-* #,##0.000_-;\-* #,##0.000_-;_-* &quot;-&quot;??_-;_-@_-"/>
    <numFmt numFmtId="168" formatCode="0.000"/>
    <numFmt numFmtId="169" formatCode="_-[$$-409]* #,##0_ ;_-[$$-409]* \-#,##0\ ;_-[$$-409]* &quot;-&quot;??_ ;_-@_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9" tint="0.79998168889431442"/>
      </patternFill>
    </fill>
    <fill>
      <patternFill patternType="solid">
        <fgColor rgb="FFFFFF00"/>
        <bgColor theme="9" tint="0.59999389629810485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0" fontId="0" fillId="0" borderId="1" xfId="0" applyBorder="1"/>
    <xf numFmtId="3" fontId="0" fillId="0" borderId="1" xfId="0" applyNumberFormat="1" applyBorder="1"/>
    <xf numFmtId="0" fontId="0" fillId="3" borderId="4" xfId="0" applyFill="1" applyBorder="1"/>
    <xf numFmtId="3" fontId="0" fillId="3" borderId="4" xfId="0" applyNumberFormat="1" applyFill="1" applyBorder="1"/>
    <xf numFmtId="3" fontId="0" fillId="3" borderId="3" xfId="0" applyNumberFormat="1" applyFill="1" applyBorder="1"/>
    <xf numFmtId="0" fontId="0" fillId="2" borderId="4" xfId="0" applyFill="1" applyBorder="1"/>
    <xf numFmtId="3" fontId="0" fillId="2" borderId="4" xfId="0" applyNumberFormat="1" applyFill="1" applyBorder="1"/>
    <xf numFmtId="3" fontId="0" fillId="2" borderId="3" xfId="0" applyNumberFormat="1" applyFill="1" applyBorder="1"/>
    <xf numFmtId="0" fontId="0" fillId="2" borderId="2" xfId="0" applyFill="1" applyBorder="1"/>
    <xf numFmtId="0" fontId="0" fillId="2" borderId="1" xfId="0" applyFill="1" applyBorder="1"/>
    <xf numFmtId="0" fontId="1" fillId="0" borderId="0" xfId="0" applyFont="1"/>
    <xf numFmtId="0" fontId="0" fillId="0" borderId="0" xfId="0" applyAlignment="1">
      <alignment horizontal="left" indent="3"/>
    </xf>
    <xf numFmtId="0" fontId="1" fillId="0" borderId="1" xfId="0" applyFont="1" applyBorder="1"/>
    <xf numFmtId="0" fontId="0" fillId="0" borderId="0" xfId="0" applyAlignment="1">
      <alignment wrapText="1"/>
    </xf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0" fillId="5" borderId="18" xfId="0" applyFill="1" applyBorder="1"/>
    <xf numFmtId="0" fontId="0" fillId="5" borderId="19" xfId="0" applyFill="1" applyBorder="1"/>
    <xf numFmtId="164" fontId="3" fillId="5" borderId="20" xfId="2" applyNumberFormat="1" applyFont="1" applyFill="1" applyBorder="1"/>
    <xf numFmtId="0" fontId="0" fillId="5" borderId="20" xfId="0" applyFill="1" applyBorder="1"/>
    <xf numFmtId="165" fontId="0" fillId="5" borderId="19" xfId="0" applyNumberFormat="1" applyFill="1" applyBorder="1"/>
    <xf numFmtId="165" fontId="3" fillId="5" borderId="19" xfId="1" applyNumberFormat="1" applyFont="1" applyFill="1" applyBorder="1"/>
    <xf numFmtId="165" fontId="0" fillId="5" borderId="21" xfId="0" applyNumberFormat="1" applyFill="1" applyBorder="1"/>
    <xf numFmtId="165" fontId="0" fillId="5" borderId="22" xfId="0" applyNumberFormat="1" applyFill="1" applyBorder="1"/>
    <xf numFmtId="0" fontId="0" fillId="5" borderId="23" xfId="0" applyFill="1" applyBorder="1"/>
    <xf numFmtId="164" fontId="3" fillId="5" borderId="24" xfId="2" applyNumberFormat="1" applyFont="1" applyFill="1" applyBorder="1"/>
    <xf numFmtId="164" fontId="3" fillId="5" borderId="19" xfId="2" applyNumberFormat="1" applyFont="1" applyFill="1" applyBorder="1"/>
    <xf numFmtId="165" fontId="3" fillId="5" borderId="21" xfId="1" applyNumberFormat="1" applyFont="1" applyFill="1" applyBorder="1"/>
    <xf numFmtId="44" fontId="3" fillId="5" borderId="23" xfId="2" applyFont="1" applyFill="1" applyBorder="1"/>
    <xf numFmtId="165" fontId="0" fillId="5" borderId="20" xfId="0" applyNumberFormat="1" applyFill="1" applyBorder="1"/>
    <xf numFmtId="44" fontId="3" fillId="5" borderId="19" xfId="2" applyFont="1" applyFill="1" applyBorder="1"/>
    <xf numFmtId="165" fontId="3" fillId="5" borderId="25" xfId="1" applyNumberFormat="1" applyFont="1" applyFill="1" applyBorder="1"/>
    <xf numFmtId="165" fontId="3" fillId="5" borderId="22" xfId="1" applyNumberFormat="1" applyFont="1" applyFill="1" applyBorder="1"/>
    <xf numFmtId="0" fontId="0" fillId="5" borderId="24" xfId="0" applyFill="1" applyBorder="1"/>
    <xf numFmtId="164" fontId="3" fillId="5" borderId="22" xfId="2" applyNumberFormat="1" applyFont="1" applyFill="1" applyBorder="1"/>
    <xf numFmtId="0" fontId="0" fillId="5" borderId="27" xfId="0" applyFill="1" applyBorder="1"/>
    <xf numFmtId="0" fontId="0" fillId="5" borderId="28" xfId="0" applyFill="1" applyBorder="1"/>
    <xf numFmtId="0" fontId="0" fillId="5" borderId="29" xfId="0" applyFill="1" applyBorder="1"/>
    <xf numFmtId="164" fontId="3" fillId="5" borderId="30" xfId="2" applyNumberFormat="1" applyFont="1" applyFill="1" applyBorder="1"/>
    <xf numFmtId="0" fontId="0" fillId="5" borderId="17" xfId="0" applyFill="1" applyBorder="1" applyAlignment="1">
      <alignment horizontal="left" indent="3"/>
    </xf>
    <xf numFmtId="165" fontId="3" fillId="5" borderId="31" xfId="1" applyNumberFormat="1" applyFont="1" applyFill="1" applyBorder="1"/>
    <xf numFmtId="0" fontId="0" fillId="5" borderId="32" xfId="0" applyFill="1" applyBorder="1"/>
    <xf numFmtId="0" fontId="0" fillId="6" borderId="1" xfId="0" applyFill="1" applyBorder="1"/>
    <xf numFmtId="164" fontId="5" fillId="5" borderId="26" xfId="2" applyNumberFormat="1" applyFont="1" applyFill="1" applyBorder="1"/>
    <xf numFmtId="3" fontId="0" fillId="0" borderId="0" xfId="0" applyNumberFormat="1"/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1" fillId="0" borderId="0" xfId="0" applyFont="1" applyAlignment="1">
      <alignment horizontal="left" vertical="top"/>
    </xf>
    <xf numFmtId="3" fontId="0" fillId="0" borderId="0" xfId="0" applyNumberFormat="1" applyFill="1" applyBorder="1" applyAlignment="1">
      <alignment horizontal="left"/>
    </xf>
    <xf numFmtId="166" fontId="6" fillId="0" borderId="0" xfId="3" applyNumberFormat="1" applyFont="1" applyAlignment="1">
      <alignment horizontal="left" vertical="top"/>
    </xf>
    <xf numFmtId="167" fontId="6" fillId="0" borderId="0" xfId="1" applyNumberFormat="1" applyFont="1" applyAlignment="1">
      <alignment horizontal="left" vertical="top"/>
    </xf>
    <xf numFmtId="0" fontId="6" fillId="0" borderId="0" xfId="0" applyFont="1"/>
    <xf numFmtId="3" fontId="0" fillId="7" borderId="3" xfId="0" applyNumberFormat="1" applyFill="1" applyBorder="1"/>
    <xf numFmtId="0" fontId="0" fillId="0" borderId="0" xfId="0"/>
    <xf numFmtId="0" fontId="1" fillId="0" borderId="0" xfId="0" applyFont="1"/>
    <xf numFmtId="0" fontId="0" fillId="0" borderId="1" xfId="0" applyBorder="1"/>
    <xf numFmtId="169" fontId="0" fillId="0" borderId="1" xfId="0" applyNumberFormat="1" applyBorder="1"/>
    <xf numFmtId="0" fontId="1" fillId="0" borderId="1" xfId="0" applyFont="1" applyBorder="1"/>
    <xf numFmtId="3" fontId="0" fillId="8" borderId="3" xfId="0" applyNumberFormat="1" applyFill="1" applyBorder="1"/>
    <xf numFmtId="3" fontId="0" fillId="7" borderId="4" xfId="0" applyNumberFormat="1" applyFill="1" applyBorder="1"/>
    <xf numFmtId="0" fontId="0" fillId="7" borderId="2" xfId="0" applyFill="1" applyBorder="1"/>
    <xf numFmtId="0" fontId="0" fillId="8" borderId="4" xfId="0" applyFill="1" applyBorder="1"/>
    <xf numFmtId="0" fontId="0" fillId="7" borderId="4" xfId="0" applyFill="1" applyBorder="1"/>
    <xf numFmtId="3" fontId="7" fillId="0" borderId="1" xfId="0" applyNumberFormat="1" applyFont="1" applyBorder="1"/>
    <xf numFmtId="3" fontId="0" fillId="8" borderId="4" xfId="0" applyNumberFormat="1" applyFill="1" applyBorder="1"/>
    <xf numFmtId="0" fontId="0" fillId="0" borderId="0" xfId="0" applyBorder="1" applyAlignment="1">
      <alignment horizontal="left"/>
    </xf>
    <xf numFmtId="3" fontId="0" fillId="0" borderId="0" xfId="0" applyNumberFormat="1" applyBorder="1"/>
    <xf numFmtId="0" fontId="0" fillId="0" borderId="0" xfId="0" applyBorder="1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3" fontId="7" fillId="0" borderId="0" xfId="0" applyNumberFormat="1" applyFont="1" applyBorder="1"/>
    <xf numFmtId="169" fontId="0" fillId="0" borderId="0" xfId="0" applyNumberFormat="1" applyBorder="1"/>
    <xf numFmtId="168" fontId="7" fillId="0" borderId="0" xfId="0" applyNumberFormat="1" applyFont="1"/>
    <xf numFmtId="9" fontId="7" fillId="0" borderId="1" xfId="3" applyFont="1" applyBorder="1"/>
    <xf numFmtId="9" fontId="7" fillId="0" borderId="1" xfId="3" applyNumberFormat="1" applyFont="1" applyBorder="1"/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3" xfId="0" applyFont="1" applyBorder="1" applyAlignment="1">
      <alignment horizontal="left" vertical="top"/>
    </xf>
    <xf numFmtId="0" fontId="0" fillId="0" borderId="2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quotePrefix="1" applyFill="1" applyBorder="1" applyAlignment="1">
      <alignment horizontal="center"/>
    </xf>
    <xf numFmtId="0" fontId="0" fillId="4" borderId="11" xfId="0" quotePrefix="1" applyFill="1" applyBorder="1" applyAlignment="1">
      <alignment horizontal="center"/>
    </xf>
    <xf numFmtId="0" fontId="0" fillId="4" borderId="12" xfId="0" quotePrefix="1" applyFill="1" applyBorder="1" applyAlignment="1">
      <alignment horizontal="center"/>
    </xf>
    <xf numFmtId="0" fontId="0" fillId="0" borderId="0" xfId="0" applyAlignment="1">
      <alignment wrapText="1"/>
    </xf>
  </cellXfs>
  <cellStyles count="6">
    <cellStyle name="Comma" xfId="1" builtinId="3"/>
    <cellStyle name="Currency" xfId="2" builtinId="4"/>
    <cellStyle name="Migliaia 2" xfId="4"/>
    <cellStyle name="Normal" xfId="0" builtinId="0"/>
    <cellStyle name="Percent" xfId="3" builtinId="5"/>
    <cellStyle name="Valuta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topLeftCell="A40" zoomScale="85" zoomScaleNormal="85" workbookViewId="0">
      <selection activeCell="D32" sqref="D32"/>
    </sheetView>
  </sheetViews>
  <sheetFormatPr defaultRowHeight="15" x14ac:dyDescent="0.25"/>
  <cols>
    <col min="1" max="1" width="26.7109375" customWidth="1"/>
    <col min="2" max="2" width="29.85546875" customWidth="1"/>
    <col min="3" max="3" width="10.140625" customWidth="1"/>
    <col min="4" max="4" width="37.28515625" bestFit="1" customWidth="1"/>
    <col min="5" max="5" width="10.140625" customWidth="1"/>
  </cols>
  <sheetData>
    <row r="1" spans="1:5" ht="18.75" x14ac:dyDescent="0.3">
      <c r="A1" s="1" t="s">
        <v>0</v>
      </c>
    </row>
    <row r="3" spans="1:5" x14ac:dyDescent="0.25">
      <c r="A3" t="s">
        <v>48</v>
      </c>
    </row>
    <row r="5" spans="1:5" x14ac:dyDescent="0.25">
      <c r="B5" s="66" t="s">
        <v>1</v>
      </c>
      <c r="C5" s="5">
        <v>3800</v>
      </c>
      <c r="D5" s="4" t="s">
        <v>2</v>
      </c>
      <c r="E5" s="63">
        <v>18000</v>
      </c>
    </row>
    <row r="6" spans="1:5" x14ac:dyDescent="0.25">
      <c r="B6" s="7" t="s">
        <v>3</v>
      </c>
      <c r="C6" s="64">
        <v>3500</v>
      </c>
      <c r="D6" s="67" t="s">
        <v>4</v>
      </c>
      <c r="E6" s="9">
        <v>10200</v>
      </c>
    </row>
    <row r="7" spans="1:5" x14ac:dyDescent="0.25">
      <c r="B7" s="4" t="s">
        <v>5</v>
      </c>
      <c r="C7" s="69">
        <v>4100</v>
      </c>
      <c r="D7" s="4" t="s">
        <v>6</v>
      </c>
      <c r="E7" s="63">
        <v>1700</v>
      </c>
    </row>
    <row r="8" spans="1:5" x14ac:dyDescent="0.25">
      <c r="B8" s="7" t="s">
        <v>7</v>
      </c>
      <c r="C8" s="8">
        <v>4200</v>
      </c>
      <c r="D8" s="7" t="s">
        <v>8</v>
      </c>
      <c r="E8" s="57">
        <v>28000</v>
      </c>
    </row>
    <row r="9" spans="1:5" x14ac:dyDescent="0.25">
      <c r="B9" s="4" t="s">
        <v>9</v>
      </c>
      <c r="C9" s="66">
        <v>700</v>
      </c>
      <c r="D9" s="66" t="s">
        <v>10</v>
      </c>
      <c r="E9" s="6">
        <v>2700</v>
      </c>
    </row>
    <row r="10" spans="1:5" x14ac:dyDescent="0.25">
      <c r="B10" s="65" t="s">
        <v>11</v>
      </c>
      <c r="C10" s="10">
        <v>500</v>
      </c>
      <c r="D10" s="10"/>
      <c r="E10" s="11"/>
    </row>
    <row r="12" spans="1:5" x14ac:dyDescent="0.25">
      <c r="A12" s="12" t="s">
        <v>12</v>
      </c>
    </row>
    <row r="13" spans="1:5" x14ac:dyDescent="0.25">
      <c r="A13" t="s">
        <v>49</v>
      </c>
    </row>
    <row r="14" spans="1:5" x14ac:dyDescent="0.25">
      <c r="A14" t="s">
        <v>50</v>
      </c>
    </row>
    <row r="15" spans="1:5" x14ac:dyDescent="0.25">
      <c r="A15" t="s">
        <v>51</v>
      </c>
    </row>
    <row r="16" spans="1:5" x14ac:dyDescent="0.25">
      <c r="A16" t="s">
        <v>13</v>
      </c>
    </row>
    <row r="17" spans="1:3" x14ac:dyDescent="0.25">
      <c r="A17" s="13" t="s">
        <v>16</v>
      </c>
    </row>
    <row r="18" spans="1:3" x14ac:dyDescent="0.25">
      <c r="A18" s="13" t="s">
        <v>14</v>
      </c>
    </row>
    <row r="19" spans="1:3" x14ac:dyDescent="0.25">
      <c r="A19" s="13" t="s">
        <v>17</v>
      </c>
    </row>
    <row r="20" spans="1:3" x14ac:dyDescent="0.25">
      <c r="A20" s="13" t="s">
        <v>15</v>
      </c>
    </row>
    <row r="23" spans="1:3" x14ac:dyDescent="0.25">
      <c r="A23" s="59" t="s">
        <v>56</v>
      </c>
    </row>
    <row r="24" spans="1:3" x14ac:dyDescent="0.25">
      <c r="A24" s="89" t="s">
        <v>106</v>
      </c>
      <c r="B24" s="89"/>
      <c r="C24" s="89"/>
    </row>
    <row r="25" spans="1:3" x14ac:dyDescent="0.25">
      <c r="A25" s="89" t="s">
        <v>104</v>
      </c>
      <c r="B25" s="89"/>
      <c r="C25" s="89"/>
    </row>
    <row r="26" spans="1:3" x14ac:dyDescent="0.25">
      <c r="A26" s="89" t="s">
        <v>107</v>
      </c>
      <c r="B26" s="89"/>
      <c r="C26" s="89"/>
    </row>
    <row r="27" spans="1:3" x14ac:dyDescent="0.25">
      <c r="A27" s="93" t="str">
        <f>D8</f>
        <v>Net sales revenue</v>
      </c>
      <c r="B27" s="93"/>
      <c r="C27" s="3">
        <f>E8</f>
        <v>28000</v>
      </c>
    </row>
    <row r="28" spans="1:3" x14ac:dyDescent="0.25">
      <c r="A28" s="93" t="str">
        <f>D5</f>
        <v>Cost of goods sold</v>
      </c>
      <c r="B28" s="93"/>
      <c r="C28" s="3">
        <f>E5</f>
        <v>18000</v>
      </c>
    </row>
    <row r="29" spans="1:3" x14ac:dyDescent="0.25">
      <c r="A29" s="93" t="s">
        <v>105</v>
      </c>
      <c r="B29" s="93"/>
      <c r="C29" s="3">
        <f>C27-C28</f>
        <v>10000</v>
      </c>
    </row>
    <row r="30" spans="1:3" x14ac:dyDescent="0.25">
      <c r="A30" s="93" t="str">
        <f>B6</f>
        <v>Total operating expenses</v>
      </c>
      <c r="B30" s="93"/>
      <c r="C30" s="3">
        <f>C6</f>
        <v>3500</v>
      </c>
    </row>
    <row r="31" spans="1:3" x14ac:dyDescent="0.25">
      <c r="A31" s="94" t="s">
        <v>89</v>
      </c>
      <c r="B31" s="94"/>
      <c r="C31" s="68">
        <f>C29-C30</f>
        <v>6500</v>
      </c>
    </row>
    <row r="32" spans="1:3" s="58" customFormat="1" x14ac:dyDescent="0.25">
      <c r="A32" s="74"/>
      <c r="B32" s="74"/>
      <c r="C32" s="75"/>
    </row>
    <row r="33" spans="1:8" s="58" customFormat="1" x14ac:dyDescent="0.25">
      <c r="A33" s="59" t="s">
        <v>93</v>
      </c>
      <c r="B33" s="70"/>
      <c r="C33" s="71"/>
    </row>
    <row r="34" spans="1:8" s="58" customFormat="1" x14ac:dyDescent="0.25">
      <c r="A34" s="91" t="s">
        <v>106</v>
      </c>
      <c r="B34" s="92"/>
      <c r="C34" s="71"/>
    </row>
    <row r="35" spans="1:8" s="58" customFormat="1" x14ac:dyDescent="0.25">
      <c r="A35" s="91" t="s">
        <v>121</v>
      </c>
      <c r="B35" s="92"/>
      <c r="C35" s="71"/>
    </row>
    <row r="36" spans="1:8" s="58" customFormat="1" x14ac:dyDescent="0.25">
      <c r="A36" s="91" t="s">
        <v>107</v>
      </c>
      <c r="B36" s="92"/>
      <c r="C36" s="71"/>
    </row>
    <row r="37" spans="1:8" s="58" customFormat="1" x14ac:dyDescent="0.25">
      <c r="A37" s="60" t="s">
        <v>122</v>
      </c>
      <c r="B37" s="61">
        <v>0</v>
      </c>
      <c r="C37" s="71"/>
    </row>
    <row r="38" spans="1:8" s="58" customFormat="1" x14ac:dyDescent="0.25">
      <c r="A38" s="60" t="s">
        <v>123</v>
      </c>
      <c r="B38" s="61">
        <f>C31</f>
        <v>6500</v>
      </c>
      <c r="C38" s="71"/>
    </row>
    <row r="39" spans="1:8" s="58" customFormat="1" x14ac:dyDescent="0.25">
      <c r="A39" s="60" t="s">
        <v>124</v>
      </c>
      <c r="B39" s="61">
        <f>B37+B38</f>
        <v>6500</v>
      </c>
      <c r="C39" s="71"/>
    </row>
    <row r="40" spans="1:8" s="58" customFormat="1" x14ac:dyDescent="0.25">
      <c r="A40" s="60" t="s">
        <v>125</v>
      </c>
      <c r="B40" s="61">
        <v>0</v>
      </c>
      <c r="C40" s="71"/>
    </row>
    <row r="41" spans="1:8" s="58" customFormat="1" x14ac:dyDescent="0.25">
      <c r="A41" s="62" t="s">
        <v>126</v>
      </c>
      <c r="B41" s="61">
        <f>B39+B40</f>
        <v>6500</v>
      </c>
      <c r="C41" s="71"/>
      <c r="G41" s="72"/>
      <c r="H41" s="72"/>
    </row>
    <row r="42" spans="1:8" s="58" customFormat="1" x14ac:dyDescent="0.25">
      <c r="A42" s="72"/>
      <c r="B42" s="76"/>
      <c r="C42" s="71"/>
      <c r="G42" s="72"/>
      <c r="H42" s="72"/>
    </row>
    <row r="43" spans="1:8" x14ac:dyDescent="0.25">
      <c r="A43" s="59" t="s">
        <v>128</v>
      </c>
      <c r="G43" s="72"/>
      <c r="H43" s="72"/>
    </row>
    <row r="44" spans="1:8" x14ac:dyDescent="0.25">
      <c r="A44" s="89" t="s">
        <v>106</v>
      </c>
      <c r="B44" s="89"/>
      <c r="C44" s="89"/>
      <c r="D44" s="89"/>
      <c r="E44" s="89"/>
      <c r="F44" s="89"/>
      <c r="G44" s="73"/>
      <c r="H44" s="73"/>
    </row>
    <row r="45" spans="1:8" x14ac:dyDescent="0.25">
      <c r="A45" s="89" t="s">
        <v>108</v>
      </c>
      <c r="B45" s="89"/>
      <c r="C45" s="89"/>
      <c r="D45" s="89"/>
      <c r="E45" s="89"/>
      <c r="F45" s="89"/>
      <c r="G45" s="90"/>
      <c r="H45" s="90"/>
    </row>
    <row r="46" spans="1:8" x14ac:dyDescent="0.25">
      <c r="A46" s="89" t="s">
        <v>107</v>
      </c>
      <c r="B46" s="89"/>
      <c r="C46" s="89"/>
      <c r="D46" s="89"/>
      <c r="E46" s="89"/>
      <c r="F46" s="89"/>
      <c r="G46" s="90"/>
      <c r="H46" s="90"/>
    </row>
    <row r="47" spans="1:8" x14ac:dyDescent="0.25">
      <c r="A47" s="81" t="s">
        <v>118</v>
      </c>
      <c r="B47" s="81"/>
      <c r="C47" s="81"/>
      <c r="D47" s="81" t="s">
        <v>112</v>
      </c>
      <c r="E47" s="81"/>
      <c r="F47" s="81"/>
      <c r="G47" s="72"/>
      <c r="H47" s="72"/>
    </row>
    <row r="48" spans="1:8" x14ac:dyDescent="0.25">
      <c r="A48" s="60" t="s">
        <v>109</v>
      </c>
      <c r="B48" s="3">
        <f>C5</f>
        <v>3800</v>
      </c>
      <c r="C48" s="60"/>
      <c r="D48" s="60" t="s">
        <v>113</v>
      </c>
      <c r="E48" s="3">
        <f>C7</f>
        <v>4100</v>
      </c>
      <c r="F48" s="60"/>
      <c r="G48" s="72"/>
      <c r="H48" s="72"/>
    </row>
    <row r="49" spans="1:8" x14ac:dyDescent="0.25">
      <c r="A49" s="60" t="s">
        <v>110</v>
      </c>
      <c r="B49" s="60">
        <f>C10</f>
        <v>500</v>
      </c>
      <c r="C49" s="60"/>
      <c r="D49" s="60" t="s">
        <v>114</v>
      </c>
      <c r="E49" s="3">
        <f>E7</f>
        <v>1700</v>
      </c>
      <c r="F49" s="60"/>
      <c r="G49" s="72"/>
      <c r="H49" s="72"/>
    </row>
    <row r="50" spans="1:8" x14ac:dyDescent="0.25">
      <c r="A50" s="60" t="s">
        <v>10</v>
      </c>
      <c r="B50" s="3">
        <f>E9</f>
        <v>2700</v>
      </c>
      <c r="C50" s="60"/>
      <c r="D50" s="62" t="s">
        <v>115</v>
      </c>
      <c r="E50" s="60"/>
      <c r="F50" s="3">
        <f>E48+E49</f>
        <v>5800</v>
      </c>
      <c r="G50" s="72"/>
      <c r="H50" s="72"/>
    </row>
    <row r="51" spans="1:8" x14ac:dyDescent="0.25">
      <c r="A51" s="82" t="s">
        <v>119</v>
      </c>
      <c r="B51" s="83"/>
      <c r="C51" s="3">
        <f>SUM(B48:B50)</f>
        <v>7000</v>
      </c>
      <c r="D51" s="60" t="str">
        <f>B9</f>
        <v>Long–term notes payable</v>
      </c>
      <c r="E51" s="60">
        <v>700</v>
      </c>
      <c r="F51" s="60"/>
      <c r="G51" s="72"/>
      <c r="H51" s="72"/>
    </row>
    <row r="52" spans="1:8" x14ac:dyDescent="0.25">
      <c r="A52" s="81" t="s">
        <v>120</v>
      </c>
      <c r="B52" s="81"/>
      <c r="C52" s="81"/>
      <c r="D52" s="62" t="s">
        <v>116</v>
      </c>
      <c r="E52" s="60"/>
      <c r="F52" s="3">
        <f>F50+E51</f>
        <v>6500</v>
      </c>
      <c r="G52" s="72"/>
      <c r="H52" s="72"/>
    </row>
    <row r="53" spans="1:8" x14ac:dyDescent="0.25">
      <c r="A53" s="84" t="str">
        <f>D6</f>
        <v>Equipment, net</v>
      </c>
      <c r="B53" s="85"/>
      <c r="C53" s="3">
        <f>E6</f>
        <v>10200</v>
      </c>
      <c r="D53" s="60" t="s">
        <v>134</v>
      </c>
      <c r="E53" s="60"/>
      <c r="F53" s="3">
        <f>C8</f>
        <v>4200</v>
      </c>
      <c r="G53" s="72"/>
      <c r="H53" s="72"/>
    </row>
    <row r="54" spans="1:8" s="58" customFormat="1" x14ac:dyDescent="0.25">
      <c r="A54" s="86"/>
      <c r="B54" s="87"/>
      <c r="C54" s="88"/>
      <c r="D54" s="60" t="s">
        <v>127</v>
      </c>
      <c r="E54" s="60"/>
      <c r="F54" s="3">
        <f>B41</f>
        <v>6500</v>
      </c>
      <c r="G54" s="72"/>
      <c r="H54" s="72"/>
    </row>
    <row r="55" spans="1:8" x14ac:dyDescent="0.25">
      <c r="A55" s="82" t="s">
        <v>111</v>
      </c>
      <c r="B55" s="83"/>
      <c r="C55" s="68">
        <f>C53+C51</f>
        <v>17200</v>
      </c>
      <c r="D55" s="62" t="s">
        <v>117</v>
      </c>
      <c r="E55" s="60"/>
      <c r="F55" s="68">
        <f>F52+F53+F54</f>
        <v>17200</v>
      </c>
      <c r="G55" s="72"/>
      <c r="H55" s="72"/>
    </row>
    <row r="56" spans="1:8" x14ac:dyDescent="0.25">
      <c r="G56" s="72"/>
      <c r="H56" s="72"/>
    </row>
    <row r="57" spans="1:8" x14ac:dyDescent="0.25">
      <c r="A57" s="59" t="s">
        <v>129</v>
      </c>
    </row>
    <row r="58" spans="1:8" x14ac:dyDescent="0.25">
      <c r="A58" s="80" t="s">
        <v>130</v>
      </c>
      <c r="B58" s="80"/>
      <c r="C58" s="70"/>
    </row>
    <row r="59" spans="1:8" x14ac:dyDescent="0.25">
      <c r="A59" s="80" t="s">
        <v>131</v>
      </c>
      <c r="B59" s="80"/>
      <c r="C59" s="70"/>
    </row>
    <row r="60" spans="1:8" x14ac:dyDescent="0.25">
      <c r="A60" s="80" t="s">
        <v>132</v>
      </c>
      <c r="B60" s="80"/>
      <c r="C60" s="70"/>
    </row>
    <row r="61" spans="1:8" x14ac:dyDescent="0.25">
      <c r="A61" s="80" t="s">
        <v>133</v>
      </c>
      <c r="B61" s="80"/>
      <c r="C61" s="70"/>
    </row>
  </sheetData>
  <mergeCells count="27">
    <mergeCell ref="A29:B29"/>
    <mergeCell ref="A30:B30"/>
    <mergeCell ref="A31:B31"/>
    <mergeCell ref="A24:C24"/>
    <mergeCell ref="A25:C25"/>
    <mergeCell ref="A26:C26"/>
    <mergeCell ref="A27:B27"/>
    <mergeCell ref="A28:B28"/>
    <mergeCell ref="G45:H45"/>
    <mergeCell ref="G46:H46"/>
    <mergeCell ref="A34:B34"/>
    <mergeCell ref="A35:B35"/>
    <mergeCell ref="A36:B36"/>
    <mergeCell ref="A51:B51"/>
    <mergeCell ref="A53:B53"/>
    <mergeCell ref="A55:B55"/>
    <mergeCell ref="A54:C54"/>
    <mergeCell ref="A44:F44"/>
    <mergeCell ref="A45:F45"/>
    <mergeCell ref="A46:F46"/>
    <mergeCell ref="A47:C47"/>
    <mergeCell ref="D47:F47"/>
    <mergeCell ref="A58:B58"/>
    <mergeCell ref="A59:B59"/>
    <mergeCell ref="A60:B60"/>
    <mergeCell ref="A61:B61"/>
    <mergeCell ref="A52:C52"/>
  </mergeCells>
  <pageMargins left="0.7" right="0.7" top="0.75" bottom="0.75" header="0.3" footer="0.3"/>
  <ignoredErrors>
    <ignoredError sqref="C3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zoomScale="85" zoomScaleNormal="85" workbookViewId="0">
      <selection activeCell="I48" sqref="I48"/>
    </sheetView>
  </sheetViews>
  <sheetFormatPr defaultRowHeight="15" x14ac:dyDescent="0.25"/>
  <cols>
    <col min="1" max="1" width="8.85546875" customWidth="1"/>
    <col min="2" max="2" width="32.85546875" bestFit="1" customWidth="1"/>
    <col min="4" max="4" width="27.85546875" bestFit="1" customWidth="1"/>
    <col min="5" max="5" width="9.7109375" bestFit="1" customWidth="1"/>
    <col min="6" max="6" width="10" bestFit="1" customWidth="1"/>
  </cols>
  <sheetData>
    <row r="1" spans="1:5" ht="18.75" x14ac:dyDescent="0.3">
      <c r="A1" s="1" t="s">
        <v>18</v>
      </c>
    </row>
    <row r="3" spans="1:5" x14ac:dyDescent="0.25">
      <c r="A3" t="s">
        <v>52</v>
      </c>
    </row>
    <row r="5" spans="1:5" x14ac:dyDescent="0.25">
      <c r="B5" s="2"/>
      <c r="C5" s="89" t="s">
        <v>27</v>
      </c>
      <c r="D5" s="89"/>
    </row>
    <row r="6" spans="1:5" x14ac:dyDescent="0.25">
      <c r="B6" s="2"/>
      <c r="C6" s="14">
        <v>2022</v>
      </c>
      <c r="D6" s="14">
        <v>2021</v>
      </c>
    </row>
    <row r="7" spans="1:5" x14ac:dyDescent="0.25">
      <c r="B7" s="2" t="s">
        <v>19</v>
      </c>
      <c r="C7" s="2"/>
      <c r="D7" s="2"/>
    </row>
    <row r="8" spans="1:5" x14ac:dyDescent="0.25">
      <c r="B8" s="2" t="s">
        <v>20</v>
      </c>
      <c r="C8" s="2"/>
      <c r="D8" s="2"/>
    </row>
    <row r="9" spans="1:5" x14ac:dyDescent="0.25">
      <c r="B9" s="2" t="s">
        <v>21</v>
      </c>
      <c r="C9" s="3">
        <v>92100</v>
      </c>
      <c r="D9" s="3">
        <v>17000</v>
      </c>
    </row>
    <row r="10" spans="1:5" x14ac:dyDescent="0.25">
      <c r="B10" s="47" t="s">
        <v>22</v>
      </c>
      <c r="C10" s="3">
        <v>64500</v>
      </c>
      <c r="D10" s="3">
        <v>69200</v>
      </c>
    </row>
    <row r="11" spans="1:5" x14ac:dyDescent="0.25">
      <c r="B11" s="47" t="s">
        <v>23</v>
      </c>
      <c r="C11" s="3">
        <v>87000</v>
      </c>
      <c r="D11" s="3">
        <v>80000</v>
      </c>
    </row>
    <row r="12" spans="1:5" x14ac:dyDescent="0.25">
      <c r="B12" s="2" t="s">
        <v>24</v>
      </c>
      <c r="C12" s="2"/>
      <c r="D12" s="2"/>
    </row>
    <row r="13" spans="1:5" x14ac:dyDescent="0.25">
      <c r="B13" s="47" t="s">
        <v>25</v>
      </c>
      <c r="C13" s="3">
        <v>57900</v>
      </c>
      <c r="D13" s="3">
        <v>56200</v>
      </c>
    </row>
    <row r="14" spans="1:5" x14ac:dyDescent="0.25">
      <c r="B14" s="47" t="s">
        <v>26</v>
      </c>
      <c r="C14" s="3">
        <v>14400</v>
      </c>
      <c r="D14" s="3">
        <v>17100</v>
      </c>
    </row>
    <row r="16" spans="1:5" x14ac:dyDescent="0.25">
      <c r="B16" s="14" t="s">
        <v>53</v>
      </c>
      <c r="C16" s="2"/>
      <c r="D16" s="2"/>
      <c r="E16" s="2"/>
    </row>
    <row r="17" spans="1:6" x14ac:dyDescent="0.25">
      <c r="B17" s="47" t="s">
        <v>28</v>
      </c>
      <c r="C17" s="2"/>
      <c r="D17" s="47" t="s">
        <v>29</v>
      </c>
      <c r="E17" s="3">
        <v>48100</v>
      </c>
    </row>
    <row r="18" spans="1:6" x14ac:dyDescent="0.25">
      <c r="B18" s="47" t="s">
        <v>30</v>
      </c>
      <c r="C18" s="3">
        <v>40000</v>
      </c>
      <c r="D18" s="47" t="s">
        <v>31</v>
      </c>
      <c r="E18" s="3">
        <v>54000</v>
      </c>
    </row>
    <row r="19" spans="1:6" x14ac:dyDescent="0.25">
      <c r="B19" s="47" t="s">
        <v>40</v>
      </c>
      <c r="C19" s="3">
        <v>25000</v>
      </c>
      <c r="D19" s="47" t="s">
        <v>32</v>
      </c>
      <c r="E19" s="2"/>
    </row>
    <row r="20" spans="1:6" x14ac:dyDescent="0.25">
      <c r="B20" s="47" t="s">
        <v>33</v>
      </c>
      <c r="C20" s="3">
        <v>75000</v>
      </c>
      <c r="D20" s="47" t="s">
        <v>34</v>
      </c>
      <c r="E20" s="3">
        <v>67000</v>
      </c>
    </row>
    <row r="21" spans="1:6" x14ac:dyDescent="0.25">
      <c r="B21" s="2" t="s">
        <v>35</v>
      </c>
      <c r="C21" s="2"/>
      <c r="D21" s="47" t="s">
        <v>36</v>
      </c>
      <c r="E21" s="3">
        <v>5500</v>
      </c>
    </row>
    <row r="22" spans="1:6" x14ac:dyDescent="0.25">
      <c r="B22" s="47" t="s">
        <v>37</v>
      </c>
      <c r="C22" s="3">
        <v>122000</v>
      </c>
      <c r="D22" s="47" t="s">
        <v>38</v>
      </c>
      <c r="E22" s="3">
        <v>70500</v>
      </c>
    </row>
    <row r="23" spans="1:6" x14ac:dyDescent="0.25">
      <c r="B23" s="47" t="s">
        <v>39</v>
      </c>
      <c r="C23" s="3">
        <v>53000</v>
      </c>
      <c r="D23" s="2"/>
      <c r="E23" s="2"/>
    </row>
    <row r="25" spans="1:6" x14ac:dyDescent="0.25">
      <c r="A25" s="12" t="s">
        <v>12</v>
      </c>
    </row>
    <row r="26" spans="1:6" x14ac:dyDescent="0.25">
      <c r="A26" t="s">
        <v>41</v>
      </c>
    </row>
    <row r="28" spans="1:6" ht="15.75" thickBot="1" x14ac:dyDescent="0.3"/>
    <row r="29" spans="1:6" ht="15.75" x14ac:dyDescent="0.25">
      <c r="A29" s="95" t="s">
        <v>76</v>
      </c>
      <c r="B29" s="96"/>
      <c r="C29" s="96"/>
      <c r="D29" s="96"/>
      <c r="E29" s="96"/>
      <c r="F29" s="97"/>
    </row>
    <row r="30" spans="1:6" x14ac:dyDescent="0.25">
      <c r="A30" s="98" t="s">
        <v>57</v>
      </c>
      <c r="B30" s="99"/>
      <c r="C30" s="99"/>
      <c r="D30" s="99"/>
      <c r="E30" s="99"/>
      <c r="F30" s="100"/>
    </row>
    <row r="31" spans="1:6" ht="15.75" thickBot="1" x14ac:dyDescent="0.3">
      <c r="A31" s="101" t="s">
        <v>77</v>
      </c>
      <c r="B31" s="102"/>
      <c r="C31" s="102"/>
      <c r="D31" s="102"/>
      <c r="E31" s="102"/>
      <c r="F31" s="103"/>
    </row>
    <row r="32" spans="1:6" x14ac:dyDescent="0.25">
      <c r="A32" s="16" t="s">
        <v>58</v>
      </c>
      <c r="B32" s="17"/>
      <c r="C32" s="17"/>
      <c r="D32" s="17"/>
      <c r="E32" s="18"/>
      <c r="F32" s="19"/>
    </row>
    <row r="33" spans="1:6" x14ac:dyDescent="0.25">
      <c r="A33" s="20" t="s">
        <v>59</v>
      </c>
      <c r="B33" s="21"/>
      <c r="C33" s="21"/>
      <c r="D33" s="21"/>
      <c r="E33" s="22"/>
      <c r="F33" s="23">
        <f>E22</f>
        <v>70500</v>
      </c>
    </row>
    <row r="34" spans="1:6" x14ac:dyDescent="0.25">
      <c r="A34" s="20" t="s">
        <v>60</v>
      </c>
      <c r="B34" s="21"/>
      <c r="C34" s="21"/>
      <c r="D34" s="21"/>
      <c r="E34" s="22"/>
      <c r="F34" s="24"/>
    </row>
    <row r="35" spans="1:6" x14ac:dyDescent="0.25">
      <c r="A35" s="20" t="s">
        <v>61</v>
      </c>
      <c r="B35" s="21"/>
      <c r="C35" s="21"/>
      <c r="D35" s="21"/>
      <c r="E35" s="22"/>
      <c r="F35" s="24"/>
    </row>
    <row r="36" spans="1:6" x14ac:dyDescent="0.25">
      <c r="A36" s="44" t="s">
        <v>80</v>
      </c>
      <c r="B36" s="21"/>
      <c r="C36" s="21"/>
      <c r="D36" s="21"/>
      <c r="E36" s="25">
        <f>C19</f>
        <v>25000</v>
      </c>
      <c r="F36" s="24"/>
    </row>
    <row r="37" spans="1:6" x14ac:dyDescent="0.25">
      <c r="A37" s="44" t="s">
        <v>78</v>
      </c>
      <c r="B37" s="21"/>
      <c r="C37" s="21"/>
      <c r="D37" s="21"/>
      <c r="E37" s="25">
        <f>C13-D13</f>
        <v>1700</v>
      </c>
      <c r="F37" s="24"/>
    </row>
    <row r="38" spans="1:6" x14ac:dyDescent="0.25">
      <c r="A38" s="44" t="s">
        <v>79</v>
      </c>
      <c r="B38" s="21"/>
      <c r="C38" s="21"/>
      <c r="D38" s="21"/>
      <c r="E38" s="25">
        <f>D10-C10</f>
        <v>4700</v>
      </c>
      <c r="F38" s="24"/>
    </row>
    <row r="39" spans="1:6" x14ac:dyDescent="0.25">
      <c r="A39" s="44" t="s">
        <v>81</v>
      </c>
      <c r="B39" s="21"/>
      <c r="C39" s="21"/>
      <c r="D39" s="21"/>
      <c r="E39" s="26">
        <f>D11-C11</f>
        <v>-7000</v>
      </c>
      <c r="F39" s="24"/>
    </row>
    <row r="40" spans="1:6" x14ac:dyDescent="0.25">
      <c r="A40" s="44" t="s">
        <v>83</v>
      </c>
      <c r="B40" s="21"/>
      <c r="C40" s="21"/>
      <c r="D40" s="21"/>
      <c r="E40" s="45">
        <f>C14-D14</f>
        <v>-2700</v>
      </c>
      <c r="F40" s="46"/>
    </row>
    <row r="41" spans="1:6" ht="15.75" thickBot="1" x14ac:dyDescent="0.3">
      <c r="A41" s="44" t="s">
        <v>82</v>
      </c>
      <c r="B41" s="21"/>
      <c r="C41" s="21"/>
      <c r="D41" s="21"/>
      <c r="E41" s="27">
        <f>-E21</f>
        <v>-5500</v>
      </c>
      <c r="F41" s="28">
        <f>SUM(E36:E41)</f>
        <v>16200</v>
      </c>
    </row>
    <row r="42" spans="1:6" x14ac:dyDescent="0.25">
      <c r="A42" s="20" t="s">
        <v>62</v>
      </c>
      <c r="B42" s="21"/>
      <c r="C42" s="21"/>
      <c r="D42" s="21"/>
      <c r="E42" s="29"/>
      <c r="F42" s="30">
        <f>F33+F41</f>
        <v>86700</v>
      </c>
    </row>
    <row r="43" spans="1:6" x14ac:dyDescent="0.25">
      <c r="A43" s="20"/>
      <c r="B43" s="21"/>
      <c r="C43" s="21"/>
      <c r="D43" s="21"/>
      <c r="E43" s="22"/>
      <c r="F43" s="24"/>
    </row>
    <row r="44" spans="1:6" x14ac:dyDescent="0.25">
      <c r="A44" s="20" t="s">
        <v>63</v>
      </c>
      <c r="B44" s="21"/>
      <c r="C44" s="21"/>
      <c r="D44" s="21"/>
      <c r="E44" s="22"/>
      <c r="F44" s="24"/>
    </row>
    <row r="45" spans="1:6" x14ac:dyDescent="0.25">
      <c r="A45" s="20" t="s">
        <v>64</v>
      </c>
      <c r="B45" s="21"/>
      <c r="C45" s="21"/>
      <c r="D45" s="21"/>
      <c r="E45" s="31">
        <f>-C20</f>
        <v>-75000</v>
      </c>
      <c r="F45" s="24"/>
    </row>
    <row r="46" spans="1:6" ht="15.75" thickBot="1" x14ac:dyDescent="0.3">
      <c r="A46" s="44" t="s">
        <v>84</v>
      </c>
      <c r="B46" s="21"/>
      <c r="C46" s="21"/>
      <c r="D46" s="21"/>
      <c r="E46" s="32">
        <f>C23+E21</f>
        <v>58500</v>
      </c>
      <c r="F46" s="24"/>
    </row>
    <row r="47" spans="1:6" x14ac:dyDescent="0.25">
      <c r="A47" s="20" t="s">
        <v>65</v>
      </c>
      <c r="B47" s="21"/>
      <c r="C47" s="21"/>
      <c r="D47" s="21"/>
      <c r="E47" s="33"/>
      <c r="F47" s="34">
        <f>E45+E46</f>
        <v>-16500</v>
      </c>
    </row>
    <row r="48" spans="1:6" x14ac:dyDescent="0.25">
      <c r="A48" s="20"/>
      <c r="B48" s="21"/>
      <c r="C48" s="21"/>
      <c r="D48" s="21"/>
      <c r="E48" s="35"/>
      <c r="F48" s="24"/>
    </row>
    <row r="49" spans="1:6" x14ac:dyDescent="0.25">
      <c r="A49" s="20" t="s">
        <v>58</v>
      </c>
      <c r="B49" s="21"/>
      <c r="C49" s="21"/>
      <c r="D49" s="21"/>
      <c r="E49" s="35"/>
      <c r="F49" s="24"/>
    </row>
    <row r="50" spans="1:6" x14ac:dyDescent="0.25">
      <c r="A50" s="20" t="s">
        <v>66</v>
      </c>
      <c r="B50" s="21"/>
      <c r="C50" s="21"/>
      <c r="D50" s="21"/>
      <c r="E50" s="31">
        <f>C18</f>
        <v>40000</v>
      </c>
      <c r="F50" s="24"/>
    </row>
    <row r="51" spans="1:6" x14ac:dyDescent="0.25">
      <c r="A51" s="20" t="s">
        <v>67</v>
      </c>
      <c r="B51" s="21"/>
      <c r="C51" s="21"/>
      <c r="D51" s="21"/>
      <c r="E51" s="26">
        <f>E20</f>
        <v>67000</v>
      </c>
      <c r="F51" s="24"/>
    </row>
    <row r="52" spans="1:6" x14ac:dyDescent="0.25">
      <c r="A52" s="20" t="s">
        <v>68</v>
      </c>
      <c r="B52" s="21"/>
      <c r="C52" s="21"/>
      <c r="D52" s="21"/>
      <c r="E52" s="26">
        <f>-E18</f>
        <v>-54000</v>
      </c>
      <c r="F52" s="24"/>
    </row>
    <row r="53" spans="1:6" ht="15.75" thickBot="1" x14ac:dyDescent="0.3">
      <c r="A53" s="20" t="s">
        <v>69</v>
      </c>
      <c r="B53" s="21"/>
      <c r="C53" s="21"/>
      <c r="D53" s="21"/>
      <c r="E53" s="36">
        <f>-E17</f>
        <v>-48100</v>
      </c>
      <c r="F53" s="24"/>
    </row>
    <row r="54" spans="1:6" ht="15.75" thickBot="1" x14ac:dyDescent="0.3">
      <c r="A54" s="20" t="s">
        <v>70</v>
      </c>
      <c r="B54" s="21"/>
      <c r="C54" s="21"/>
      <c r="D54" s="21"/>
      <c r="E54" s="33"/>
      <c r="F54" s="37">
        <f>SUM(E50:E53)</f>
        <v>4900</v>
      </c>
    </row>
    <row r="55" spans="1:6" x14ac:dyDescent="0.25">
      <c r="A55" s="20" t="s">
        <v>71</v>
      </c>
      <c r="B55" s="21"/>
      <c r="C55" s="21"/>
      <c r="D55" s="21"/>
      <c r="E55" s="35"/>
      <c r="F55" s="30">
        <f>F54+F47+F42</f>
        <v>75100</v>
      </c>
    </row>
    <row r="56" spans="1:6" ht="15.75" thickBot="1" x14ac:dyDescent="0.3">
      <c r="A56" s="20" t="s">
        <v>72</v>
      </c>
      <c r="B56" s="21"/>
      <c r="C56" s="21"/>
      <c r="D56" s="21"/>
      <c r="E56" s="35"/>
      <c r="F56" s="28">
        <f>D9</f>
        <v>17000</v>
      </c>
    </row>
    <row r="57" spans="1:6" ht="18" thickBot="1" x14ac:dyDescent="0.45">
      <c r="A57" s="20" t="s">
        <v>85</v>
      </c>
      <c r="B57" s="21"/>
      <c r="C57" s="21"/>
      <c r="D57" s="21"/>
      <c r="E57" s="35"/>
      <c r="F57" s="48">
        <f>F55+F56</f>
        <v>92100</v>
      </c>
    </row>
    <row r="58" spans="1:6" ht="15.75" thickTop="1" x14ac:dyDescent="0.25">
      <c r="A58" s="20"/>
      <c r="B58" s="21"/>
      <c r="C58" s="21"/>
      <c r="D58" s="21"/>
      <c r="E58" s="35"/>
      <c r="F58" s="38"/>
    </row>
    <row r="59" spans="1:6" x14ac:dyDescent="0.25">
      <c r="A59" s="20" t="s">
        <v>73</v>
      </c>
      <c r="B59" s="21"/>
      <c r="C59" s="21"/>
      <c r="D59" s="21"/>
      <c r="E59" s="35"/>
      <c r="F59" s="24"/>
    </row>
    <row r="60" spans="1:6" ht="15.75" thickBot="1" x14ac:dyDescent="0.3">
      <c r="A60" s="20" t="s">
        <v>74</v>
      </c>
      <c r="B60" s="21"/>
      <c r="C60" s="21"/>
      <c r="D60" s="21"/>
      <c r="E60" s="35"/>
      <c r="F60" s="39">
        <f>C22</f>
        <v>122000</v>
      </c>
    </row>
    <row r="61" spans="1:6" x14ac:dyDescent="0.25">
      <c r="A61" s="20" t="s">
        <v>75</v>
      </c>
      <c r="B61" s="21"/>
      <c r="C61" s="21"/>
      <c r="D61" s="21"/>
      <c r="E61" s="35"/>
      <c r="F61" s="30">
        <f>F60</f>
        <v>122000</v>
      </c>
    </row>
    <row r="62" spans="1:6" ht="15.75" thickBot="1" x14ac:dyDescent="0.3">
      <c r="A62" s="40"/>
      <c r="B62" s="41"/>
      <c r="C62" s="41"/>
      <c r="D62" s="41"/>
      <c r="E62" s="42"/>
      <c r="F62" s="43"/>
    </row>
    <row r="63" spans="1:6" ht="15.75" thickTop="1" x14ac:dyDescent="0.25"/>
  </sheetData>
  <mergeCells count="4">
    <mergeCell ref="C5:D5"/>
    <mergeCell ref="A29:F29"/>
    <mergeCell ref="A30:F30"/>
    <mergeCell ref="A31:F31"/>
  </mergeCells>
  <dataValidations count="1">
    <dataValidation allowBlank="1" showInputMessage="1" showErrorMessage="1" promptTitle="Proof:" prompt="The cash balance shown here should agree to the ending cash balance in the balance sheet." sqref="F57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C16" sqref="C16:F16"/>
    </sheetView>
  </sheetViews>
  <sheetFormatPr defaultRowHeight="15" x14ac:dyDescent="0.25"/>
  <cols>
    <col min="1" max="1" width="11.42578125" customWidth="1"/>
    <col min="2" max="2" width="34.28515625" bestFit="1" customWidth="1"/>
    <col min="3" max="6" width="9.7109375" bestFit="1" customWidth="1"/>
  </cols>
  <sheetData>
    <row r="1" spans="1:7" ht="18.75" x14ac:dyDescent="0.3">
      <c r="A1" s="1" t="s">
        <v>42</v>
      </c>
    </row>
    <row r="3" spans="1:7" ht="28.9" customHeight="1" x14ac:dyDescent="0.25">
      <c r="A3" s="104" t="s">
        <v>43</v>
      </c>
      <c r="B3" s="104"/>
      <c r="C3" s="104"/>
      <c r="D3" s="104"/>
      <c r="E3" s="104"/>
      <c r="F3" s="104"/>
      <c r="G3" s="104"/>
    </row>
    <row r="5" spans="1:7" x14ac:dyDescent="0.25">
      <c r="B5" s="2"/>
      <c r="C5" s="14">
        <v>2022</v>
      </c>
      <c r="D5" s="14">
        <v>2021</v>
      </c>
      <c r="E5" s="14">
        <v>2020</v>
      </c>
      <c r="F5" s="14">
        <v>2019</v>
      </c>
    </row>
    <row r="6" spans="1:7" x14ac:dyDescent="0.25">
      <c r="B6" s="2" t="s">
        <v>44</v>
      </c>
      <c r="C6" s="3">
        <v>762000</v>
      </c>
      <c r="D6" s="3">
        <v>706000</v>
      </c>
      <c r="E6" s="3">
        <v>637000</v>
      </c>
      <c r="F6" s="3">
        <v>665000</v>
      </c>
    </row>
    <row r="7" spans="1:7" x14ac:dyDescent="0.25">
      <c r="B7" s="2" t="s">
        <v>45</v>
      </c>
      <c r="C7" s="3">
        <v>58000</v>
      </c>
      <c r="D7" s="3">
        <v>44000</v>
      </c>
      <c r="E7" s="3">
        <v>37000</v>
      </c>
      <c r="F7" s="3">
        <v>43000</v>
      </c>
    </row>
    <row r="8" spans="1:7" x14ac:dyDescent="0.25">
      <c r="B8" s="2" t="s">
        <v>46</v>
      </c>
      <c r="C8" s="3">
        <v>376000</v>
      </c>
      <c r="D8" s="3">
        <v>358000</v>
      </c>
      <c r="E8" s="3">
        <v>330000</v>
      </c>
      <c r="F8" s="3">
        <v>304000</v>
      </c>
    </row>
    <row r="10" spans="1:7" x14ac:dyDescent="0.25">
      <c r="A10" s="12" t="s">
        <v>47</v>
      </c>
    </row>
    <row r="11" spans="1:7" s="15" customFormat="1" ht="28.9" customHeight="1" x14ac:dyDescent="0.25">
      <c r="A11" s="104" t="s">
        <v>54</v>
      </c>
      <c r="B11" s="104"/>
      <c r="C11" s="104"/>
      <c r="D11" s="104"/>
      <c r="E11" s="104"/>
      <c r="F11" s="104"/>
      <c r="G11" s="104"/>
    </row>
    <row r="12" spans="1:7" s="15" customFormat="1" ht="28.9" customHeight="1" x14ac:dyDescent="0.25">
      <c r="A12" s="104" t="s">
        <v>55</v>
      </c>
      <c r="B12" s="104"/>
      <c r="C12" s="104"/>
      <c r="D12" s="104"/>
      <c r="E12" s="104"/>
      <c r="F12" s="104"/>
      <c r="G12" s="104"/>
    </row>
    <row r="13" spans="1:7" x14ac:dyDescent="0.25">
      <c r="A13" s="12" t="s">
        <v>56</v>
      </c>
    </row>
    <row r="14" spans="1:7" x14ac:dyDescent="0.25">
      <c r="A14" s="86"/>
      <c r="B14" s="88"/>
      <c r="C14" s="14">
        <v>2019</v>
      </c>
      <c r="D14" s="14">
        <v>2020</v>
      </c>
      <c r="E14" s="14">
        <v>2021</v>
      </c>
      <c r="F14" s="14">
        <v>2022</v>
      </c>
    </row>
    <row r="15" spans="1:7" x14ac:dyDescent="0.25">
      <c r="A15" s="50" t="s">
        <v>87</v>
      </c>
      <c r="B15" s="50"/>
      <c r="C15" s="3">
        <f>F6</f>
        <v>665000</v>
      </c>
      <c r="D15" s="3">
        <f>E6</f>
        <v>637000</v>
      </c>
      <c r="E15" s="3">
        <f>D6</f>
        <v>706000</v>
      </c>
      <c r="F15" s="3">
        <f>C6</f>
        <v>762000</v>
      </c>
    </row>
    <row r="16" spans="1:7" x14ac:dyDescent="0.25">
      <c r="A16" s="50" t="s">
        <v>88</v>
      </c>
      <c r="B16" s="50"/>
      <c r="C16" s="79">
        <f>C15/F6</f>
        <v>1</v>
      </c>
      <c r="D16" s="79">
        <f>D15/F6</f>
        <v>0.95789473684210524</v>
      </c>
      <c r="E16" s="79">
        <f>E15/F6</f>
        <v>1.061654135338346</v>
      </c>
      <c r="F16" s="79">
        <f>F15/F6</f>
        <v>1.1458646616541353</v>
      </c>
    </row>
    <row r="17" spans="1:6" x14ac:dyDescent="0.25">
      <c r="A17" s="50" t="s">
        <v>89</v>
      </c>
      <c r="B17" s="50"/>
      <c r="C17" s="3">
        <f>F7</f>
        <v>43000</v>
      </c>
      <c r="D17" s="3">
        <f>E7</f>
        <v>37000</v>
      </c>
      <c r="E17" s="3">
        <f>D7</f>
        <v>44000</v>
      </c>
      <c r="F17" s="3">
        <f>C7</f>
        <v>58000</v>
      </c>
    </row>
    <row r="18" spans="1:6" x14ac:dyDescent="0.25">
      <c r="A18" s="50" t="s">
        <v>90</v>
      </c>
      <c r="B18" s="50"/>
      <c r="C18" s="78">
        <f>C17/F7</f>
        <v>1</v>
      </c>
      <c r="D18" s="78">
        <f>D17/F7</f>
        <v>0.86046511627906974</v>
      </c>
      <c r="E18" s="78">
        <f>E17/F7</f>
        <v>1.0232558139534884</v>
      </c>
      <c r="F18" s="78">
        <f>F17/F7</f>
        <v>1.3488372093023255</v>
      </c>
    </row>
    <row r="19" spans="1:6" x14ac:dyDescent="0.25">
      <c r="A19" s="50" t="s">
        <v>91</v>
      </c>
      <c r="B19" s="50"/>
      <c r="C19" s="3">
        <f>F8</f>
        <v>304000</v>
      </c>
      <c r="D19" s="3">
        <f>E8</f>
        <v>330000</v>
      </c>
      <c r="E19" s="3">
        <f>D8</f>
        <v>358000</v>
      </c>
      <c r="F19" s="3">
        <f>C8</f>
        <v>376000</v>
      </c>
    </row>
    <row r="20" spans="1:6" x14ac:dyDescent="0.25">
      <c r="A20" s="50" t="s">
        <v>92</v>
      </c>
      <c r="B20" s="50"/>
      <c r="C20" s="78">
        <f>C19/F8</f>
        <v>1</v>
      </c>
      <c r="D20" s="78">
        <f>D19/F8</f>
        <v>1.0855263157894737</v>
      </c>
      <c r="E20" s="78">
        <f>E19/F8</f>
        <v>1.1776315789473684</v>
      </c>
      <c r="F20" s="78">
        <f>F19/F8</f>
        <v>1.236842105263158</v>
      </c>
    </row>
    <row r="22" spans="1:6" x14ac:dyDescent="0.25">
      <c r="A22" s="12" t="s">
        <v>93</v>
      </c>
    </row>
    <row r="23" spans="1:6" x14ac:dyDescent="0.25">
      <c r="A23" s="12" t="s">
        <v>99</v>
      </c>
    </row>
    <row r="24" spans="1:6" x14ac:dyDescent="0.25">
      <c r="A24" s="51" t="s">
        <v>94</v>
      </c>
    </row>
    <row r="25" spans="1:6" x14ac:dyDescent="0.25">
      <c r="A25" s="51" t="s">
        <v>95</v>
      </c>
    </row>
    <row r="26" spans="1:6" x14ac:dyDescent="0.25">
      <c r="A26" s="51" t="s">
        <v>96</v>
      </c>
    </row>
    <row r="28" spans="1:6" x14ac:dyDescent="0.25">
      <c r="A28" s="52" t="s">
        <v>97</v>
      </c>
      <c r="B28" s="49" t="s">
        <v>102</v>
      </c>
      <c r="C28" s="49" t="s">
        <v>86</v>
      </c>
      <c r="D28" s="77">
        <f>(F17-0)/((E19+F19)/2)</f>
        <v>0.15803814713896458</v>
      </c>
    </row>
    <row r="29" spans="1:6" x14ac:dyDescent="0.25">
      <c r="A29" s="53"/>
      <c r="B29" s="55"/>
      <c r="D29" s="59"/>
    </row>
    <row r="30" spans="1:6" x14ac:dyDescent="0.25">
      <c r="D30" s="59"/>
    </row>
    <row r="31" spans="1:6" x14ac:dyDescent="0.25">
      <c r="A31" s="52" t="s">
        <v>98</v>
      </c>
      <c r="B31" s="49" t="s">
        <v>101</v>
      </c>
      <c r="C31" t="s">
        <v>86</v>
      </c>
      <c r="D31" s="77">
        <f>(E17-0)/((D19+E19)/2)</f>
        <v>0.12790697674418605</v>
      </c>
    </row>
    <row r="32" spans="1:6" x14ac:dyDescent="0.25">
      <c r="B32" s="54"/>
      <c r="D32" s="59"/>
    </row>
    <row r="33" spans="1:4" x14ac:dyDescent="0.25">
      <c r="D33" s="59"/>
    </row>
    <row r="34" spans="1:4" x14ac:dyDescent="0.25">
      <c r="A34" s="52" t="s">
        <v>100</v>
      </c>
      <c r="B34" s="49" t="s">
        <v>103</v>
      </c>
      <c r="C34" t="s">
        <v>86</v>
      </c>
      <c r="D34" s="77">
        <f>(D17-0)/((C19+D19)/2)</f>
        <v>0.1167192429022082</v>
      </c>
    </row>
    <row r="35" spans="1:4" x14ac:dyDescent="0.25">
      <c r="B35" s="54"/>
      <c r="D35" s="56"/>
    </row>
  </sheetData>
  <mergeCells count="4">
    <mergeCell ref="A3:G3"/>
    <mergeCell ref="A11:G11"/>
    <mergeCell ref="A12:G12"/>
    <mergeCell ref="A14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Kristine Hamruna</dc:creator>
  <cp:lastModifiedBy>Stefano</cp:lastModifiedBy>
  <dcterms:created xsi:type="dcterms:W3CDTF">2021-04-05T15:36:46Z</dcterms:created>
  <dcterms:modified xsi:type="dcterms:W3CDTF">2023-08-07T15:08:17Z</dcterms:modified>
</cp:coreProperties>
</file>