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ropbox\Projects\Gamedev - SR Slow Burners\"/>
    </mc:Choice>
  </mc:AlternateContent>
  <xr:revisionPtr revIDLastSave="0" documentId="13_ncr:1_{E63FF0D9-CA81-406E-9ED2-E3FE4E9DA4D8}" xr6:coauthVersionLast="47" xr6:coauthVersionMax="47" xr10:uidLastSave="{00000000-0000-0000-0000-000000000000}"/>
  <bookViews>
    <workbookView xWindow="14400" yWindow="0" windowWidth="14400" windowHeight="15600" firstSheet="1" activeTab="1" xr2:uid="{00000000-000D-0000-FFFF-FFFF00000000}"/>
  </bookViews>
  <sheets>
    <sheet name="Spawning numbers" sheetId="3" r:id="rId1"/>
    <sheet name="Sosig IDs" sheetId="17" r:id="rId2"/>
    <sheet name="Level 1 Sosigs" sheetId="13" r:id="rId3"/>
    <sheet name="Level 2 Sosigs" sheetId="15" r:id="rId4"/>
    <sheet name="Level 3 Sosigs" sheetId="16" r:id="rId5"/>
    <sheet name="Level 4 Sosig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5" i="17" l="1"/>
  <c r="M275" i="17"/>
  <c r="R275" i="17" s="1"/>
  <c r="Q274" i="17"/>
  <c r="M274" i="17"/>
  <c r="R274" i="17" s="1"/>
  <c r="Q273" i="17"/>
  <c r="M273" i="17"/>
  <c r="R273" i="17" s="1"/>
  <c r="Q272" i="17"/>
  <c r="M272" i="17"/>
  <c r="R272" i="17" s="1"/>
  <c r="Q271" i="17"/>
  <c r="M271" i="17"/>
  <c r="R270" i="17"/>
  <c r="Q270" i="17"/>
  <c r="M270" i="17"/>
  <c r="Q269" i="17"/>
  <c r="M269" i="17"/>
  <c r="Q268" i="17"/>
  <c r="M268" i="17"/>
  <c r="R268" i="17" s="1"/>
  <c r="Q267" i="17"/>
  <c r="M267" i="17"/>
  <c r="Q266" i="17"/>
  <c r="M266" i="17"/>
  <c r="R266" i="17" s="1"/>
  <c r="Q265" i="17"/>
  <c r="R265" i="17" s="1"/>
  <c r="M265" i="17"/>
  <c r="Q264" i="17"/>
  <c r="M264" i="17"/>
  <c r="R264" i="17" s="1"/>
  <c r="Q263" i="17"/>
  <c r="M263" i="17"/>
  <c r="Q262" i="17"/>
  <c r="M262" i="17"/>
  <c r="R262" i="17" s="1"/>
  <c r="Q261" i="17"/>
  <c r="M261" i="17"/>
  <c r="R261" i="17" s="1"/>
  <c r="Q260" i="17"/>
  <c r="M260" i="17"/>
  <c r="Q259" i="17"/>
  <c r="M259" i="17"/>
  <c r="R259" i="17" s="1"/>
  <c r="Q258" i="17"/>
  <c r="M258" i="17"/>
  <c r="R258" i="17" s="1"/>
  <c r="R257" i="17"/>
  <c r="Q257" i="17"/>
  <c r="M257" i="17"/>
  <c r="Q256" i="17"/>
  <c r="M256" i="17"/>
  <c r="R256" i="17" s="1"/>
  <c r="Q255" i="17"/>
  <c r="M255" i="17"/>
  <c r="Q254" i="17"/>
  <c r="M254" i="17"/>
  <c r="R254" i="17" s="1"/>
  <c r="Q253" i="17"/>
  <c r="M253" i="17"/>
  <c r="R253" i="17" s="1"/>
  <c r="Q252" i="17"/>
  <c r="M252" i="17"/>
  <c r="R252" i="17" s="1"/>
  <c r="Q251" i="17"/>
  <c r="M251" i="17"/>
  <c r="R251" i="17" s="1"/>
  <c r="R250" i="17"/>
  <c r="Q250" i="17"/>
  <c r="M250" i="17"/>
  <c r="R249" i="17"/>
  <c r="Q249" i="17"/>
  <c r="M249" i="17"/>
  <c r="Q248" i="17"/>
  <c r="M248" i="17"/>
  <c r="R248" i="17" s="1"/>
  <c r="Q247" i="17"/>
  <c r="M247" i="17"/>
  <c r="R247" i="17" s="1"/>
  <c r="Q246" i="17"/>
  <c r="M246" i="17"/>
  <c r="R246" i="17" s="1"/>
  <c r="R245" i="17"/>
  <c r="Q245" i="17"/>
  <c r="M245" i="17"/>
  <c r="Q244" i="17"/>
  <c r="M244" i="17"/>
  <c r="R244" i="17" s="1"/>
  <c r="Q243" i="17"/>
  <c r="M243" i="17"/>
  <c r="R243" i="17" s="1"/>
  <c r="Q242" i="17"/>
  <c r="R242" i="17" s="1"/>
  <c r="M242" i="17"/>
  <c r="Q241" i="17"/>
  <c r="M241" i="17"/>
  <c r="R241" i="17" s="1"/>
  <c r="Q240" i="17"/>
  <c r="M240" i="17"/>
  <c r="R240" i="17" s="1"/>
  <c r="Q239" i="17"/>
  <c r="M239" i="17"/>
  <c r="R239" i="17" s="1"/>
  <c r="Q238" i="17"/>
  <c r="M238" i="17"/>
  <c r="R238" i="17" s="1"/>
  <c r="Q237" i="17"/>
  <c r="M237" i="17"/>
  <c r="R237" i="17" s="1"/>
  <c r="Q236" i="17"/>
  <c r="M236" i="17"/>
  <c r="Q235" i="17"/>
  <c r="M235" i="17"/>
  <c r="R235" i="17" s="1"/>
  <c r="Q234" i="17"/>
  <c r="M234" i="17"/>
  <c r="R234" i="17" s="1"/>
  <c r="R233" i="17"/>
  <c r="Q233" i="17"/>
  <c r="M233" i="17"/>
  <c r="Q232" i="17"/>
  <c r="M232" i="17"/>
  <c r="R232" i="17" s="1"/>
  <c r="Q231" i="17"/>
  <c r="M231" i="17"/>
  <c r="Q230" i="17"/>
  <c r="M230" i="17"/>
  <c r="R230" i="17" s="1"/>
  <c r="Q229" i="17"/>
  <c r="M229" i="17"/>
  <c r="R229" i="17" s="1"/>
  <c r="Q228" i="17"/>
  <c r="M228" i="17"/>
  <c r="R228" i="17" s="1"/>
  <c r="Q227" i="17"/>
  <c r="M227" i="17"/>
  <c r="R227" i="17" s="1"/>
  <c r="R226" i="17"/>
  <c r="Q226" i="17"/>
  <c r="M226" i="17"/>
  <c r="R225" i="17"/>
  <c r="Q225" i="17"/>
  <c r="M225" i="17"/>
  <c r="Q224" i="17"/>
  <c r="M224" i="17"/>
  <c r="R224" i="17" s="1"/>
  <c r="Q223" i="17"/>
  <c r="M223" i="17"/>
  <c r="R223" i="17" s="1"/>
  <c r="Q222" i="17"/>
  <c r="M222" i="17"/>
  <c r="R222" i="17" s="1"/>
  <c r="R221" i="17"/>
  <c r="Q221" i="17"/>
  <c r="M221" i="17"/>
  <c r="Q220" i="17"/>
  <c r="M220" i="17"/>
  <c r="R220" i="17" s="1"/>
  <c r="Q219" i="17"/>
  <c r="M219" i="17"/>
  <c r="R219" i="17" s="1"/>
  <c r="Q218" i="17"/>
  <c r="R218" i="17" s="1"/>
  <c r="M218" i="17"/>
  <c r="Q217" i="17"/>
  <c r="M217" i="17"/>
  <c r="R217" i="17" s="1"/>
  <c r="Q216" i="17"/>
  <c r="M216" i="17"/>
  <c r="R216" i="17" s="1"/>
  <c r="Q215" i="17"/>
  <c r="M215" i="17"/>
  <c r="R215" i="17" s="1"/>
  <c r="Q214" i="17"/>
  <c r="R214" i="17" s="1"/>
  <c r="M214" i="17"/>
  <c r="Q213" i="17"/>
  <c r="M213" i="17"/>
  <c r="R213" i="17" s="1"/>
  <c r="Q212" i="17"/>
  <c r="M212" i="17"/>
  <c r="Q211" i="17"/>
  <c r="M211" i="17"/>
  <c r="R211" i="17" s="1"/>
  <c r="Q210" i="17"/>
  <c r="M210" i="17"/>
  <c r="R210" i="17" s="1"/>
  <c r="R209" i="17"/>
  <c r="Q209" i="17"/>
  <c r="M209" i="17"/>
  <c r="Q208" i="17"/>
  <c r="M208" i="17"/>
  <c r="R208" i="17" s="1"/>
  <c r="Q207" i="17"/>
  <c r="M207" i="17"/>
  <c r="Q206" i="17"/>
  <c r="M206" i="17"/>
  <c r="R206" i="17" s="1"/>
  <c r="Q205" i="17"/>
  <c r="M205" i="17"/>
  <c r="R205" i="17" s="1"/>
  <c r="Q204" i="17"/>
  <c r="M204" i="17"/>
  <c r="R204" i="17" s="1"/>
  <c r="Q203" i="17"/>
  <c r="M203" i="17"/>
  <c r="R203" i="17" s="1"/>
  <c r="R202" i="17"/>
  <c r="Q202" i="17"/>
  <c r="M202" i="17"/>
  <c r="R201" i="17"/>
  <c r="Q201" i="17"/>
  <c r="M201" i="17"/>
  <c r="Q200" i="17"/>
  <c r="M200" i="17"/>
  <c r="R200" i="17" s="1"/>
  <c r="Q199" i="17"/>
  <c r="M199" i="17"/>
  <c r="R199" i="17" s="1"/>
  <c r="Q198" i="17"/>
  <c r="M198" i="17"/>
  <c r="R198" i="17" s="1"/>
  <c r="R197" i="17"/>
  <c r="Q197" i="17"/>
  <c r="M197" i="17"/>
  <c r="Q196" i="17"/>
  <c r="M196" i="17"/>
  <c r="R196" i="17" s="1"/>
  <c r="Q195" i="17"/>
  <c r="M195" i="17"/>
  <c r="R195" i="17" s="1"/>
  <c r="Q194" i="17"/>
  <c r="R194" i="17" s="1"/>
  <c r="M194" i="17"/>
  <c r="Q193" i="17"/>
  <c r="M193" i="17"/>
  <c r="R193" i="17" s="1"/>
  <c r="Q192" i="17"/>
  <c r="M192" i="17"/>
  <c r="R192" i="17" s="1"/>
  <c r="Q191" i="17"/>
  <c r="M191" i="17"/>
  <c r="R191" i="17" s="1"/>
  <c r="Q190" i="17"/>
  <c r="R190" i="17" s="1"/>
  <c r="M190" i="17"/>
  <c r="Q189" i="17"/>
  <c r="M189" i="17"/>
  <c r="R189" i="17" s="1"/>
  <c r="Q188" i="17"/>
  <c r="M188" i="17"/>
  <c r="Q187" i="17"/>
  <c r="M187" i="17"/>
  <c r="R187" i="17" s="1"/>
  <c r="Q186" i="17"/>
  <c r="M186" i="17"/>
  <c r="R186" i="17" s="1"/>
  <c r="R185" i="17"/>
  <c r="Q185" i="17"/>
  <c r="M185" i="17"/>
  <c r="Q184" i="17"/>
  <c r="M184" i="17"/>
  <c r="R184" i="17" s="1"/>
  <c r="Q183" i="17"/>
  <c r="M183" i="17"/>
  <c r="Q182" i="17"/>
  <c r="R182" i="17" s="1"/>
  <c r="M182" i="17"/>
  <c r="Q181" i="17"/>
  <c r="M181" i="17"/>
  <c r="R181" i="17" s="1"/>
  <c r="Q180" i="17"/>
  <c r="M180" i="17"/>
  <c r="R180" i="17" s="1"/>
  <c r="Q179" i="17"/>
  <c r="M179" i="17"/>
  <c r="R179" i="17" s="1"/>
  <c r="R178" i="17"/>
  <c r="Q178" i="17"/>
  <c r="M178" i="17"/>
  <c r="R177" i="17"/>
  <c r="Q177" i="17"/>
  <c r="M177" i="17"/>
  <c r="Q176" i="17"/>
  <c r="M176" i="17"/>
  <c r="R176" i="17" s="1"/>
  <c r="Q175" i="17"/>
  <c r="M175" i="17"/>
  <c r="R175" i="17" s="1"/>
  <c r="Q174" i="17"/>
  <c r="M174" i="17"/>
  <c r="R174" i="17" s="1"/>
  <c r="R173" i="17"/>
  <c r="Q173" i="17"/>
  <c r="M173" i="17"/>
  <c r="Q172" i="17"/>
  <c r="M172" i="17"/>
  <c r="R172" i="17" s="1"/>
  <c r="Q171" i="17"/>
  <c r="M171" i="17"/>
  <c r="R171" i="17" s="1"/>
  <c r="Q170" i="17"/>
  <c r="R170" i="17" s="1"/>
  <c r="M170" i="17"/>
  <c r="Q169" i="17"/>
  <c r="M169" i="17"/>
  <c r="R169" i="17" s="1"/>
  <c r="Q168" i="17"/>
  <c r="M168" i="17"/>
  <c r="R168" i="17" s="1"/>
  <c r="Q167" i="17"/>
  <c r="M167" i="17"/>
  <c r="R167" i="17" s="1"/>
  <c r="Q166" i="17"/>
  <c r="R166" i="17" s="1"/>
  <c r="M166" i="17"/>
  <c r="Q165" i="17"/>
  <c r="M165" i="17"/>
  <c r="R165" i="17" s="1"/>
  <c r="Q164" i="17"/>
  <c r="M164" i="17"/>
  <c r="Q163" i="17"/>
  <c r="M163" i="17"/>
  <c r="R163" i="17" s="1"/>
  <c r="Q162" i="17"/>
  <c r="M162" i="17"/>
  <c r="R162" i="17" s="1"/>
  <c r="R161" i="17"/>
  <c r="Q161" i="17"/>
  <c r="M161" i="17"/>
  <c r="Q160" i="17"/>
  <c r="M160" i="17"/>
  <c r="R160" i="17" s="1"/>
  <c r="Q159" i="17"/>
  <c r="M159" i="17"/>
  <c r="Q158" i="17"/>
  <c r="R158" i="17" s="1"/>
  <c r="M158" i="17"/>
  <c r="Q157" i="17"/>
  <c r="M157" i="17"/>
  <c r="R157" i="17" s="1"/>
  <c r="Q156" i="17"/>
  <c r="M156" i="17"/>
  <c r="R156" i="17" s="1"/>
  <c r="Q155" i="17"/>
  <c r="M155" i="17"/>
  <c r="R155" i="17" s="1"/>
  <c r="R154" i="17"/>
  <c r="Q154" i="17"/>
  <c r="M154" i="17"/>
  <c r="R153" i="17"/>
  <c r="Q153" i="17"/>
  <c r="M153" i="17"/>
  <c r="Q152" i="17"/>
  <c r="M152" i="17"/>
  <c r="R152" i="17" s="1"/>
  <c r="Q151" i="17"/>
  <c r="M151" i="17"/>
  <c r="R151" i="17" s="1"/>
  <c r="Q150" i="17"/>
  <c r="M150" i="17"/>
  <c r="R150" i="17" s="1"/>
  <c r="R149" i="17"/>
  <c r="Q149" i="17"/>
  <c r="M149" i="17"/>
  <c r="Q148" i="17"/>
  <c r="M148" i="17"/>
  <c r="R148" i="17" s="1"/>
  <c r="Q147" i="17"/>
  <c r="M147" i="17"/>
  <c r="R147" i="17" s="1"/>
  <c r="Q146" i="17"/>
  <c r="R146" i="17" s="1"/>
  <c r="M146" i="17"/>
  <c r="Q145" i="17"/>
  <c r="M145" i="17"/>
  <c r="R145" i="17" s="1"/>
  <c r="Q144" i="17"/>
  <c r="M144" i="17"/>
  <c r="R144" i="17" s="1"/>
  <c r="Q143" i="17"/>
  <c r="M143" i="17"/>
  <c r="R143" i="17" s="1"/>
  <c r="Q142" i="17"/>
  <c r="R142" i="17" s="1"/>
  <c r="M142" i="17"/>
  <c r="Q141" i="17"/>
  <c r="M141" i="17"/>
  <c r="R141" i="17" s="1"/>
  <c r="Q140" i="17"/>
  <c r="M140" i="17"/>
  <c r="Q139" i="17"/>
  <c r="M139" i="17"/>
  <c r="R139" i="17" s="1"/>
  <c r="Q138" i="17"/>
  <c r="M138" i="17"/>
  <c r="R138" i="17" s="1"/>
  <c r="R137" i="17"/>
  <c r="Q137" i="17"/>
  <c r="M137" i="17"/>
  <c r="Q136" i="17"/>
  <c r="M136" i="17"/>
  <c r="R136" i="17" s="1"/>
  <c r="Q135" i="17"/>
  <c r="M135" i="17"/>
  <c r="Q134" i="17"/>
  <c r="R134" i="17" s="1"/>
  <c r="M134" i="17"/>
  <c r="Q133" i="17"/>
  <c r="M133" i="17"/>
  <c r="R133" i="17" s="1"/>
  <c r="Q132" i="17"/>
  <c r="M132" i="17"/>
  <c r="R132" i="17" s="1"/>
  <c r="Q131" i="17"/>
  <c r="M131" i="17"/>
  <c r="R131" i="17" s="1"/>
  <c r="R130" i="17"/>
  <c r="Q130" i="17"/>
  <c r="M130" i="17"/>
  <c r="R129" i="17"/>
  <c r="Q129" i="17"/>
  <c r="M129" i="17"/>
  <c r="Q128" i="17"/>
  <c r="M128" i="17"/>
  <c r="R128" i="17" s="1"/>
  <c r="Q127" i="17"/>
  <c r="M127" i="17"/>
  <c r="R127" i="17" s="1"/>
  <c r="Q126" i="17"/>
  <c r="M126" i="17"/>
  <c r="R126" i="17" s="1"/>
  <c r="R125" i="17"/>
  <c r="Q125" i="17"/>
  <c r="M125" i="17"/>
  <c r="Q124" i="17"/>
  <c r="M124" i="17"/>
  <c r="R124" i="17" s="1"/>
  <c r="Q123" i="17"/>
  <c r="M123" i="17"/>
  <c r="R123" i="17" s="1"/>
  <c r="Q122" i="17"/>
  <c r="R122" i="17" s="1"/>
  <c r="M122" i="17"/>
  <c r="Q121" i="17"/>
  <c r="M121" i="17"/>
  <c r="R121" i="17" s="1"/>
  <c r="Q120" i="17"/>
  <c r="M120" i="17"/>
  <c r="R120" i="17" s="1"/>
  <c r="Q119" i="17"/>
  <c r="M119" i="17"/>
  <c r="R119" i="17" s="1"/>
  <c r="Q118" i="17"/>
  <c r="M118" i="17"/>
  <c r="R118" i="17" s="1"/>
  <c r="Q117" i="17"/>
  <c r="M117" i="17"/>
  <c r="R117" i="17" s="1"/>
  <c r="Q116" i="17"/>
  <c r="M116" i="17"/>
  <c r="Q115" i="17"/>
  <c r="M115" i="17"/>
  <c r="R115" i="17" s="1"/>
  <c r="Q114" i="17"/>
  <c r="M114" i="17"/>
  <c r="R114" i="17" s="1"/>
  <c r="R113" i="17"/>
  <c r="Q113" i="17"/>
  <c r="M113" i="17"/>
  <c r="Q112" i="17"/>
  <c r="M112" i="17"/>
  <c r="R112" i="17" s="1"/>
  <c r="Q111" i="17"/>
  <c r="M111" i="17"/>
  <c r="Q110" i="17"/>
  <c r="R110" i="17" s="1"/>
  <c r="M110" i="17"/>
  <c r="Q109" i="17"/>
  <c r="M109" i="17"/>
  <c r="R109" i="17" s="1"/>
  <c r="Q108" i="17"/>
  <c r="M108" i="17"/>
  <c r="R108" i="17" s="1"/>
  <c r="Q107" i="17"/>
  <c r="M107" i="17"/>
  <c r="R107" i="17" s="1"/>
  <c r="R106" i="17"/>
  <c r="Q106" i="17"/>
  <c r="M106" i="17"/>
  <c r="Q105" i="17"/>
  <c r="M105" i="17"/>
  <c r="R105" i="17" s="1"/>
  <c r="Q104" i="17"/>
  <c r="M104" i="17"/>
  <c r="R104" i="17" s="1"/>
  <c r="Q103" i="17"/>
  <c r="M103" i="17"/>
  <c r="R103" i="17" s="1"/>
  <c r="Q102" i="17"/>
  <c r="M102" i="17"/>
  <c r="R102" i="17" s="1"/>
  <c r="R101" i="17"/>
  <c r="Q101" i="17"/>
  <c r="M101" i="17"/>
  <c r="Q100" i="17"/>
  <c r="M100" i="17"/>
  <c r="R100" i="17" s="1"/>
  <c r="Q99" i="17"/>
  <c r="M99" i="17"/>
  <c r="R99" i="17" s="1"/>
  <c r="Q98" i="17"/>
  <c r="R98" i="17" s="1"/>
  <c r="M98" i="17"/>
  <c r="Q97" i="17"/>
  <c r="M97" i="17"/>
  <c r="R97" i="17" s="1"/>
  <c r="Q96" i="17"/>
  <c r="M96" i="17"/>
  <c r="R96" i="17" s="1"/>
  <c r="Q95" i="17"/>
  <c r="M95" i="17"/>
  <c r="R95" i="17" s="1"/>
  <c r="Q94" i="17"/>
  <c r="R94" i="17" s="1"/>
  <c r="M94" i="17"/>
  <c r="Q93" i="17"/>
  <c r="M93" i="17"/>
  <c r="R93" i="17" s="1"/>
  <c r="Q92" i="17"/>
  <c r="M92" i="17"/>
  <c r="Q91" i="17"/>
  <c r="M91" i="17"/>
  <c r="R91" i="17" s="1"/>
  <c r="Q90" i="17"/>
  <c r="M90" i="17"/>
  <c r="R90" i="17" s="1"/>
  <c r="R89" i="17"/>
  <c r="Q89" i="17"/>
  <c r="M89" i="17"/>
  <c r="Q88" i="17"/>
  <c r="M88" i="17"/>
  <c r="R88" i="17" s="1"/>
  <c r="Q87" i="17"/>
  <c r="M87" i="17"/>
  <c r="Q86" i="17"/>
  <c r="R86" i="17" s="1"/>
  <c r="M86" i="17"/>
  <c r="Q85" i="17"/>
  <c r="M85" i="17"/>
  <c r="R85" i="17" s="1"/>
  <c r="Q84" i="17"/>
  <c r="M84" i="17"/>
  <c r="R84" i="17" s="1"/>
  <c r="Q83" i="17"/>
  <c r="M83" i="17"/>
  <c r="R83" i="17" s="1"/>
  <c r="R82" i="17"/>
  <c r="Q82" i="17"/>
  <c r="M82" i="17"/>
  <c r="R81" i="17"/>
  <c r="Q81" i="17"/>
  <c r="M81" i="17"/>
  <c r="Q80" i="17"/>
  <c r="M80" i="17"/>
  <c r="R80" i="17" s="1"/>
  <c r="Q79" i="17"/>
  <c r="M79" i="17"/>
  <c r="R79" i="17" s="1"/>
  <c r="Q78" i="17"/>
  <c r="M78" i="17"/>
  <c r="R78" i="17" s="1"/>
  <c r="R77" i="17"/>
  <c r="Q77" i="17"/>
  <c r="M77" i="17"/>
  <c r="Q76" i="17"/>
  <c r="M76" i="17"/>
  <c r="R76" i="17" s="1"/>
  <c r="Q75" i="17"/>
  <c r="M75" i="17"/>
  <c r="R75" i="17" s="1"/>
  <c r="Q74" i="17"/>
  <c r="R74" i="17" s="1"/>
  <c r="M74" i="17"/>
  <c r="Q73" i="17"/>
  <c r="M73" i="17"/>
  <c r="R73" i="17" s="1"/>
  <c r="Q72" i="17"/>
  <c r="M72" i="17"/>
  <c r="R72" i="17" s="1"/>
  <c r="Q71" i="17"/>
  <c r="M71" i="17"/>
  <c r="R71" i="17" s="1"/>
  <c r="Q70" i="17"/>
  <c r="R70" i="17" s="1"/>
  <c r="M70" i="17"/>
  <c r="Q69" i="17"/>
  <c r="M69" i="17"/>
  <c r="R69" i="17" s="1"/>
  <c r="Q68" i="17"/>
  <c r="M68" i="17"/>
  <c r="Q67" i="17"/>
  <c r="M67" i="17"/>
  <c r="R67" i="17" s="1"/>
  <c r="Q66" i="17"/>
  <c r="M66" i="17"/>
  <c r="R66" i="17" s="1"/>
  <c r="R65" i="17"/>
  <c r="Q65" i="17"/>
  <c r="M65" i="17"/>
  <c r="Q64" i="17"/>
  <c r="M64" i="17"/>
  <c r="R64" i="17" s="1"/>
  <c r="Q63" i="17"/>
  <c r="M63" i="17"/>
  <c r="Q62" i="17"/>
  <c r="R62" i="17" s="1"/>
  <c r="M62" i="17"/>
  <c r="Q61" i="17"/>
  <c r="M61" i="17"/>
  <c r="R61" i="17" s="1"/>
  <c r="Q60" i="17"/>
  <c r="M60" i="17"/>
  <c r="R60" i="17" s="1"/>
  <c r="Q59" i="17"/>
  <c r="M59" i="17"/>
  <c r="R59" i="17" s="1"/>
  <c r="R58" i="17"/>
  <c r="Q58" i="17"/>
  <c r="M58" i="17"/>
  <c r="R57" i="17"/>
  <c r="Q57" i="17"/>
  <c r="M57" i="17"/>
  <c r="Q56" i="17"/>
  <c r="M56" i="17"/>
  <c r="R56" i="17" s="1"/>
  <c r="Q55" i="17"/>
  <c r="M55" i="17"/>
  <c r="R55" i="17" s="1"/>
  <c r="Q54" i="17"/>
  <c r="M54" i="17"/>
  <c r="R54" i="17" s="1"/>
  <c r="Q53" i="17"/>
  <c r="M53" i="17"/>
  <c r="R53" i="17" s="1"/>
  <c r="Q52" i="17"/>
  <c r="M52" i="17"/>
  <c r="R52" i="17" s="1"/>
  <c r="Q51" i="17"/>
  <c r="M51" i="17"/>
  <c r="R51" i="17" s="1"/>
  <c r="Q50" i="17"/>
  <c r="R50" i="17" s="1"/>
  <c r="M50" i="17"/>
  <c r="Q49" i="17"/>
  <c r="R49" i="17" s="1"/>
  <c r="M49" i="17"/>
  <c r="Q48" i="17"/>
  <c r="M48" i="17"/>
  <c r="R48" i="17" s="1"/>
  <c r="Q47" i="17"/>
  <c r="M47" i="17"/>
  <c r="R47" i="17" s="1"/>
  <c r="Q46" i="17"/>
  <c r="R46" i="17" s="1"/>
  <c r="M46" i="17"/>
  <c r="Q45" i="17"/>
  <c r="M45" i="17"/>
  <c r="R45" i="17" s="1"/>
  <c r="Q44" i="17"/>
  <c r="M44" i="17"/>
  <c r="Q43" i="17"/>
  <c r="M43" i="17"/>
  <c r="R43" i="17" s="1"/>
  <c r="Q42" i="17"/>
  <c r="M42" i="17"/>
  <c r="R42" i="17" s="1"/>
  <c r="R41" i="17"/>
  <c r="Q41" i="17"/>
  <c r="M41" i="17"/>
  <c r="Q40" i="17"/>
  <c r="M40" i="17"/>
  <c r="R40" i="17" s="1"/>
  <c r="Q39" i="17"/>
  <c r="M39" i="17"/>
  <c r="Q38" i="17"/>
  <c r="R38" i="17" s="1"/>
  <c r="M38" i="17"/>
  <c r="Q37" i="17"/>
  <c r="M37" i="17"/>
  <c r="R37" i="17" s="1"/>
  <c r="Q36" i="17"/>
  <c r="M36" i="17"/>
  <c r="R36" i="17" s="1"/>
  <c r="Q35" i="17"/>
  <c r="M35" i="17"/>
  <c r="R35" i="17" s="1"/>
  <c r="R34" i="17"/>
  <c r="Q34" i="17"/>
  <c r="M34" i="17"/>
  <c r="Q33" i="17"/>
  <c r="M33" i="17"/>
  <c r="R33" i="17" s="1"/>
  <c r="Q32" i="17"/>
  <c r="M32" i="17"/>
  <c r="R32" i="17" s="1"/>
  <c r="Q31" i="17"/>
  <c r="M31" i="17"/>
  <c r="R31" i="17" s="1"/>
  <c r="Q30" i="17"/>
  <c r="M30" i="17"/>
  <c r="R30" i="17" s="1"/>
  <c r="Q29" i="17"/>
  <c r="M29" i="17"/>
  <c r="R29" i="17" s="1"/>
  <c r="Q28" i="17"/>
  <c r="M28" i="17"/>
  <c r="R28" i="17" s="1"/>
  <c r="Q27" i="17"/>
  <c r="M27" i="17"/>
  <c r="R27" i="17" s="1"/>
  <c r="Q26" i="17"/>
  <c r="R26" i="17" s="1"/>
  <c r="M26" i="17"/>
  <c r="Q25" i="17"/>
  <c r="R25" i="17" s="1"/>
  <c r="M25" i="17"/>
  <c r="Q24" i="17"/>
  <c r="M24" i="17"/>
  <c r="R24" i="17" s="1"/>
  <c r="Q23" i="17"/>
  <c r="M23" i="17"/>
  <c r="R23" i="17" s="1"/>
  <c r="Q22" i="17"/>
  <c r="R22" i="17" s="1"/>
  <c r="M22" i="17"/>
  <c r="Q21" i="17"/>
  <c r="M21" i="17"/>
  <c r="R21" i="17" s="1"/>
  <c r="Q20" i="17"/>
  <c r="M20" i="17"/>
  <c r="Q19" i="17"/>
  <c r="M19" i="17"/>
  <c r="R19" i="17" s="1"/>
  <c r="Q18" i="17"/>
  <c r="M18" i="17"/>
  <c r="R18" i="17" s="1"/>
  <c r="R17" i="17"/>
  <c r="Q17" i="17"/>
  <c r="M17" i="17"/>
  <c r="Q16" i="17"/>
  <c r="M16" i="17"/>
  <c r="R16" i="17" s="1"/>
  <c r="Q15" i="17"/>
  <c r="M15" i="17"/>
  <c r="Q14" i="17"/>
  <c r="R14" i="17" s="1"/>
  <c r="M14" i="17"/>
  <c r="Q13" i="17"/>
  <c r="M13" i="17"/>
  <c r="R13" i="17" s="1"/>
  <c r="Q12" i="17"/>
  <c r="M12" i="17"/>
  <c r="R12" i="17" s="1"/>
  <c r="Q11" i="17"/>
  <c r="M11" i="17"/>
  <c r="R11" i="17" s="1"/>
  <c r="R10" i="17"/>
  <c r="Q10" i="17"/>
  <c r="M10" i="17"/>
  <c r="Q9" i="17"/>
  <c r="M9" i="17"/>
  <c r="R9" i="17" s="1"/>
  <c r="Q8" i="17"/>
  <c r="M8" i="17"/>
  <c r="R8" i="17" s="1"/>
  <c r="Q7" i="17"/>
  <c r="M7" i="17"/>
  <c r="R7" i="17" s="1"/>
  <c r="Q6" i="17"/>
  <c r="M6" i="17"/>
  <c r="R6" i="17" s="1"/>
  <c r="Q5" i="17"/>
  <c r="M5" i="17"/>
  <c r="R5" i="17" s="1"/>
  <c r="Q4" i="17"/>
  <c r="M4" i="17"/>
  <c r="R4" i="17" s="1"/>
  <c r="Q3" i="17"/>
  <c r="M3" i="17"/>
  <c r="R3" i="17" s="1"/>
  <c r="Q2" i="17"/>
  <c r="R2" i="17" s="1"/>
  <c r="M2" i="17"/>
  <c r="R15" i="17" l="1"/>
  <c r="R20" i="17"/>
  <c r="R39" i="17"/>
  <c r="R44" i="17"/>
  <c r="R63" i="17"/>
  <c r="R68" i="17"/>
  <c r="R87" i="17"/>
  <c r="R92" i="17"/>
  <c r="R111" i="17"/>
  <c r="R116" i="17"/>
  <c r="R135" i="17"/>
  <c r="R140" i="17"/>
  <c r="R159" i="17"/>
  <c r="R164" i="17"/>
  <c r="R183" i="17"/>
  <c r="R188" i="17"/>
  <c r="R207" i="17"/>
  <c r="R212" i="17"/>
  <c r="R231" i="17"/>
  <c r="R236" i="17"/>
  <c r="R255" i="17"/>
  <c r="R260" i="17"/>
  <c r="R271" i="17"/>
  <c r="R267" i="17"/>
  <c r="R263" i="17"/>
  <c r="R269" i="17"/>
  <c r="J16" i="13"/>
  <c r="J15" i="13"/>
  <c r="N7" i="13"/>
  <c r="B15" i="13"/>
  <c r="B16" i="13"/>
  <c r="R16" i="16"/>
  <c r="R15" i="16"/>
  <c r="V5" i="16"/>
  <c r="V6" i="16"/>
  <c r="V7" i="16"/>
  <c r="V4" i="16"/>
  <c r="N7" i="16"/>
  <c r="J16" i="16"/>
  <c r="J15" i="16"/>
  <c r="B16" i="16"/>
  <c r="B15" i="16"/>
  <c r="F5" i="16"/>
  <c r="F6" i="16"/>
  <c r="F7" i="16"/>
  <c r="F4" i="16"/>
  <c r="N6" i="16"/>
  <c r="N5" i="16"/>
  <c r="W4" i="16"/>
  <c r="O4" i="16"/>
  <c r="N4" i="16"/>
  <c r="G4" i="16"/>
  <c r="R16" i="15"/>
  <c r="R15" i="15"/>
  <c r="V7" i="15"/>
  <c r="B16" i="15"/>
  <c r="B15" i="15"/>
  <c r="F5" i="15"/>
  <c r="F6" i="15"/>
  <c r="F7" i="15"/>
  <c r="F4" i="15"/>
  <c r="J16" i="15"/>
  <c r="J15" i="15"/>
  <c r="V6" i="15"/>
  <c r="N6" i="15"/>
  <c r="V5" i="15"/>
  <c r="N5" i="15"/>
  <c r="W4" i="15"/>
  <c r="V4" i="15"/>
  <c r="O4" i="15"/>
  <c r="N4" i="15"/>
  <c r="G4" i="15"/>
  <c r="R16" i="14"/>
  <c r="R15" i="14"/>
  <c r="J16" i="14"/>
  <c r="J15" i="14"/>
  <c r="B16" i="14"/>
  <c r="B15" i="14"/>
  <c r="F6" i="14"/>
  <c r="F7" i="14"/>
  <c r="F8" i="14"/>
  <c r="N8" i="14"/>
  <c r="N7" i="14"/>
  <c r="N9" i="14"/>
  <c r="V10" i="14"/>
  <c r="V9" i="14"/>
  <c r="V8" i="14"/>
  <c r="V7" i="14"/>
  <c r="V6" i="14"/>
  <c r="N6" i="14"/>
  <c r="V5" i="14"/>
  <c r="N5" i="14"/>
  <c r="F5" i="14"/>
  <c r="W4" i="14"/>
  <c r="V4" i="14"/>
  <c r="O4" i="14"/>
  <c r="N4" i="14"/>
  <c r="G4" i="14"/>
  <c r="F4" i="14"/>
  <c r="V7" i="13"/>
  <c r="V5" i="13"/>
  <c r="V6" i="13"/>
  <c r="W4" i="13"/>
  <c r="V4" i="13"/>
  <c r="N5" i="13"/>
  <c r="N6" i="13"/>
  <c r="N4" i="13"/>
  <c r="O4" i="13"/>
  <c r="G4" i="13"/>
  <c r="F5" i="13"/>
  <c r="F4" i="13"/>
  <c r="R16" i="13"/>
  <c r="R15" i="13"/>
  <c r="E12" i="3"/>
  <c r="C12" i="3"/>
  <c r="D12" i="3"/>
  <c r="B12" i="3"/>
  <c r="E15" i="3"/>
  <c r="D15" i="3"/>
  <c r="C15" i="3"/>
  <c r="B15" i="3"/>
  <c r="C22" i="3"/>
  <c r="D22" i="3"/>
  <c r="E22" i="3"/>
  <c r="B22" i="3"/>
  <c r="C23" i="3"/>
  <c r="D23" i="3"/>
  <c r="E23" i="3"/>
  <c r="B23" i="3"/>
  <c r="C21" i="3"/>
  <c r="D21" i="3"/>
  <c r="E21" i="3"/>
  <c r="B21" i="3"/>
  <c r="B19" i="3"/>
  <c r="C19" i="3"/>
  <c r="D19" i="3"/>
  <c r="E19" i="3"/>
  <c r="B20" i="3"/>
  <c r="C20" i="3"/>
  <c r="D20" i="3"/>
  <c r="E20" i="3"/>
  <c r="C7" i="3"/>
  <c r="C14" i="3" s="1"/>
  <c r="D7" i="3"/>
  <c r="D14" i="3" s="1"/>
  <c r="E7" i="3"/>
  <c r="E14" i="3" s="1"/>
  <c r="B7" i="3"/>
  <c r="B11" i="3" s="1"/>
  <c r="B13" i="3" s="1"/>
  <c r="B14" i="3" l="1"/>
  <c r="E11" i="3"/>
  <c r="E13" i="3" s="1"/>
  <c r="D11" i="3"/>
  <c r="D13" i="3" s="1"/>
  <c r="C11" i="3"/>
  <c r="C13" i="3" s="1"/>
</calcChain>
</file>

<file path=xl/sharedStrings.xml><?xml version="1.0" encoding="utf-8"?>
<sst xmlns="http://schemas.openxmlformats.org/spreadsheetml/2006/main" count="737" uniqueCount="342">
  <si>
    <t>guardCount</t>
  </si>
  <si>
    <t>sniperCount</t>
  </si>
  <si>
    <t>enemiesTotal</t>
  </si>
  <si>
    <t>enemySpawnTimer</t>
  </si>
  <si>
    <t>minPatrolSize</t>
  </si>
  <si>
    <t>squadCount</t>
  </si>
  <si>
    <t>squadSizeMin</t>
  </si>
  <si>
    <t>squadSizeMax</t>
  </si>
  <si>
    <t>enemyCount</t>
  </si>
  <si>
    <t>optionPlayerCount</t>
  </si>
  <si>
    <t>optionMaxEnemies</t>
  </si>
  <si>
    <t>optionMaxSquadEnemies</t>
  </si>
  <si>
    <t>maxPatrolSize</t>
  </si>
  <si>
    <t>Level 1</t>
  </si>
  <si>
    <t>Level 2</t>
  </si>
  <si>
    <t>Level 3</t>
  </si>
  <si>
    <t>Level 4</t>
  </si>
  <si>
    <t>Least patrols</t>
  </si>
  <si>
    <t>Most patrols</t>
  </si>
  <si>
    <t>Patrol sosigs</t>
  </si>
  <si>
    <t>Total defenders</t>
  </si>
  <si>
    <t>Least squads</t>
  </si>
  <si>
    <t>Most squads</t>
  </si>
  <si>
    <t>Least squad sosigs</t>
  </si>
  <si>
    <t>Most squad sosigs</t>
  </si>
  <si>
    <t>Mean squad sosigs</t>
  </si>
  <si>
    <t>Misc_Dummy</t>
  </si>
  <si>
    <t>Misc_Elf</t>
  </si>
  <si>
    <t>Misc_MeatmasCivvie</t>
  </si>
  <si>
    <t>M_Swat_Scout</t>
  </si>
  <si>
    <t>M_Swat_Ranger</t>
  </si>
  <si>
    <t>M_Swat_Sniper</t>
  </si>
  <si>
    <t>M_Swat_Riflewiener</t>
  </si>
  <si>
    <t>M_Swat_Officer</t>
  </si>
  <si>
    <t>M_Swat_SpecOps</t>
  </si>
  <si>
    <t>M_Swat_Markswiener</t>
  </si>
  <si>
    <t>M_Swat_Shield</t>
  </si>
  <si>
    <t>M_Swat_Heavy</t>
  </si>
  <si>
    <t>M_Swat_Breacher</t>
  </si>
  <si>
    <t>M_Swat_Guard</t>
  </si>
  <si>
    <t>M_MercWiener_Scout</t>
  </si>
  <si>
    <t>M_MercWiener_Ranger</t>
  </si>
  <si>
    <t>M_MercWiener_Sniper</t>
  </si>
  <si>
    <t>M_MercWiener_Riflewiener</t>
  </si>
  <si>
    <t>M_MercWiener_Officer</t>
  </si>
  <si>
    <t>M_MercWiener_SpecOps</t>
  </si>
  <si>
    <t>M_MercWiener_Markswiener</t>
  </si>
  <si>
    <t>M_MercWiener_Shield</t>
  </si>
  <si>
    <t>M_MercWiener_Heavy</t>
  </si>
  <si>
    <t>M_MercWiener_Breacher</t>
  </si>
  <si>
    <t>M_MercWiener_Guard</t>
  </si>
  <si>
    <t>M_GreaseGremlins_Scout</t>
  </si>
  <si>
    <t>M_GreaseGremlins_Ranger</t>
  </si>
  <si>
    <t>M_GreaseGremlins_Sniper</t>
  </si>
  <si>
    <t>M_GreaseGremlins_Riflewiener</t>
  </si>
  <si>
    <t>M_GreaseGremlins_Officer</t>
  </si>
  <si>
    <t>M_GreaseGremlins_SpecOps</t>
  </si>
  <si>
    <t>M_GreaseGremlins_Markswiener</t>
  </si>
  <si>
    <t>M_GreaseGremlins_Shield</t>
  </si>
  <si>
    <t>M_GreaseGremlins_Heavy</t>
  </si>
  <si>
    <t>M_GreaseGremlins_Breacher</t>
  </si>
  <si>
    <t>M_GreaseGremlins_Guard</t>
  </si>
  <si>
    <t>M_Popsicles_Scout</t>
  </si>
  <si>
    <t>M_Popsicles_Ranger</t>
  </si>
  <si>
    <t>M_Popsicles_Sniper</t>
  </si>
  <si>
    <t>M_Popsicles_Riflewiener</t>
  </si>
  <si>
    <t>M_Popsicles_Officer</t>
  </si>
  <si>
    <t>M_Popsicles_SpecOps</t>
  </si>
  <si>
    <t>M_Popsicles_Markswiener</t>
  </si>
  <si>
    <t>M_Popsicles_Shield</t>
  </si>
  <si>
    <t>M_Popsicles_Heavy</t>
  </si>
  <si>
    <t>M_Popsicles_Breacher</t>
  </si>
  <si>
    <t>M_Popsicles_Guard</t>
  </si>
  <si>
    <t>M_VeggieDawgs_Scout</t>
  </si>
  <si>
    <t>M_VeggieDawgs_Ranger</t>
  </si>
  <si>
    <t>M_VeggieDawgs_Sniper</t>
  </si>
  <si>
    <t>M_VeggieDawgs_Riflewiener</t>
  </si>
  <si>
    <t>M_VeggieDawgs_Officer</t>
  </si>
  <si>
    <t>M_VeggieDawgs_SpecOps</t>
  </si>
  <si>
    <t>M_VeggieDawgs_Markswiener</t>
  </si>
  <si>
    <t>M_VeggieDawgs_Shield</t>
  </si>
  <si>
    <t>M_VeggieDawgs_Heavy</t>
  </si>
  <si>
    <t>M_VeggieDawgs_Breacher</t>
  </si>
  <si>
    <t>M_VeggieDawgs_Guard</t>
  </si>
  <si>
    <t>W_Green_Guard</t>
  </si>
  <si>
    <t>W_Green_Patrol</t>
  </si>
  <si>
    <t>W_Green_Officer</t>
  </si>
  <si>
    <t>W_Green_Riflewiener</t>
  </si>
  <si>
    <t>W_Green_Grenadier</t>
  </si>
  <si>
    <t>W_Green_HeavyRiflewiener</t>
  </si>
  <si>
    <t>W_Green_Machinegunner</t>
  </si>
  <si>
    <t>W_Green_Flamewiener</t>
  </si>
  <si>
    <t>W_Green_Antitank</t>
  </si>
  <si>
    <t>W_Tan_Guard</t>
  </si>
  <si>
    <t>W_Tan_Patrol</t>
  </si>
  <si>
    <t>W_Tan_Officer</t>
  </si>
  <si>
    <t>W_Tan_Riflewiener</t>
  </si>
  <si>
    <t>W_Tan_Grenadier</t>
  </si>
  <si>
    <t>W_Tan_HeavyRiflewiener</t>
  </si>
  <si>
    <t>W_Tan_Machinegunner</t>
  </si>
  <si>
    <t>W_Tan_Flamewiener</t>
  </si>
  <si>
    <t>W_Tan_Antitank</t>
  </si>
  <si>
    <t>W_Brown_Guard</t>
  </si>
  <si>
    <t>W_Brown_Patrol</t>
  </si>
  <si>
    <t>W_Brown_Officer</t>
  </si>
  <si>
    <t>W_Brown_Riflewiener</t>
  </si>
  <si>
    <t>W_Brown_Grenadier</t>
  </si>
  <si>
    <t>W_Brown_HeavyRiflewiener</t>
  </si>
  <si>
    <t>W_Brown_Machinegunner</t>
  </si>
  <si>
    <t>W_Brown_Flamewiener</t>
  </si>
  <si>
    <t>W_Brown_Antitank</t>
  </si>
  <si>
    <t>W_Grey_Guard</t>
  </si>
  <si>
    <t>W_Grey_Patrol</t>
  </si>
  <si>
    <t>W_Grey_Officer</t>
  </si>
  <si>
    <t>W_Grey_Riflewiener</t>
  </si>
  <si>
    <t>W_Grey_Grenadier</t>
  </si>
  <si>
    <t>W_Grey_HeavyRiflewiener</t>
  </si>
  <si>
    <t>W_Grey_Machinegunner</t>
  </si>
  <si>
    <t>W_Grey_Flamewiener</t>
  </si>
  <si>
    <t>W_Grey_Antitank</t>
  </si>
  <si>
    <t>M_GrinchyGoobs_Scout</t>
  </si>
  <si>
    <t>M_GrinchyGoobs_Ranger</t>
  </si>
  <si>
    <t>M_GrinchyGoobs_Sniper</t>
  </si>
  <si>
    <t>M_GrinchyGoobs_Riflewiener</t>
  </si>
  <si>
    <t>M_GrinchyGoobs_Officer</t>
  </si>
  <si>
    <t>M_GrinchyGoobs_SpecOps</t>
  </si>
  <si>
    <t>M_GrinchyGoobs_Markswiener</t>
  </si>
  <si>
    <t>M_GrinchyGoobs_Shield</t>
  </si>
  <si>
    <t>M_GrinchyGoobs_Heavy</t>
  </si>
  <si>
    <t>M_GrinchyGoobs_Breacher</t>
  </si>
  <si>
    <t>M_GrinchyGoobs_Guard</t>
  </si>
  <si>
    <t>D_Gambler</t>
  </si>
  <si>
    <t>D_Bandito</t>
  </si>
  <si>
    <t>D_Gunfighter</t>
  </si>
  <si>
    <t>D_BountyHunter</t>
  </si>
  <si>
    <t>D_Sheriff</t>
  </si>
  <si>
    <t>D_Boss</t>
  </si>
  <si>
    <t>D_Sniper</t>
  </si>
  <si>
    <t>D_BountyHunterBoss</t>
  </si>
  <si>
    <t>J_Guard</t>
  </si>
  <si>
    <t>J_Patrol</t>
  </si>
  <si>
    <t>J_Grenadier</t>
  </si>
  <si>
    <t>J_Officer</t>
  </si>
  <si>
    <t>J_Commando</t>
  </si>
  <si>
    <t>J_Riflewiener</t>
  </si>
  <si>
    <t>J_Flamewiener</t>
  </si>
  <si>
    <t>J_Machinegunner</t>
  </si>
  <si>
    <t>J_Sniper</t>
  </si>
  <si>
    <t>H_BreadCrabZombie_Fast</t>
  </si>
  <si>
    <t>H_BreadCrabZombie_HEV</t>
  </si>
  <si>
    <t>H_BreadCrabZombie_Poison</t>
  </si>
  <si>
    <t>H_BreadCrabZombie_Standard</t>
  </si>
  <si>
    <t>H_BreadCrabZombie_Zombie</t>
  </si>
  <si>
    <t>H_CivicErection_Meathack</t>
  </si>
  <si>
    <t>H_CivicErection_Melee</t>
  </si>
  <si>
    <t>H_CivicErection_Pistol</t>
  </si>
  <si>
    <t>H_CivicErection_SMG</t>
  </si>
  <si>
    <t>H_OberwurstElite_AR2</t>
  </si>
  <si>
    <t>H_OberwurstSoldier_Shotgun</t>
  </si>
  <si>
    <t>H_OberwurstSoldier_SMG</t>
  </si>
  <si>
    <t>H_OberwurstSoldier_SMGNade</t>
  </si>
  <si>
    <t>H_OberwurstSoldier_Sniper</t>
  </si>
  <si>
    <t>MF_RedHots_Demo</t>
  </si>
  <si>
    <t>MF_RedHots_Engineer</t>
  </si>
  <si>
    <t>MF_RedHots_Heavy</t>
  </si>
  <si>
    <t>MF_RedHots_Medic</t>
  </si>
  <si>
    <t>MF_RedHots_Pyro</t>
  </si>
  <si>
    <t>MF_RedHots_Scout</t>
  </si>
  <si>
    <t>MF_RedHots_Sniper</t>
  </si>
  <si>
    <t>MF_RedHots_Soldier</t>
  </si>
  <si>
    <t>MF_RedHots_Spy</t>
  </si>
  <si>
    <t>MF_BlueFranks_Demo</t>
  </si>
  <si>
    <t>MF_BlueFranks_Engineer</t>
  </si>
  <si>
    <t>MF_BlueFranks_Heavy</t>
  </si>
  <si>
    <t>MF_BlueFranks_Medic</t>
  </si>
  <si>
    <t>MF_BlueFranks_Pyro</t>
  </si>
  <si>
    <t>MF_BlueFranks_Scout</t>
  </si>
  <si>
    <t>MF_BlueFranks_Sniper</t>
  </si>
  <si>
    <t>MF_BlueFranks_Soldier</t>
  </si>
  <si>
    <t>MF_BlueFranks_Spy</t>
  </si>
  <si>
    <t>Gladiator_Hoplite</t>
  </si>
  <si>
    <t>Gladiator_Maximus</t>
  </si>
  <si>
    <t>Gladiator_Murmillo</t>
  </si>
  <si>
    <t>Gladiator_Porcus</t>
  </si>
  <si>
    <t>Gladiator_Secutor</t>
  </si>
  <si>
    <t>Gladiator_Thraex</t>
  </si>
  <si>
    <t>MountainMeat_Melee</t>
  </si>
  <si>
    <t>MountainMeat_Pistol</t>
  </si>
  <si>
    <t>MountainMeat_Rifle</t>
  </si>
  <si>
    <t>MountainMeat_Shotgun</t>
  </si>
  <si>
    <t>MountainMeat_SMG</t>
  </si>
  <si>
    <t>RW_Beefkicker</t>
  </si>
  <si>
    <t>RW_Boner</t>
  </si>
  <si>
    <t>RW_Driller</t>
  </si>
  <si>
    <t>RW_Floater</t>
  </si>
  <si>
    <t>RW_FunGuy</t>
  </si>
  <si>
    <t>RW_HamFister</t>
  </si>
  <si>
    <t>RW_Lemonhead</t>
  </si>
  <si>
    <t>RW_OldSmokey</t>
  </si>
  <si>
    <t>RW_Pig</t>
  </si>
  <si>
    <t>RW_Prick</t>
  </si>
  <si>
    <t>RW_RedLumberjack</t>
  </si>
  <si>
    <t>RW_Rot</t>
  </si>
  <si>
    <t>RW_Spurter</t>
  </si>
  <si>
    <t>RW_TheHung</t>
  </si>
  <si>
    <t>RWP_Cultist</t>
  </si>
  <si>
    <t>RWP_PacSquad_Commander</t>
  </si>
  <si>
    <t>RWP_PacSquad_Flanker</t>
  </si>
  <si>
    <t>RWP_PacSquad_Sniper</t>
  </si>
  <si>
    <t>RWP_PacSquad_Trooper</t>
  </si>
  <si>
    <t>RWP_Prospector_Bar</t>
  </si>
  <si>
    <t>RWP_Prospector_Pistol</t>
  </si>
  <si>
    <t>RWP_Prospector_Rifle</t>
  </si>
  <si>
    <t>RWP_Prospector_Shotgun</t>
  </si>
  <si>
    <t>RWP_Skulker_Pistol</t>
  </si>
  <si>
    <t>RWP_Skulker_Rifler</t>
  </si>
  <si>
    <t>RWP_Skulker_Shotgun</t>
  </si>
  <si>
    <t>RWNPC_00</t>
  </si>
  <si>
    <t>RWNPC_01</t>
  </si>
  <si>
    <t>RWNPC_02</t>
  </si>
  <si>
    <t>RWNPC_03</t>
  </si>
  <si>
    <t>RWNPC_04</t>
  </si>
  <si>
    <t>RWNPC_05</t>
  </si>
  <si>
    <t>RWNPC_06</t>
  </si>
  <si>
    <t>RWNPC_07</t>
  </si>
  <si>
    <t>RWNPC_08</t>
  </si>
  <si>
    <t>RWNPC_09</t>
  </si>
  <si>
    <t>RWNPC_10</t>
  </si>
  <si>
    <t>RWNPC_11</t>
  </si>
  <si>
    <t>RWNPC_12</t>
  </si>
  <si>
    <t>RWNPC_13</t>
  </si>
  <si>
    <t>RWNPC_14</t>
  </si>
  <si>
    <t>RWNPC_15</t>
  </si>
  <si>
    <t>RWNPC_16</t>
  </si>
  <si>
    <t>RWNPC_17</t>
  </si>
  <si>
    <t>RWNPC_18</t>
  </si>
  <si>
    <t>RWNPC_19</t>
  </si>
  <si>
    <t>RWNPC_20</t>
  </si>
  <si>
    <t>RWNPC_21</t>
  </si>
  <si>
    <t>Junkbot_Broken</t>
  </si>
  <si>
    <t>Junkbot_Patrol</t>
  </si>
  <si>
    <t>Junkbot_Sniper</t>
  </si>
  <si>
    <t>Junkbot_Rocket</t>
  </si>
  <si>
    <t>Junkbot_Pistoler</t>
  </si>
  <si>
    <t>Junkbot_Soldier</t>
  </si>
  <si>
    <t>Junkbot_Flamer</t>
  </si>
  <si>
    <t>Junkbot_Heavy</t>
  </si>
  <si>
    <t>Junkbot_ElfBroken</t>
  </si>
  <si>
    <t>MG_Soldier_Artic_Rifle</t>
  </si>
  <si>
    <t>MG_Soldier_Chemwar_Rifle</t>
  </si>
  <si>
    <t>MG_Soldier_Heavy_Rifle</t>
  </si>
  <si>
    <t>MG_Soldier_Heavy_Shield</t>
  </si>
  <si>
    <t>MG_Soldier_LInfantry_Rifle</t>
  </si>
  <si>
    <t>MG_Soldier_LInfantry_Shotgun</t>
  </si>
  <si>
    <t>MG_Special_Boss</t>
  </si>
  <si>
    <t>MG_Special_Duelist</t>
  </si>
  <si>
    <t>MG_Special_Ninja</t>
  </si>
  <si>
    <t>MG_Special_Sniper</t>
  </si>
  <si>
    <t>MG_Special_Support</t>
  </si>
  <si>
    <t>MG_Special_Telekine</t>
  </si>
  <si>
    <t>MG_Special_Steak</t>
  </si>
  <si>
    <t>Kolbasa_Scavenger_Pistols</t>
  </si>
  <si>
    <t>Kolbasa_Scavenger_Shotguns</t>
  </si>
  <si>
    <t>Kolbasa_Scavenger_SMG</t>
  </si>
  <si>
    <t>Kolbasa_Scavenger_Rifle</t>
  </si>
  <si>
    <t>Kolbasa_PMC_Pistols</t>
  </si>
  <si>
    <t>Kolbasa_PMC_Rifle</t>
  </si>
  <si>
    <t>Kolbasa_PMC_SMGs</t>
  </si>
  <si>
    <t>Kolbasa_SweatyPMC_Rifle</t>
  </si>
  <si>
    <t>Kolbasa_SweatyPMG_Shotgun</t>
  </si>
  <si>
    <t>Kolbasa_Boss_Kotleta</t>
  </si>
  <si>
    <t>Kolbasa_Boss_Shashlyk</t>
  </si>
  <si>
    <t>Kolbasa_Boss_Svyokolnik</t>
  </si>
  <si>
    <t>Kolbasa_Boss_Pirozhok</t>
  </si>
  <si>
    <t>Kolbasa_Boss_Tushyonka</t>
  </si>
  <si>
    <t>Comperator_Light_Tier1_Melee</t>
  </si>
  <si>
    <t>Comperator_Light_Tier1_DoubleBarrels</t>
  </si>
  <si>
    <t>Comperator_Light_Tier2_Shotgun</t>
  </si>
  <si>
    <t>Comperator_Light_Tier3_Pistols</t>
  </si>
  <si>
    <t>Comperator_Light_Tier4_SMG</t>
  </si>
  <si>
    <t>Comperator_Light_Tier5_M79</t>
  </si>
  <si>
    <t>Comperator_Light_Tier5_PDW</t>
  </si>
  <si>
    <t>Comperator_Light_Tier5_PocketToaster</t>
  </si>
  <si>
    <t>Comperator_Medium_Tier1_DoubleBarrels</t>
  </si>
  <si>
    <t>Comperator_Medium_Tier2_BoltAction</t>
  </si>
  <si>
    <t>Comperator_Medium_Tier3_Pistols</t>
  </si>
  <si>
    <t>Comperator_Medium_Tier3_Shotgun</t>
  </si>
  <si>
    <t>Comperator_Medium_Tier4_DMR</t>
  </si>
  <si>
    <t>Comperator_Medium_Tier4_Rifle</t>
  </si>
  <si>
    <t>Comperator_Medium_Tier5_LMG</t>
  </si>
  <si>
    <t>Comperator_Medium_Tier5_RG6</t>
  </si>
  <si>
    <t>Comperator_Medium_Tier4_PistolShield</t>
  </si>
  <si>
    <t>Comperator_Heavy_Tier1_DoubleBarrels</t>
  </si>
  <si>
    <t>Comperator_Heavy_Tier2_Shotgun</t>
  </si>
  <si>
    <t>Comperator_Heavy_Tier3_Ash</t>
  </si>
  <si>
    <t>Comperator_Heavy_Tier3_Pistols</t>
  </si>
  <si>
    <t>Comperator_Heavy_Tier4_Rifle</t>
  </si>
  <si>
    <t>Comperator_Heavy_Tier4_Shotgun</t>
  </si>
  <si>
    <t>Comperator_Heavy_Tier5_LMG</t>
  </si>
  <si>
    <t>Comperator_Heavy_Tier5_Minigun</t>
  </si>
  <si>
    <t>Sosig name</t>
  </si>
  <si>
    <t>sosigEnemyID</t>
  </si>
  <si>
    <t>Suitable?</t>
  </si>
  <si>
    <t>Weapon</t>
  </si>
  <si>
    <t>SMG</t>
  </si>
  <si>
    <t>Shotgun</t>
  </si>
  <si>
    <t>AR</t>
  </si>
  <si>
    <t>Assault Rifle</t>
  </si>
  <si>
    <t>MG</t>
  </si>
  <si>
    <t>Rifle</t>
  </si>
  <si>
    <t>Ordnance</t>
  </si>
  <si>
    <t>Handgun</t>
  </si>
  <si>
    <t>Carbine</t>
  </si>
  <si>
    <t>AR or MG</t>
  </si>
  <si>
    <t>Melee</t>
  </si>
  <si>
    <t>AR or Rifle</t>
  </si>
  <si>
    <t>Shield?</t>
  </si>
  <si>
    <t>PDW</t>
  </si>
  <si>
    <t>Duplicates</t>
  </si>
  <si>
    <t>Chance</t>
  </si>
  <si>
    <t>mapply(\(x, n) {rep(x, n) |&gt; paste(sep = "|", collapse = ", ")}, enemyid, repeats) |&gt; cat(sep = ",\n")</t>
  </si>
  <si>
    <t>Sum</t>
  </si>
  <si>
    <t>Level 3 - Squad sosigs</t>
  </si>
  <si>
    <t>Level 3 - Patrol sosigs</t>
  </si>
  <si>
    <t>Level 3 - Guard sosigs</t>
  </si>
  <si>
    <t>Level 1 - Squad sosigs</t>
  </si>
  <si>
    <t>Level 1 - Patrol sosigs</t>
  </si>
  <si>
    <t>Level 1 - Guard sosigs</t>
  </si>
  <si>
    <t>Level 2 - Squad sosigs</t>
  </si>
  <si>
    <t>Level 2 - Patrol sosigs</t>
  </si>
  <si>
    <t>Level 2 - Guard sosigs</t>
  </si>
  <si>
    <t>Carbine or PDW</t>
  </si>
  <si>
    <t xml:space="preserve">                </t>
  </si>
  <si>
    <t>PDW or SMG</t>
  </si>
  <si>
    <t>Carbine or AR</t>
  </si>
  <si>
    <t>Max weapon</t>
  </si>
  <si>
    <t>Body armour?</t>
  </si>
  <si>
    <t>Head armour?</t>
  </si>
  <si>
    <t>Armour rating</t>
  </si>
  <si>
    <t>Rank</t>
  </si>
  <si>
    <t>Pistol</t>
  </si>
  <si>
    <t>SMG or PDW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</si>
</sst>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3" borderId="0" xfId="0" applyFill="1" applyAlignment="1">
      <alignment horizontal="right" vertical="center"/>
    </xf>
    <xf numFmtId="0" fontId="0" fillId="3" borderId="0" xfId="0" applyFill="1" applyAlignment="1" applyProtection="1">
      <alignment horizontal="center" vertical="center"/>
      <protection locked="0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1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3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theme="2" tint="-9.9948118533890809E-2"/>
      </font>
    </dxf>
    <dxf>
      <font>
        <color theme="9" tint="-0.24994659260841701"/>
      </font>
      <fill>
        <patternFill>
          <bgColor theme="9" tint="0.79998168889431442"/>
        </patternFill>
      </fill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22F2B-AFD5-490F-9FEB-2291081EC875}" name="Table13" displayName="Table13" ref="A1:R275" totalsRowShown="0" headerRowDxfId="22">
  <autoFilter ref="A1:R275" xr:uid="{9FD9C157-9E8C-4E20-A4C7-011CC690626E}">
    <filterColumn colId="0">
      <filters>
        <filter val="TRUE"/>
      </filters>
    </filterColumn>
  </autoFilter>
  <sortState xmlns:xlrd2="http://schemas.microsoft.com/office/spreadsheetml/2017/richdata2" ref="A2:R275">
    <sortCondition ref="B1:B275"/>
  </sortState>
  <tableColumns count="18">
    <tableColumn id="1" xr3:uid="{1D60B3D0-8CEE-463A-A0F0-518EEBC5DFFF}" name="Suitable?"/>
    <tableColumn id="3" xr3:uid="{78A5FBD0-DB31-4A0B-9E83-41DACD751AE0}" name="sosigEnemyID"/>
    <tableColumn id="2" xr3:uid="{385582E3-B21B-4C56-A34B-61C535C05183}" name="Sosig name"/>
    <tableColumn id="23" xr3:uid="{A5180A6F-CDB3-41A9-B84D-14F8AD810D05}" name="Melee"/>
    <tableColumn id="13" xr3:uid="{730E6356-0CFE-4A44-8A14-AC937F634E91}" name="Handgun"/>
    <tableColumn id="12" xr3:uid="{3562B41C-DEFC-477F-BA5E-F490DEE6B380}" name="Shotgun"/>
    <tableColumn id="21" xr3:uid="{0589D2DC-F082-4AF7-990F-580F06D2C754}" name="PDW or SMG"/>
    <tableColumn id="20" xr3:uid="{D012B742-1577-44F4-A083-82CAF1FF230C}" name="Carbine or AR"/>
    <tableColumn id="19" xr3:uid="{7DE2693A-395D-4660-985F-7D6CBC688121}" name="Rifle"/>
    <tableColumn id="18" xr3:uid="{862D73B5-D3C2-43FA-B129-6F451E3A55DA}" name="MG"/>
    <tableColumn id="17" xr3:uid="{885F0E8C-2B64-45EE-BA1F-86FA20DAF74E}" name="Ordnance"/>
    <tableColumn id="4" xr3:uid="{E704C522-8D93-4D13-9938-C42EEB40654F}" name="Weapon"/>
    <tableColumn id="22" xr3:uid="{BFA7FA74-812F-4D43-8E9B-A0D926646753}" name="Max weapon" dataDxfId="5">
      <calculatedColumnFormula>MAX(Table13[[#This Row],[Melee]:[Ordnance]])</calculatedColumnFormula>
    </tableColumn>
    <tableColumn id="7" xr3:uid="{41EA8698-D03C-42AF-A60F-73C44AD61F86}" name="Body armour?" dataDxfId="4"/>
    <tableColumn id="9" xr3:uid="{85441F83-D54B-449C-A281-1A2C947CA2AA}" name="Head armour?" dataDxfId="3"/>
    <tableColumn id="5" xr3:uid="{FC49AC43-3B58-4CF4-AE37-BFD7A0501C3C}" name="Shield?" dataDxfId="2"/>
    <tableColumn id="10" xr3:uid="{DB965B43-66C2-4932-8AFA-19180DB760B5}" name="Armour rating" dataDxfId="1">
      <calculatedColumnFormula>SUM(Table13[[#This Row],[Body armour?]:[Shield?]])</calculatedColumnFormula>
    </tableColumn>
    <tableColumn id="11" xr3:uid="{88D78F45-1D78-4B14-A6C2-A4B50A658A9A}" name="Rank" dataDxfId="0">
      <calculatedColumnFormula>SUM(Table13[[#This Row],[Max weapon]:[Armour rating]])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5CFC-4E06-4DD4-9E56-64D112A2E9C3}">
  <dimension ref="A1:E23"/>
  <sheetViews>
    <sheetView workbookViewId="0">
      <selection activeCell="G24" sqref="G24"/>
    </sheetView>
  </sheetViews>
  <sheetFormatPr defaultRowHeight="15" x14ac:dyDescent="0.25"/>
  <cols>
    <col min="1" max="1" width="24" bestFit="1" customWidth="1"/>
  </cols>
  <sheetData>
    <row r="1" spans="1:5" x14ac:dyDescent="0.25">
      <c r="A1" s="1"/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6" t="s">
        <v>9</v>
      </c>
      <c r="B2" s="7">
        <v>1</v>
      </c>
      <c r="C2" s="7">
        <v>1</v>
      </c>
      <c r="D2" s="7">
        <v>1</v>
      </c>
      <c r="E2" s="7">
        <v>1</v>
      </c>
    </row>
    <row r="3" spans="1:5" x14ac:dyDescent="0.25">
      <c r="A3" s="6" t="s">
        <v>10</v>
      </c>
      <c r="B3" s="7">
        <v>12</v>
      </c>
      <c r="C3" s="7">
        <v>12</v>
      </c>
      <c r="D3" s="7">
        <v>12</v>
      </c>
      <c r="E3" s="7">
        <v>12</v>
      </c>
    </row>
    <row r="4" spans="1:5" x14ac:dyDescent="0.25">
      <c r="A4" s="6" t="s">
        <v>11</v>
      </c>
      <c r="B4" s="7">
        <v>8</v>
      </c>
      <c r="C4" s="7">
        <v>8</v>
      </c>
      <c r="D4" s="7">
        <v>8</v>
      </c>
      <c r="E4" s="7">
        <v>8</v>
      </c>
    </row>
    <row r="5" spans="1:5" x14ac:dyDescent="0.25">
      <c r="A5" s="2" t="s">
        <v>2</v>
      </c>
      <c r="B5" s="3">
        <v>3</v>
      </c>
      <c r="C5" s="3">
        <v>4</v>
      </c>
      <c r="D5" s="3">
        <v>5</v>
      </c>
      <c r="E5" s="3">
        <v>6</v>
      </c>
    </row>
    <row r="6" spans="1:5" x14ac:dyDescent="0.25">
      <c r="A6" s="4" t="s">
        <v>3</v>
      </c>
      <c r="B6" s="5">
        <v>20</v>
      </c>
      <c r="C6" s="5">
        <v>22</v>
      </c>
      <c r="D6" s="5">
        <v>24</v>
      </c>
      <c r="E6" s="5">
        <v>26</v>
      </c>
    </row>
    <row r="7" spans="1:5" x14ac:dyDescent="0.25">
      <c r="A7" s="6" t="s">
        <v>8</v>
      </c>
      <c r="B7" s="7">
        <f>B5*B2</f>
        <v>3</v>
      </c>
      <c r="C7" s="7">
        <f>C5*C2</f>
        <v>4</v>
      </c>
      <c r="D7" s="7">
        <f>D5*D2</f>
        <v>5</v>
      </c>
      <c r="E7" s="7">
        <f>E5*E2</f>
        <v>6</v>
      </c>
    </row>
    <row r="8" spans="1:5" x14ac:dyDescent="0.25">
      <c r="A8" s="2" t="s">
        <v>0</v>
      </c>
      <c r="B8" s="3">
        <v>2</v>
      </c>
      <c r="C8" s="3">
        <v>2</v>
      </c>
      <c r="D8" s="3">
        <v>2</v>
      </c>
      <c r="E8" s="3">
        <v>2</v>
      </c>
    </row>
    <row r="9" spans="1:5" x14ac:dyDescent="0.25">
      <c r="A9" s="2" t="s">
        <v>1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2" t="s">
        <v>4</v>
      </c>
      <c r="B10" s="3">
        <v>3</v>
      </c>
      <c r="C10" s="3">
        <v>2</v>
      </c>
      <c r="D10" s="3">
        <v>2</v>
      </c>
      <c r="E10" s="3">
        <v>2</v>
      </c>
    </row>
    <row r="11" spans="1:5" x14ac:dyDescent="0.25">
      <c r="A11" s="6" t="s">
        <v>12</v>
      </c>
      <c r="B11" s="7">
        <f>B10 + _xlfn.CEILING.MATH(B7/3)</f>
        <v>4</v>
      </c>
      <c r="C11" s="7">
        <f>C10 + _xlfn.CEILING.MATH(C7/3)</f>
        <v>4</v>
      </c>
      <c r="D11" s="7">
        <f>D10 + _xlfn.CEILING.MATH(D7/3)</f>
        <v>4</v>
      </c>
      <c r="E11" s="7">
        <f>E10 + _xlfn.CEILING.MATH(E7/3)</f>
        <v>4</v>
      </c>
    </row>
    <row r="12" spans="1:5" x14ac:dyDescent="0.25">
      <c r="A12" s="8" t="s">
        <v>19</v>
      </c>
      <c r="B12" s="9">
        <f>B5</f>
        <v>3</v>
      </c>
      <c r="C12" s="9">
        <f t="shared" ref="C12:E12" si="0">C5</f>
        <v>4</v>
      </c>
      <c r="D12" s="9">
        <f t="shared" si="0"/>
        <v>5</v>
      </c>
      <c r="E12" s="9">
        <f t="shared" si="0"/>
        <v>6</v>
      </c>
    </row>
    <row r="13" spans="1:5" x14ac:dyDescent="0.25">
      <c r="A13" s="8" t="s">
        <v>17</v>
      </c>
      <c r="B13" s="9">
        <f>_xlfn.CEILING.MATH(B5/B11)</f>
        <v>1</v>
      </c>
      <c r="C13" s="9">
        <f t="shared" ref="C13:E13" si="1">_xlfn.CEILING.MATH(C5/C11)</f>
        <v>1</v>
      </c>
      <c r="D13" s="9">
        <f t="shared" si="1"/>
        <v>2</v>
      </c>
      <c r="E13" s="9">
        <f t="shared" si="1"/>
        <v>2</v>
      </c>
    </row>
    <row r="14" spans="1:5" x14ac:dyDescent="0.25">
      <c r="A14" s="8" t="s">
        <v>18</v>
      </c>
      <c r="B14" s="9">
        <f>_xlfn.CEILING.MATH(B7/B10)</f>
        <v>1</v>
      </c>
      <c r="C14" s="9">
        <f t="shared" ref="C14:E14" si="2">_xlfn.CEILING.MATH(C7/C10)</f>
        <v>2</v>
      </c>
      <c r="D14" s="9">
        <f t="shared" si="2"/>
        <v>3</v>
      </c>
      <c r="E14" s="9">
        <f t="shared" si="2"/>
        <v>3</v>
      </c>
    </row>
    <row r="15" spans="1:5" x14ac:dyDescent="0.25">
      <c r="A15" s="8" t="s">
        <v>20</v>
      </c>
      <c r="B15" s="9">
        <f>B8+B9+B5</f>
        <v>5</v>
      </c>
      <c r="C15" s="9">
        <f t="shared" ref="C15:E15" si="3">C8+C9+C5</f>
        <v>6</v>
      </c>
      <c r="D15" s="9">
        <f t="shared" si="3"/>
        <v>7</v>
      </c>
      <c r="E15" s="9">
        <f t="shared" si="3"/>
        <v>8</v>
      </c>
    </row>
    <row r="16" spans="1:5" x14ac:dyDescent="0.25">
      <c r="A16" s="10" t="s">
        <v>5</v>
      </c>
      <c r="B16" s="11">
        <v>3</v>
      </c>
      <c r="C16" s="11">
        <v>3</v>
      </c>
      <c r="D16" s="11">
        <v>4</v>
      </c>
      <c r="E16" s="11">
        <v>5</v>
      </c>
    </row>
    <row r="17" spans="1:5" x14ac:dyDescent="0.25">
      <c r="A17" s="10" t="s">
        <v>6</v>
      </c>
      <c r="B17" s="11">
        <v>1</v>
      </c>
      <c r="C17" s="11">
        <v>1</v>
      </c>
      <c r="D17" s="11">
        <v>1</v>
      </c>
      <c r="E17" s="11">
        <v>2</v>
      </c>
    </row>
    <row r="18" spans="1:5" x14ac:dyDescent="0.25">
      <c r="A18" s="10" t="s">
        <v>7</v>
      </c>
      <c r="B18" s="11">
        <v>1</v>
      </c>
      <c r="C18" s="11">
        <v>2</v>
      </c>
      <c r="D18" s="11">
        <v>2</v>
      </c>
      <c r="E18" s="11">
        <v>2</v>
      </c>
    </row>
    <row r="19" spans="1:5" x14ac:dyDescent="0.25">
      <c r="A19" s="12" t="s">
        <v>21</v>
      </c>
      <c r="B19" s="13">
        <f>_xlfn.CEILING.MATH(B16/B18)</f>
        <v>3</v>
      </c>
      <c r="C19" s="13">
        <f>_xlfn.CEILING.MATH(C16/C18)</f>
        <v>2</v>
      </c>
      <c r="D19" s="13">
        <f>_xlfn.CEILING.MATH(D16/D18)</f>
        <v>2</v>
      </c>
      <c r="E19" s="13">
        <f>_xlfn.CEILING.MATH(E16/E18)</f>
        <v>3</v>
      </c>
    </row>
    <row r="20" spans="1:5" x14ac:dyDescent="0.25">
      <c r="A20" s="12" t="s">
        <v>22</v>
      </c>
      <c r="B20" s="13">
        <f>_xlfn.CEILING.MATH(B16/B17)</f>
        <v>3</v>
      </c>
      <c r="C20" s="13">
        <f t="shared" ref="C20:E20" si="4">_xlfn.CEILING.MATH(C16/C17)</f>
        <v>3</v>
      </c>
      <c r="D20" s="13">
        <f t="shared" si="4"/>
        <v>4</v>
      </c>
      <c r="E20" s="13">
        <f t="shared" si="4"/>
        <v>3</v>
      </c>
    </row>
    <row r="21" spans="1:5" x14ac:dyDescent="0.25">
      <c r="A21" s="12" t="s">
        <v>23</v>
      </c>
      <c r="B21" s="14">
        <f>B16*B17</f>
        <v>3</v>
      </c>
      <c r="C21" s="14">
        <f t="shared" ref="C21:E21" si="5">C16*C17</f>
        <v>3</v>
      </c>
      <c r="D21" s="14">
        <f t="shared" si="5"/>
        <v>4</v>
      </c>
      <c r="E21" s="14">
        <f t="shared" si="5"/>
        <v>10</v>
      </c>
    </row>
    <row r="22" spans="1:5" x14ac:dyDescent="0.25">
      <c r="A22" s="12" t="s">
        <v>25</v>
      </c>
      <c r="B22" s="14">
        <f>ROUND(B16*(AVERAGE(B17,B18)), 0)</f>
        <v>3</v>
      </c>
      <c r="C22" s="14">
        <f t="shared" ref="C22:E22" si="6">ROUND(C16*(AVERAGE(C17,C18)), 0)</f>
        <v>5</v>
      </c>
      <c r="D22" s="14">
        <f t="shared" si="6"/>
        <v>6</v>
      </c>
      <c r="E22" s="14">
        <f t="shared" si="6"/>
        <v>10</v>
      </c>
    </row>
    <row r="23" spans="1:5" x14ac:dyDescent="0.25">
      <c r="A23" s="12" t="s">
        <v>24</v>
      </c>
      <c r="B23" s="14">
        <f>B18*B16</f>
        <v>3</v>
      </c>
      <c r="C23" s="14">
        <f t="shared" ref="C23:E23" si="7">C18*C16</f>
        <v>6</v>
      </c>
      <c r="D23" s="14">
        <f t="shared" si="7"/>
        <v>8</v>
      </c>
      <c r="E23" s="14">
        <f t="shared" si="7"/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DDE4-4F5E-4C45-B057-D9DAC4F76160}">
  <dimension ref="A1:R275"/>
  <sheetViews>
    <sheetView tabSelected="1" workbookViewId="0">
      <selection activeCell="C16" sqref="C16"/>
    </sheetView>
  </sheetViews>
  <sheetFormatPr defaultRowHeight="15" x14ac:dyDescent="0.25"/>
  <cols>
    <col min="1" max="1" width="11.42578125" customWidth="1"/>
    <col min="2" max="2" width="15.42578125" customWidth="1"/>
    <col min="3" max="3" width="40" bestFit="1" customWidth="1"/>
    <col min="4" max="4" width="11.140625" style="1" hidden="1" customWidth="1"/>
    <col min="5" max="11" width="11.140625" style="34" hidden="1" customWidth="1"/>
    <col min="12" max="12" width="15" bestFit="1" customWidth="1"/>
    <col min="13" max="13" width="15" style="1" customWidth="1"/>
    <col min="14" max="16" width="12.28515625" style="1" customWidth="1"/>
    <col min="17" max="17" width="11.5703125" style="1" customWidth="1"/>
    <col min="18" max="18" width="9.140625" style="1"/>
  </cols>
  <sheetData>
    <row r="1" spans="1:18" s="31" customFormat="1" ht="34.5" customHeight="1" x14ac:dyDescent="0.25">
      <c r="A1" s="31" t="s">
        <v>302</v>
      </c>
      <c r="B1" s="31" t="s">
        <v>301</v>
      </c>
      <c r="C1" s="31" t="s">
        <v>300</v>
      </c>
      <c r="D1" s="32" t="s">
        <v>314</v>
      </c>
      <c r="E1" s="33" t="s">
        <v>311</v>
      </c>
      <c r="F1" s="33" t="s">
        <v>305</v>
      </c>
      <c r="G1" s="33" t="s">
        <v>333</v>
      </c>
      <c r="H1" s="33" t="s">
        <v>334</v>
      </c>
      <c r="I1" s="33" t="s">
        <v>309</v>
      </c>
      <c r="J1" s="33" t="s">
        <v>308</v>
      </c>
      <c r="K1" s="33" t="s">
        <v>310</v>
      </c>
      <c r="L1" s="31" t="s">
        <v>303</v>
      </c>
      <c r="M1" s="32" t="s">
        <v>335</v>
      </c>
      <c r="N1" s="33" t="s">
        <v>336</v>
      </c>
      <c r="O1" s="33" t="s">
        <v>337</v>
      </c>
      <c r="P1" s="33" t="s">
        <v>316</v>
      </c>
      <c r="Q1" s="33" t="s">
        <v>338</v>
      </c>
      <c r="R1" s="32" t="s">
        <v>339</v>
      </c>
    </row>
    <row r="2" spans="1:18" hidden="1" x14ac:dyDescent="0.25">
      <c r="A2" t="b">
        <v>0</v>
      </c>
      <c r="B2">
        <v>0</v>
      </c>
      <c r="C2" t="s">
        <v>26</v>
      </c>
      <c r="D2"/>
      <c r="E2"/>
      <c r="F2"/>
      <c r="G2"/>
      <c r="H2"/>
      <c r="I2"/>
      <c r="J2"/>
      <c r="K2"/>
      <c r="M2" s="1">
        <f>MAX(Table13[[#This Row],[Melee]:[Ordnance]])</f>
        <v>0</v>
      </c>
      <c r="Q2" s="35">
        <f>SUM(Table13[[#This Row],[Body armour?]:[Shield?]])</f>
        <v>0</v>
      </c>
      <c r="R2" s="1">
        <f>SUM(Table13[[#This Row],[Max weapon]:[Armour rating]])</f>
        <v>0</v>
      </c>
    </row>
    <row r="3" spans="1:18" hidden="1" x14ac:dyDescent="0.25">
      <c r="A3" t="b">
        <v>0</v>
      </c>
      <c r="B3">
        <v>1</v>
      </c>
      <c r="C3" t="s">
        <v>27</v>
      </c>
      <c r="D3"/>
      <c r="E3"/>
      <c r="F3"/>
      <c r="G3"/>
      <c r="H3"/>
      <c r="I3"/>
      <c r="J3"/>
      <c r="K3"/>
      <c r="M3" s="1">
        <f>MAX(Table13[[#This Row],[Melee]:[Ordnance]])</f>
        <v>0</v>
      </c>
      <c r="Q3" s="35">
        <f>SUM(Table13[[#This Row],[Body armour?]:[Shield?]])</f>
        <v>0</v>
      </c>
      <c r="R3" s="1">
        <f>SUM(Table13[[#This Row],[Max weapon]:[Armour rating]])</f>
        <v>0</v>
      </c>
    </row>
    <row r="4" spans="1:18" hidden="1" x14ac:dyDescent="0.25">
      <c r="A4" t="b">
        <v>0</v>
      </c>
      <c r="B4">
        <v>2</v>
      </c>
      <c r="C4" t="s">
        <v>28</v>
      </c>
      <c r="D4"/>
      <c r="E4"/>
      <c r="F4"/>
      <c r="G4"/>
      <c r="H4"/>
      <c r="I4"/>
      <c r="J4"/>
      <c r="K4"/>
      <c r="M4" s="1">
        <f>MAX(Table13[[#This Row],[Melee]:[Ordnance]])</f>
        <v>0</v>
      </c>
      <c r="Q4" s="35">
        <f>SUM(Table13[[#This Row],[Body armour?]:[Shield?]])</f>
        <v>0</v>
      </c>
      <c r="R4" s="1">
        <f>SUM(Table13[[#This Row],[Max weapon]:[Armour rating]])</f>
        <v>0</v>
      </c>
    </row>
    <row r="5" spans="1:18" x14ac:dyDescent="0.25">
      <c r="A5" t="b">
        <v>1</v>
      </c>
      <c r="B5">
        <v>100</v>
      </c>
      <c r="C5" t="s">
        <v>29</v>
      </c>
      <c r="E5" s="34">
        <v>0</v>
      </c>
      <c r="F5" s="34">
        <v>0</v>
      </c>
      <c r="G5" s="34">
        <v>4</v>
      </c>
      <c r="H5" s="34">
        <v>0</v>
      </c>
      <c r="I5" s="34">
        <v>0</v>
      </c>
      <c r="J5" s="34">
        <v>0</v>
      </c>
      <c r="K5" s="34">
        <v>0</v>
      </c>
      <c r="L5" t="s">
        <v>304</v>
      </c>
      <c r="M5" s="1">
        <f>MAX(Table13[[#This Row],[Melee]:[Ordnance]])</f>
        <v>4</v>
      </c>
      <c r="N5" s="1">
        <v>1</v>
      </c>
      <c r="O5" s="1">
        <v>0</v>
      </c>
      <c r="P5" s="1">
        <v>0</v>
      </c>
      <c r="Q5" s="1">
        <f>SUM(Table13[[#This Row],[Body armour?]:[Shield?]])</f>
        <v>1</v>
      </c>
      <c r="R5" s="1">
        <f>SUM(Table13[[#This Row],[Max weapon]:[Armour rating]])</f>
        <v>6</v>
      </c>
    </row>
    <row r="6" spans="1:18" x14ac:dyDescent="0.25">
      <c r="A6" t="b">
        <v>1</v>
      </c>
      <c r="B6">
        <v>101</v>
      </c>
      <c r="C6" t="s">
        <v>30</v>
      </c>
      <c r="E6" s="34">
        <v>0</v>
      </c>
      <c r="F6" s="34">
        <v>3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t="s">
        <v>305</v>
      </c>
      <c r="M6" s="1">
        <f>MAX(Table13[[#This Row],[Melee]:[Ordnance]])</f>
        <v>3</v>
      </c>
      <c r="N6" s="1">
        <v>1</v>
      </c>
      <c r="O6" s="1">
        <v>0</v>
      </c>
      <c r="P6" s="1">
        <v>0</v>
      </c>
      <c r="Q6" s="1">
        <f>SUM(Table13[[#This Row],[Body armour?]:[Shield?]])</f>
        <v>1</v>
      </c>
      <c r="R6" s="1">
        <f>SUM(Table13[[#This Row],[Max weapon]:[Armour rating]])</f>
        <v>5</v>
      </c>
    </row>
    <row r="7" spans="1:18" x14ac:dyDescent="0.25">
      <c r="A7" t="b">
        <v>1</v>
      </c>
      <c r="B7">
        <v>102</v>
      </c>
      <c r="C7" t="s">
        <v>31</v>
      </c>
      <c r="E7" s="34">
        <v>0</v>
      </c>
      <c r="F7" s="34">
        <v>0</v>
      </c>
      <c r="G7" s="34">
        <v>0</v>
      </c>
      <c r="H7" s="34">
        <v>0</v>
      </c>
      <c r="I7" s="34">
        <v>6</v>
      </c>
      <c r="J7" s="34">
        <v>0</v>
      </c>
      <c r="K7" s="34">
        <v>0</v>
      </c>
      <c r="L7" t="s">
        <v>309</v>
      </c>
      <c r="M7" s="1">
        <f>MAX(Table13[[#This Row],[Melee]:[Ordnance]])</f>
        <v>6</v>
      </c>
      <c r="N7" s="1">
        <v>1</v>
      </c>
      <c r="O7" s="1">
        <v>0</v>
      </c>
      <c r="P7" s="1">
        <v>0</v>
      </c>
      <c r="Q7" s="1">
        <f>SUM(Table13[[#This Row],[Body armour?]:[Shield?]])</f>
        <v>1</v>
      </c>
      <c r="R7" s="1">
        <f>SUM(Table13[[#This Row],[Max weapon]:[Armour rating]])</f>
        <v>8</v>
      </c>
    </row>
    <row r="8" spans="1:18" x14ac:dyDescent="0.25">
      <c r="A8" t="b">
        <v>1</v>
      </c>
      <c r="B8">
        <v>103</v>
      </c>
      <c r="C8" t="s">
        <v>32</v>
      </c>
      <c r="E8" s="34">
        <v>0</v>
      </c>
      <c r="F8" s="34">
        <v>0</v>
      </c>
      <c r="G8" s="34">
        <v>0</v>
      </c>
      <c r="H8" s="34">
        <v>5</v>
      </c>
      <c r="I8" s="34">
        <v>0</v>
      </c>
      <c r="J8" s="34">
        <v>0</v>
      </c>
      <c r="K8" s="34">
        <v>0</v>
      </c>
      <c r="L8" t="s">
        <v>306</v>
      </c>
      <c r="M8" s="1">
        <f>MAX(Table13[[#This Row],[Melee]:[Ordnance]])</f>
        <v>5</v>
      </c>
      <c r="N8" s="1">
        <v>2</v>
      </c>
      <c r="O8" s="1">
        <v>1</v>
      </c>
      <c r="P8" s="1">
        <v>0</v>
      </c>
      <c r="Q8" s="1">
        <f>SUM(Table13[[#This Row],[Body armour?]:[Shield?]])</f>
        <v>3</v>
      </c>
      <c r="R8" s="1">
        <f>SUM(Table13[[#This Row],[Max weapon]:[Armour rating]])</f>
        <v>11</v>
      </c>
    </row>
    <row r="9" spans="1:18" x14ac:dyDescent="0.25">
      <c r="A9" t="b">
        <v>1</v>
      </c>
      <c r="B9">
        <v>104</v>
      </c>
      <c r="C9" t="s">
        <v>33</v>
      </c>
      <c r="E9" s="34">
        <v>0</v>
      </c>
      <c r="F9" s="34">
        <v>0</v>
      </c>
      <c r="G9" s="34">
        <v>4</v>
      </c>
      <c r="H9" s="34">
        <v>0</v>
      </c>
      <c r="I9" s="34">
        <v>0</v>
      </c>
      <c r="J9" s="34">
        <v>0</v>
      </c>
      <c r="K9" s="34">
        <v>0</v>
      </c>
      <c r="L9" t="s">
        <v>317</v>
      </c>
      <c r="M9" s="1">
        <f>MAX(Table13[[#This Row],[Melee]:[Ordnance]])</f>
        <v>4</v>
      </c>
      <c r="N9" s="1">
        <v>2</v>
      </c>
      <c r="O9" s="1">
        <v>1</v>
      </c>
      <c r="P9" s="1">
        <v>0</v>
      </c>
      <c r="Q9" s="1">
        <f>SUM(Table13[[#This Row],[Body armour?]:[Shield?]])</f>
        <v>3</v>
      </c>
      <c r="R9" s="1">
        <f>SUM(Table13[[#This Row],[Max weapon]:[Armour rating]])</f>
        <v>10</v>
      </c>
    </row>
    <row r="10" spans="1:18" x14ac:dyDescent="0.25">
      <c r="A10" t="b">
        <v>1</v>
      </c>
      <c r="B10">
        <v>105</v>
      </c>
      <c r="C10" t="s">
        <v>34</v>
      </c>
      <c r="E10" s="34">
        <v>0</v>
      </c>
      <c r="F10" s="34">
        <v>0</v>
      </c>
      <c r="G10" s="34">
        <v>4</v>
      </c>
      <c r="H10" s="34">
        <v>0</v>
      </c>
      <c r="I10" s="34">
        <v>0</v>
      </c>
      <c r="J10" s="34">
        <v>0</v>
      </c>
      <c r="K10" s="34">
        <v>0</v>
      </c>
      <c r="L10" t="s">
        <v>304</v>
      </c>
      <c r="M10" s="1">
        <f>MAX(Table13[[#This Row],[Melee]:[Ordnance]])</f>
        <v>4</v>
      </c>
      <c r="N10" s="1">
        <v>1</v>
      </c>
      <c r="O10" s="1">
        <v>1</v>
      </c>
      <c r="P10" s="1">
        <v>0</v>
      </c>
      <c r="Q10" s="1">
        <f>SUM(Table13[[#This Row],[Body armour?]:[Shield?]])</f>
        <v>2</v>
      </c>
      <c r="R10" s="1">
        <f>SUM(Table13[[#This Row],[Max weapon]:[Armour rating]])</f>
        <v>8</v>
      </c>
    </row>
    <row r="11" spans="1:18" x14ac:dyDescent="0.25">
      <c r="A11" t="b">
        <v>1</v>
      </c>
      <c r="B11">
        <v>106</v>
      </c>
      <c r="C11" t="s">
        <v>35</v>
      </c>
      <c r="E11" s="34">
        <v>0</v>
      </c>
      <c r="F11" s="34">
        <v>0</v>
      </c>
      <c r="G11" s="34">
        <v>0</v>
      </c>
      <c r="H11" s="34">
        <v>0</v>
      </c>
      <c r="I11" s="34">
        <v>6</v>
      </c>
      <c r="J11" s="34">
        <v>0</v>
      </c>
      <c r="K11" s="34">
        <v>0</v>
      </c>
      <c r="L11" t="s">
        <v>309</v>
      </c>
      <c r="M11" s="1">
        <f>MAX(Table13[[#This Row],[Melee]:[Ordnance]])</f>
        <v>6</v>
      </c>
      <c r="N11" s="1">
        <v>2</v>
      </c>
      <c r="O11" s="1">
        <v>1</v>
      </c>
      <c r="P11" s="1">
        <v>0</v>
      </c>
      <c r="Q11" s="1">
        <f>SUM(Table13[[#This Row],[Body armour?]:[Shield?]])</f>
        <v>3</v>
      </c>
      <c r="R11" s="1">
        <f>SUM(Table13[[#This Row],[Max weapon]:[Armour rating]])</f>
        <v>12</v>
      </c>
    </row>
    <row r="12" spans="1:18" x14ac:dyDescent="0.25">
      <c r="A12" t="b">
        <v>1</v>
      </c>
      <c r="B12">
        <v>107</v>
      </c>
      <c r="C12" t="s">
        <v>36</v>
      </c>
      <c r="E12" s="34">
        <v>2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t="s">
        <v>340</v>
      </c>
      <c r="M12" s="1">
        <f>MAX(Table13[[#This Row],[Melee]:[Ordnance]])</f>
        <v>2</v>
      </c>
      <c r="N12" s="1">
        <v>2</v>
      </c>
      <c r="O12" s="1">
        <v>1</v>
      </c>
      <c r="P12" s="1">
        <v>1</v>
      </c>
      <c r="Q12" s="1">
        <f>SUM(Table13[[#This Row],[Body armour?]:[Shield?]])</f>
        <v>4</v>
      </c>
      <c r="R12" s="1">
        <f>SUM(Table13[[#This Row],[Max weapon]:[Armour rating]])</f>
        <v>10</v>
      </c>
    </row>
    <row r="13" spans="1:18" x14ac:dyDescent="0.25">
      <c r="A13" t="b">
        <v>1</v>
      </c>
      <c r="B13">
        <v>108</v>
      </c>
      <c r="C13" t="s">
        <v>37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7</v>
      </c>
      <c r="K13" s="34">
        <v>0</v>
      </c>
      <c r="L13" t="s">
        <v>308</v>
      </c>
      <c r="M13" s="1">
        <f>MAX(Table13[[#This Row],[Melee]:[Ordnance]])</f>
        <v>7</v>
      </c>
      <c r="N13" s="1">
        <v>3</v>
      </c>
      <c r="O13" s="1">
        <v>1</v>
      </c>
      <c r="P13" s="1">
        <v>0</v>
      </c>
      <c r="Q13" s="1">
        <f>SUM(Table13[[#This Row],[Body armour?]:[Shield?]])</f>
        <v>4</v>
      </c>
      <c r="R13" s="1">
        <f>SUM(Table13[[#This Row],[Max weapon]:[Armour rating]])</f>
        <v>15</v>
      </c>
    </row>
    <row r="14" spans="1:18" x14ac:dyDescent="0.25">
      <c r="A14" t="b">
        <v>1</v>
      </c>
      <c r="B14">
        <v>109</v>
      </c>
      <c r="C14" t="s">
        <v>38</v>
      </c>
      <c r="E14" s="34">
        <v>0</v>
      </c>
      <c r="F14" s="34">
        <v>3</v>
      </c>
      <c r="G14" s="34">
        <v>4</v>
      </c>
      <c r="H14" s="34">
        <v>0</v>
      </c>
      <c r="I14" s="34">
        <v>0</v>
      </c>
      <c r="J14" s="34">
        <v>0</v>
      </c>
      <c r="K14" s="34">
        <v>0</v>
      </c>
      <c r="L14" t="s">
        <v>305</v>
      </c>
      <c r="M14" s="1">
        <f>MAX(Table13[[#This Row],[Melee]:[Ordnance]])</f>
        <v>4</v>
      </c>
      <c r="N14" s="1">
        <v>3</v>
      </c>
      <c r="O14" s="1">
        <v>1</v>
      </c>
      <c r="P14" s="1">
        <v>0</v>
      </c>
      <c r="Q14" s="1">
        <f>SUM(Table13[[#This Row],[Body armour?]:[Shield?]])</f>
        <v>4</v>
      </c>
      <c r="R14" s="1">
        <f>SUM(Table13[[#This Row],[Max weapon]:[Armour rating]])</f>
        <v>12</v>
      </c>
    </row>
    <row r="15" spans="1:18" x14ac:dyDescent="0.25">
      <c r="A15" t="b">
        <v>1</v>
      </c>
      <c r="B15">
        <v>110</v>
      </c>
      <c r="C15" t="s">
        <v>39</v>
      </c>
      <c r="E15" s="34">
        <v>2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t="s">
        <v>311</v>
      </c>
      <c r="M15" s="1">
        <f>MAX(Table13[[#This Row],[Melee]:[Ordnance]])</f>
        <v>2</v>
      </c>
      <c r="N15" s="1">
        <v>1</v>
      </c>
      <c r="O15" s="1">
        <v>0</v>
      </c>
      <c r="P15" s="1">
        <v>0</v>
      </c>
      <c r="Q15" s="1">
        <f>SUM(Table13[[#This Row],[Body armour?]:[Shield?]])</f>
        <v>1</v>
      </c>
      <c r="R15" s="1">
        <f>SUM(Table13[[#This Row],[Max weapon]:[Armour rating]])</f>
        <v>4</v>
      </c>
    </row>
    <row r="16" spans="1:18" x14ac:dyDescent="0.25">
      <c r="A16" t="b">
        <v>1</v>
      </c>
      <c r="B16">
        <v>120</v>
      </c>
      <c r="C16" t="s">
        <v>40</v>
      </c>
      <c r="E16" s="34">
        <v>0</v>
      </c>
      <c r="F16" s="34">
        <v>0</v>
      </c>
      <c r="G16" s="34">
        <v>4</v>
      </c>
      <c r="H16" s="34">
        <v>0</v>
      </c>
      <c r="I16" s="34">
        <v>0</v>
      </c>
      <c r="J16" s="34">
        <v>0</v>
      </c>
      <c r="K16" s="34">
        <v>0</v>
      </c>
      <c r="L16" t="s">
        <v>304</v>
      </c>
      <c r="M16" s="1">
        <f>MAX(Table13[[#This Row],[Melee]:[Ordnance]])</f>
        <v>4</v>
      </c>
      <c r="N16" s="1">
        <v>1</v>
      </c>
      <c r="O16" s="1">
        <v>0</v>
      </c>
      <c r="P16" s="1">
        <v>0</v>
      </c>
      <c r="Q16" s="1">
        <f>SUM(Table13[[#This Row],[Body armour?]:[Shield?]])</f>
        <v>1</v>
      </c>
      <c r="R16" s="1">
        <f>SUM(Table13[[#This Row],[Max weapon]:[Armour rating]])</f>
        <v>6</v>
      </c>
    </row>
    <row r="17" spans="1:18" x14ac:dyDescent="0.25">
      <c r="A17" t="b">
        <v>1</v>
      </c>
      <c r="B17">
        <v>121</v>
      </c>
      <c r="C17" t="s">
        <v>41</v>
      </c>
      <c r="E17" s="34">
        <v>0</v>
      </c>
      <c r="F17" s="34">
        <v>3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t="s">
        <v>305</v>
      </c>
      <c r="M17" s="1">
        <f>MAX(Table13[[#This Row],[Melee]:[Ordnance]])</f>
        <v>3</v>
      </c>
      <c r="N17" s="1">
        <v>1</v>
      </c>
      <c r="O17" s="1">
        <v>0</v>
      </c>
      <c r="P17" s="1">
        <v>0</v>
      </c>
      <c r="Q17" s="1">
        <f>SUM(Table13[[#This Row],[Body armour?]:[Shield?]])</f>
        <v>1</v>
      </c>
      <c r="R17" s="1">
        <f>SUM(Table13[[#This Row],[Max weapon]:[Armour rating]])</f>
        <v>5</v>
      </c>
    </row>
    <row r="18" spans="1:18" x14ac:dyDescent="0.25">
      <c r="A18" t="b">
        <v>1</v>
      </c>
      <c r="B18">
        <v>122</v>
      </c>
      <c r="C18" t="s">
        <v>42</v>
      </c>
      <c r="E18" s="34">
        <v>0</v>
      </c>
      <c r="F18" s="34">
        <v>0</v>
      </c>
      <c r="G18" s="34">
        <v>0</v>
      </c>
      <c r="H18" s="34">
        <v>0</v>
      </c>
      <c r="I18" s="34">
        <v>6</v>
      </c>
      <c r="J18" s="34">
        <v>0</v>
      </c>
      <c r="K18" s="34">
        <v>0</v>
      </c>
      <c r="L18" t="s">
        <v>309</v>
      </c>
      <c r="M18" s="1">
        <f>MAX(Table13[[#This Row],[Melee]:[Ordnance]])</f>
        <v>6</v>
      </c>
      <c r="N18" s="1">
        <v>1</v>
      </c>
      <c r="O18" s="1">
        <v>0</v>
      </c>
      <c r="P18" s="1">
        <v>0</v>
      </c>
      <c r="Q18" s="1">
        <f>SUM(Table13[[#This Row],[Body armour?]:[Shield?]])</f>
        <v>1</v>
      </c>
      <c r="R18" s="1">
        <f>SUM(Table13[[#This Row],[Max weapon]:[Armour rating]])</f>
        <v>8</v>
      </c>
    </row>
    <row r="19" spans="1:18" x14ac:dyDescent="0.25">
      <c r="A19" t="b">
        <v>1</v>
      </c>
      <c r="B19">
        <v>123</v>
      </c>
      <c r="C19" t="s">
        <v>43</v>
      </c>
      <c r="E19" s="34">
        <v>0</v>
      </c>
      <c r="F19" s="34">
        <v>0</v>
      </c>
      <c r="G19" s="34">
        <v>0</v>
      </c>
      <c r="H19" s="34">
        <v>5</v>
      </c>
      <c r="I19" s="34">
        <v>0</v>
      </c>
      <c r="J19" s="34">
        <v>0</v>
      </c>
      <c r="K19" s="34">
        <v>0</v>
      </c>
      <c r="L19" t="s">
        <v>306</v>
      </c>
      <c r="M19" s="1">
        <f>MAX(Table13[[#This Row],[Melee]:[Ordnance]])</f>
        <v>5</v>
      </c>
      <c r="N19" s="1">
        <v>2</v>
      </c>
      <c r="O19" s="1">
        <v>1</v>
      </c>
      <c r="P19" s="1">
        <v>0</v>
      </c>
      <c r="Q19" s="1">
        <f>SUM(Table13[[#This Row],[Body armour?]:[Shield?]])</f>
        <v>3</v>
      </c>
      <c r="R19" s="1">
        <f>SUM(Table13[[#This Row],[Max weapon]:[Armour rating]])</f>
        <v>11</v>
      </c>
    </row>
    <row r="20" spans="1:18" x14ac:dyDescent="0.25">
      <c r="A20" t="b">
        <v>1</v>
      </c>
      <c r="B20">
        <v>124</v>
      </c>
      <c r="C20" t="s">
        <v>44</v>
      </c>
      <c r="E20" s="34">
        <v>0</v>
      </c>
      <c r="F20" s="34">
        <v>0</v>
      </c>
      <c r="G20" s="34">
        <v>4</v>
      </c>
      <c r="H20" s="34">
        <v>0</v>
      </c>
      <c r="I20" s="34">
        <v>0</v>
      </c>
      <c r="J20" s="34">
        <v>0</v>
      </c>
      <c r="K20" s="34">
        <v>0</v>
      </c>
      <c r="L20" t="s">
        <v>317</v>
      </c>
      <c r="M20" s="1">
        <f>MAX(Table13[[#This Row],[Melee]:[Ordnance]])</f>
        <v>4</v>
      </c>
      <c r="N20" s="1">
        <v>2</v>
      </c>
      <c r="O20" s="1">
        <v>1</v>
      </c>
      <c r="P20" s="1">
        <v>0</v>
      </c>
      <c r="Q20" s="1">
        <f>SUM(Table13[[#This Row],[Body armour?]:[Shield?]])</f>
        <v>3</v>
      </c>
      <c r="R20" s="1">
        <f>SUM(Table13[[#This Row],[Max weapon]:[Armour rating]])</f>
        <v>10</v>
      </c>
    </row>
    <row r="21" spans="1:18" x14ac:dyDescent="0.25">
      <c r="A21" t="b">
        <v>1</v>
      </c>
      <c r="B21">
        <v>125</v>
      </c>
      <c r="C21" t="s">
        <v>45</v>
      </c>
      <c r="E21" s="34">
        <v>0</v>
      </c>
      <c r="F21" s="34">
        <v>0</v>
      </c>
      <c r="G21" s="34">
        <v>4</v>
      </c>
      <c r="H21" s="34">
        <v>0</v>
      </c>
      <c r="I21" s="34">
        <v>0</v>
      </c>
      <c r="J21" s="34">
        <v>0</v>
      </c>
      <c r="K21" s="34">
        <v>0</v>
      </c>
      <c r="L21" t="s">
        <v>304</v>
      </c>
      <c r="M21" s="1">
        <f>MAX(Table13[[#This Row],[Melee]:[Ordnance]])</f>
        <v>4</v>
      </c>
      <c r="N21" s="1">
        <v>1</v>
      </c>
      <c r="O21" s="1">
        <v>1</v>
      </c>
      <c r="P21" s="1">
        <v>0</v>
      </c>
      <c r="Q21" s="1">
        <f>SUM(Table13[[#This Row],[Body armour?]:[Shield?]])</f>
        <v>2</v>
      </c>
      <c r="R21" s="1">
        <f>SUM(Table13[[#This Row],[Max weapon]:[Armour rating]])</f>
        <v>8</v>
      </c>
    </row>
    <row r="22" spans="1:18" x14ac:dyDescent="0.25">
      <c r="A22" t="b">
        <v>1</v>
      </c>
      <c r="B22">
        <v>126</v>
      </c>
      <c r="C22" t="s">
        <v>46</v>
      </c>
      <c r="E22" s="34">
        <v>0</v>
      </c>
      <c r="F22" s="34">
        <v>0</v>
      </c>
      <c r="G22" s="34">
        <v>0</v>
      </c>
      <c r="H22" s="34">
        <v>0</v>
      </c>
      <c r="I22" s="34">
        <v>6</v>
      </c>
      <c r="J22" s="34">
        <v>0</v>
      </c>
      <c r="K22" s="34">
        <v>0</v>
      </c>
      <c r="L22" t="s">
        <v>309</v>
      </c>
      <c r="M22" s="1">
        <f>MAX(Table13[[#This Row],[Melee]:[Ordnance]])</f>
        <v>6</v>
      </c>
      <c r="N22" s="1">
        <v>2</v>
      </c>
      <c r="O22" s="1">
        <v>1</v>
      </c>
      <c r="P22" s="1">
        <v>0</v>
      </c>
      <c r="Q22" s="1">
        <f>SUM(Table13[[#This Row],[Body armour?]:[Shield?]])</f>
        <v>3</v>
      </c>
      <c r="R22" s="1">
        <f>SUM(Table13[[#This Row],[Max weapon]:[Armour rating]])</f>
        <v>12</v>
      </c>
    </row>
    <row r="23" spans="1:18" x14ac:dyDescent="0.25">
      <c r="A23" t="b">
        <v>1</v>
      </c>
      <c r="B23">
        <v>127</v>
      </c>
      <c r="C23" t="s">
        <v>47</v>
      </c>
      <c r="E23" s="34">
        <v>2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t="s">
        <v>340</v>
      </c>
      <c r="M23" s="1">
        <f>MAX(Table13[[#This Row],[Melee]:[Ordnance]])</f>
        <v>2</v>
      </c>
      <c r="N23" s="1">
        <v>2</v>
      </c>
      <c r="O23" s="1">
        <v>1</v>
      </c>
      <c r="P23" s="1">
        <v>1</v>
      </c>
      <c r="Q23" s="1">
        <f>SUM(Table13[[#This Row],[Body armour?]:[Shield?]])</f>
        <v>4</v>
      </c>
      <c r="R23" s="1">
        <f>SUM(Table13[[#This Row],[Max weapon]:[Armour rating]])</f>
        <v>10</v>
      </c>
    </row>
    <row r="24" spans="1:18" x14ac:dyDescent="0.25">
      <c r="A24" t="b">
        <v>1</v>
      </c>
      <c r="B24">
        <v>128</v>
      </c>
      <c r="C24" t="s">
        <v>48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7</v>
      </c>
      <c r="K24" s="34">
        <v>0</v>
      </c>
      <c r="L24" t="s">
        <v>308</v>
      </c>
      <c r="M24" s="1">
        <f>MAX(Table13[[#This Row],[Melee]:[Ordnance]])</f>
        <v>7</v>
      </c>
      <c r="N24" s="1">
        <v>3</v>
      </c>
      <c r="O24" s="1">
        <v>1</v>
      </c>
      <c r="P24" s="1">
        <v>0</v>
      </c>
      <c r="Q24" s="1">
        <f>SUM(Table13[[#This Row],[Body armour?]:[Shield?]])</f>
        <v>4</v>
      </c>
      <c r="R24" s="1">
        <f>SUM(Table13[[#This Row],[Max weapon]:[Armour rating]])</f>
        <v>15</v>
      </c>
    </row>
    <row r="25" spans="1:18" x14ac:dyDescent="0.25">
      <c r="A25" t="b">
        <v>1</v>
      </c>
      <c r="B25">
        <v>129</v>
      </c>
      <c r="C25" t="s">
        <v>49</v>
      </c>
      <c r="E25" s="34">
        <v>0</v>
      </c>
      <c r="F25" s="34">
        <v>3</v>
      </c>
      <c r="G25" s="34">
        <v>4</v>
      </c>
      <c r="H25" s="34">
        <v>0</v>
      </c>
      <c r="I25" s="34">
        <v>0</v>
      </c>
      <c r="J25" s="34">
        <v>0</v>
      </c>
      <c r="K25" s="34">
        <v>0</v>
      </c>
      <c r="L25" t="s">
        <v>305</v>
      </c>
      <c r="M25" s="1">
        <f>MAX(Table13[[#This Row],[Melee]:[Ordnance]])</f>
        <v>4</v>
      </c>
      <c r="N25" s="1">
        <v>3</v>
      </c>
      <c r="O25" s="1">
        <v>1</v>
      </c>
      <c r="P25" s="1">
        <v>0</v>
      </c>
      <c r="Q25" s="1">
        <f>SUM(Table13[[#This Row],[Body armour?]:[Shield?]])</f>
        <v>4</v>
      </c>
      <c r="R25" s="1">
        <f>SUM(Table13[[#This Row],[Max weapon]:[Armour rating]])</f>
        <v>12</v>
      </c>
    </row>
    <row r="26" spans="1:18" x14ac:dyDescent="0.25">
      <c r="A26" t="b">
        <v>1</v>
      </c>
      <c r="B26">
        <v>130</v>
      </c>
      <c r="C26" t="s">
        <v>50</v>
      </c>
      <c r="E26" s="34">
        <v>2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t="s">
        <v>311</v>
      </c>
      <c r="M26" s="1">
        <f>MAX(Table13[[#This Row],[Melee]:[Ordnance]])</f>
        <v>2</v>
      </c>
      <c r="N26" s="1">
        <v>1</v>
      </c>
      <c r="O26" s="1">
        <v>0</v>
      </c>
      <c r="P26" s="1">
        <v>0</v>
      </c>
      <c r="Q26" s="1">
        <f>SUM(Table13[[#This Row],[Body armour?]:[Shield?]])</f>
        <v>1</v>
      </c>
      <c r="R26" s="1">
        <f>SUM(Table13[[#This Row],[Max weapon]:[Armour rating]])</f>
        <v>4</v>
      </c>
    </row>
    <row r="27" spans="1:18" x14ac:dyDescent="0.25">
      <c r="A27" t="b">
        <v>1</v>
      </c>
      <c r="B27">
        <v>140</v>
      </c>
      <c r="C27" t="s">
        <v>51</v>
      </c>
      <c r="E27" s="34">
        <v>0</v>
      </c>
      <c r="F27" s="34">
        <v>0</v>
      </c>
      <c r="G27" s="34">
        <v>4</v>
      </c>
      <c r="H27" s="34">
        <v>0</v>
      </c>
      <c r="I27" s="34">
        <v>0</v>
      </c>
      <c r="J27" s="34">
        <v>0</v>
      </c>
      <c r="K27" s="34">
        <v>0</v>
      </c>
      <c r="L27" t="s">
        <v>304</v>
      </c>
      <c r="M27" s="1">
        <f>MAX(Table13[[#This Row],[Melee]:[Ordnance]])</f>
        <v>4</v>
      </c>
      <c r="N27" s="1">
        <v>1</v>
      </c>
      <c r="O27" s="1">
        <v>0</v>
      </c>
      <c r="P27" s="1">
        <v>0</v>
      </c>
      <c r="Q27" s="1">
        <f>SUM(Table13[[#This Row],[Body armour?]:[Shield?]])</f>
        <v>1</v>
      </c>
      <c r="R27" s="1">
        <f>SUM(Table13[[#This Row],[Max weapon]:[Armour rating]])</f>
        <v>6</v>
      </c>
    </row>
    <row r="28" spans="1:18" x14ac:dyDescent="0.25">
      <c r="A28" t="b">
        <v>1</v>
      </c>
      <c r="B28">
        <v>141</v>
      </c>
      <c r="C28" t="s">
        <v>52</v>
      </c>
      <c r="E28" s="34">
        <v>0</v>
      </c>
      <c r="F28" s="34">
        <v>3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t="s">
        <v>305</v>
      </c>
      <c r="M28" s="1">
        <f>MAX(Table13[[#This Row],[Melee]:[Ordnance]])</f>
        <v>3</v>
      </c>
      <c r="N28" s="1">
        <v>1</v>
      </c>
      <c r="O28" s="1">
        <v>0</v>
      </c>
      <c r="P28" s="1">
        <v>0</v>
      </c>
      <c r="Q28" s="1">
        <f>SUM(Table13[[#This Row],[Body armour?]:[Shield?]])</f>
        <v>1</v>
      </c>
      <c r="R28" s="1">
        <f>SUM(Table13[[#This Row],[Max weapon]:[Armour rating]])</f>
        <v>5</v>
      </c>
    </row>
    <row r="29" spans="1:18" x14ac:dyDescent="0.25">
      <c r="A29" t="b">
        <v>1</v>
      </c>
      <c r="B29">
        <v>142</v>
      </c>
      <c r="C29" t="s">
        <v>53</v>
      </c>
      <c r="E29" s="34">
        <v>0</v>
      </c>
      <c r="F29" s="34">
        <v>0</v>
      </c>
      <c r="G29" s="34">
        <v>0</v>
      </c>
      <c r="H29" s="34">
        <v>0</v>
      </c>
      <c r="I29" s="34">
        <v>6</v>
      </c>
      <c r="J29" s="34">
        <v>0</v>
      </c>
      <c r="K29" s="34">
        <v>0</v>
      </c>
      <c r="L29" t="s">
        <v>309</v>
      </c>
      <c r="M29" s="1">
        <f>MAX(Table13[[#This Row],[Melee]:[Ordnance]])</f>
        <v>6</v>
      </c>
      <c r="N29" s="1">
        <v>1</v>
      </c>
      <c r="O29" s="1">
        <v>0</v>
      </c>
      <c r="P29" s="1">
        <v>0</v>
      </c>
      <c r="Q29" s="1">
        <f>SUM(Table13[[#This Row],[Body armour?]:[Shield?]])</f>
        <v>1</v>
      </c>
      <c r="R29" s="1">
        <f>SUM(Table13[[#This Row],[Max weapon]:[Armour rating]])</f>
        <v>8</v>
      </c>
    </row>
    <row r="30" spans="1:18" x14ac:dyDescent="0.25">
      <c r="A30" t="b">
        <v>1</v>
      </c>
      <c r="B30">
        <v>143</v>
      </c>
      <c r="C30" t="s">
        <v>54</v>
      </c>
      <c r="E30" s="34">
        <v>0</v>
      </c>
      <c r="F30" s="34">
        <v>0</v>
      </c>
      <c r="G30" s="34">
        <v>0</v>
      </c>
      <c r="H30" s="34">
        <v>5</v>
      </c>
      <c r="I30" s="34">
        <v>0</v>
      </c>
      <c r="J30" s="34">
        <v>0</v>
      </c>
      <c r="K30" s="34">
        <v>0</v>
      </c>
      <c r="L30" t="s">
        <v>306</v>
      </c>
      <c r="M30" s="1">
        <f>MAX(Table13[[#This Row],[Melee]:[Ordnance]])</f>
        <v>5</v>
      </c>
      <c r="N30" s="1">
        <v>2</v>
      </c>
      <c r="O30" s="1">
        <v>1</v>
      </c>
      <c r="P30" s="1">
        <v>0</v>
      </c>
      <c r="Q30" s="1">
        <f>SUM(Table13[[#This Row],[Body armour?]:[Shield?]])</f>
        <v>3</v>
      </c>
      <c r="R30" s="1">
        <f>SUM(Table13[[#This Row],[Max weapon]:[Armour rating]])</f>
        <v>11</v>
      </c>
    </row>
    <row r="31" spans="1:18" x14ac:dyDescent="0.25">
      <c r="A31" t="b">
        <v>1</v>
      </c>
      <c r="B31">
        <v>144</v>
      </c>
      <c r="C31" t="s">
        <v>55</v>
      </c>
      <c r="E31" s="34">
        <v>0</v>
      </c>
      <c r="F31" s="34">
        <v>0</v>
      </c>
      <c r="G31" s="34">
        <v>4</v>
      </c>
      <c r="H31" s="34">
        <v>0</v>
      </c>
      <c r="I31" s="34">
        <v>0</v>
      </c>
      <c r="J31" s="34">
        <v>0</v>
      </c>
      <c r="K31" s="34">
        <v>0</v>
      </c>
      <c r="L31" t="s">
        <v>317</v>
      </c>
      <c r="M31" s="1">
        <f>MAX(Table13[[#This Row],[Melee]:[Ordnance]])</f>
        <v>4</v>
      </c>
      <c r="N31" s="1">
        <v>2</v>
      </c>
      <c r="O31" s="1">
        <v>1</v>
      </c>
      <c r="P31" s="1">
        <v>0</v>
      </c>
      <c r="Q31" s="1">
        <f>SUM(Table13[[#This Row],[Body armour?]:[Shield?]])</f>
        <v>3</v>
      </c>
      <c r="R31" s="1">
        <f>SUM(Table13[[#This Row],[Max weapon]:[Armour rating]])</f>
        <v>10</v>
      </c>
    </row>
    <row r="32" spans="1:18" x14ac:dyDescent="0.25">
      <c r="A32" t="b">
        <v>1</v>
      </c>
      <c r="B32">
        <v>145</v>
      </c>
      <c r="C32" t="s">
        <v>56</v>
      </c>
      <c r="E32" s="34">
        <v>0</v>
      </c>
      <c r="F32" s="34">
        <v>0</v>
      </c>
      <c r="G32" s="34">
        <v>4</v>
      </c>
      <c r="H32" s="34">
        <v>0</v>
      </c>
      <c r="I32" s="34">
        <v>0</v>
      </c>
      <c r="J32" s="34">
        <v>0</v>
      </c>
      <c r="K32" s="34">
        <v>0</v>
      </c>
      <c r="L32" t="s">
        <v>304</v>
      </c>
      <c r="M32" s="1">
        <f>MAX(Table13[[#This Row],[Melee]:[Ordnance]])</f>
        <v>4</v>
      </c>
      <c r="N32" s="1">
        <v>1</v>
      </c>
      <c r="O32" s="1">
        <v>1</v>
      </c>
      <c r="P32" s="1">
        <v>0</v>
      </c>
      <c r="Q32" s="1">
        <f>SUM(Table13[[#This Row],[Body armour?]:[Shield?]])</f>
        <v>2</v>
      </c>
      <c r="R32" s="1">
        <f>SUM(Table13[[#This Row],[Max weapon]:[Armour rating]])</f>
        <v>8</v>
      </c>
    </row>
    <row r="33" spans="1:18" x14ac:dyDescent="0.25">
      <c r="A33" t="b">
        <v>1</v>
      </c>
      <c r="B33">
        <v>146</v>
      </c>
      <c r="C33" t="s">
        <v>57</v>
      </c>
      <c r="E33" s="34">
        <v>0</v>
      </c>
      <c r="F33" s="34">
        <v>0</v>
      </c>
      <c r="G33" s="34">
        <v>0</v>
      </c>
      <c r="H33" s="34">
        <v>0</v>
      </c>
      <c r="I33" s="34">
        <v>6</v>
      </c>
      <c r="J33" s="34">
        <v>0</v>
      </c>
      <c r="K33" s="34">
        <v>0</v>
      </c>
      <c r="L33" t="s">
        <v>309</v>
      </c>
      <c r="M33" s="1">
        <f>MAX(Table13[[#This Row],[Melee]:[Ordnance]])</f>
        <v>6</v>
      </c>
      <c r="N33" s="1">
        <v>2</v>
      </c>
      <c r="O33" s="1">
        <v>1</v>
      </c>
      <c r="P33" s="1">
        <v>0</v>
      </c>
      <c r="Q33" s="1">
        <f>SUM(Table13[[#This Row],[Body armour?]:[Shield?]])</f>
        <v>3</v>
      </c>
      <c r="R33" s="1">
        <f>SUM(Table13[[#This Row],[Max weapon]:[Armour rating]])</f>
        <v>12</v>
      </c>
    </row>
    <row r="34" spans="1:18" x14ac:dyDescent="0.25">
      <c r="A34" t="b">
        <v>1</v>
      </c>
      <c r="B34">
        <v>147</v>
      </c>
      <c r="C34" t="s">
        <v>58</v>
      </c>
      <c r="E34" s="34">
        <v>2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t="s">
        <v>340</v>
      </c>
      <c r="M34" s="1">
        <f>MAX(Table13[[#This Row],[Melee]:[Ordnance]])</f>
        <v>2</v>
      </c>
      <c r="N34" s="1">
        <v>2</v>
      </c>
      <c r="O34" s="1">
        <v>1</v>
      </c>
      <c r="P34" s="1">
        <v>1</v>
      </c>
      <c r="Q34" s="1">
        <f>SUM(Table13[[#This Row],[Body armour?]:[Shield?]])</f>
        <v>4</v>
      </c>
      <c r="R34" s="1">
        <f>SUM(Table13[[#This Row],[Max weapon]:[Armour rating]])</f>
        <v>10</v>
      </c>
    </row>
    <row r="35" spans="1:18" x14ac:dyDescent="0.25">
      <c r="A35" t="b">
        <v>1</v>
      </c>
      <c r="B35">
        <v>148</v>
      </c>
      <c r="C35" t="s">
        <v>59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7</v>
      </c>
      <c r="K35" s="34">
        <v>0</v>
      </c>
      <c r="L35" t="s">
        <v>308</v>
      </c>
      <c r="M35" s="1">
        <f>MAX(Table13[[#This Row],[Melee]:[Ordnance]])</f>
        <v>7</v>
      </c>
      <c r="N35" s="1">
        <v>3</v>
      </c>
      <c r="O35" s="1">
        <v>1</v>
      </c>
      <c r="P35" s="1">
        <v>0</v>
      </c>
      <c r="Q35" s="1">
        <f>SUM(Table13[[#This Row],[Body armour?]:[Shield?]])</f>
        <v>4</v>
      </c>
      <c r="R35" s="1">
        <f>SUM(Table13[[#This Row],[Max weapon]:[Armour rating]])</f>
        <v>15</v>
      </c>
    </row>
    <row r="36" spans="1:18" x14ac:dyDescent="0.25">
      <c r="A36" t="b">
        <v>1</v>
      </c>
      <c r="B36">
        <v>149</v>
      </c>
      <c r="C36" t="s">
        <v>60</v>
      </c>
      <c r="E36" s="34">
        <v>0</v>
      </c>
      <c r="F36" s="34">
        <v>3</v>
      </c>
      <c r="G36" s="34">
        <v>4</v>
      </c>
      <c r="H36" s="34">
        <v>0</v>
      </c>
      <c r="I36" s="34">
        <v>0</v>
      </c>
      <c r="J36" s="34">
        <v>0</v>
      </c>
      <c r="K36" s="34">
        <v>0</v>
      </c>
      <c r="L36" t="s">
        <v>305</v>
      </c>
      <c r="M36" s="1">
        <f>MAX(Table13[[#This Row],[Melee]:[Ordnance]])</f>
        <v>4</v>
      </c>
      <c r="N36" s="1">
        <v>3</v>
      </c>
      <c r="O36" s="1">
        <v>1</v>
      </c>
      <c r="P36" s="1">
        <v>0</v>
      </c>
      <c r="Q36" s="1">
        <f>SUM(Table13[[#This Row],[Body armour?]:[Shield?]])</f>
        <v>4</v>
      </c>
      <c r="R36" s="1">
        <f>SUM(Table13[[#This Row],[Max weapon]:[Armour rating]])</f>
        <v>12</v>
      </c>
    </row>
    <row r="37" spans="1:18" x14ac:dyDescent="0.25">
      <c r="A37" t="b">
        <v>1</v>
      </c>
      <c r="B37">
        <v>150</v>
      </c>
      <c r="C37" t="s">
        <v>61</v>
      </c>
      <c r="E37" s="34">
        <v>2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t="s">
        <v>311</v>
      </c>
      <c r="M37" s="1">
        <f>MAX(Table13[[#This Row],[Melee]:[Ordnance]])</f>
        <v>2</v>
      </c>
      <c r="N37" s="1">
        <v>1</v>
      </c>
      <c r="O37" s="1">
        <v>0</v>
      </c>
      <c r="P37" s="1">
        <v>0</v>
      </c>
      <c r="Q37" s="1">
        <f>SUM(Table13[[#This Row],[Body armour?]:[Shield?]])</f>
        <v>1</v>
      </c>
      <c r="R37" s="1">
        <f>SUM(Table13[[#This Row],[Max weapon]:[Armour rating]])</f>
        <v>4</v>
      </c>
    </row>
    <row r="38" spans="1:18" x14ac:dyDescent="0.25">
      <c r="A38" t="b">
        <v>1</v>
      </c>
      <c r="B38">
        <v>160</v>
      </c>
      <c r="C38" t="s">
        <v>62</v>
      </c>
      <c r="E38" s="34">
        <v>0</v>
      </c>
      <c r="F38" s="34">
        <v>0</v>
      </c>
      <c r="G38" s="34">
        <v>4</v>
      </c>
      <c r="H38" s="34">
        <v>0</v>
      </c>
      <c r="I38" s="34">
        <v>0</v>
      </c>
      <c r="J38" s="34">
        <v>0</v>
      </c>
      <c r="K38" s="34">
        <v>0</v>
      </c>
      <c r="L38" t="s">
        <v>304</v>
      </c>
      <c r="M38" s="1">
        <f>MAX(Table13[[#This Row],[Melee]:[Ordnance]])</f>
        <v>4</v>
      </c>
      <c r="N38" s="1">
        <v>1</v>
      </c>
      <c r="O38" s="1">
        <v>0</v>
      </c>
      <c r="P38" s="1">
        <v>0</v>
      </c>
      <c r="Q38" s="1">
        <f>SUM(Table13[[#This Row],[Body armour?]:[Shield?]])</f>
        <v>1</v>
      </c>
      <c r="R38" s="1">
        <f>SUM(Table13[[#This Row],[Max weapon]:[Armour rating]])</f>
        <v>6</v>
      </c>
    </row>
    <row r="39" spans="1:18" x14ac:dyDescent="0.25">
      <c r="A39" t="b">
        <v>1</v>
      </c>
      <c r="B39">
        <v>161</v>
      </c>
      <c r="C39" t="s">
        <v>63</v>
      </c>
      <c r="E39" s="34">
        <v>0</v>
      </c>
      <c r="F39" s="34">
        <v>3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t="s">
        <v>305</v>
      </c>
      <c r="M39" s="1">
        <f>MAX(Table13[[#This Row],[Melee]:[Ordnance]])</f>
        <v>3</v>
      </c>
      <c r="N39" s="1">
        <v>1</v>
      </c>
      <c r="O39" s="1">
        <v>0</v>
      </c>
      <c r="P39" s="1">
        <v>0</v>
      </c>
      <c r="Q39" s="1">
        <f>SUM(Table13[[#This Row],[Body armour?]:[Shield?]])</f>
        <v>1</v>
      </c>
      <c r="R39" s="1">
        <f>SUM(Table13[[#This Row],[Max weapon]:[Armour rating]])</f>
        <v>5</v>
      </c>
    </row>
    <row r="40" spans="1:18" x14ac:dyDescent="0.25">
      <c r="A40" t="b">
        <v>1</v>
      </c>
      <c r="B40">
        <v>162</v>
      </c>
      <c r="C40" t="s">
        <v>64</v>
      </c>
      <c r="E40" s="34">
        <v>0</v>
      </c>
      <c r="F40" s="34">
        <v>0</v>
      </c>
      <c r="G40" s="34">
        <v>0</v>
      </c>
      <c r="H40" s="34">
        <v>0</v>
      </c>
      <c r="I40" s="34">
        <v>6</v>
      </c>
      <c r="J40" s="34">
        <v>0</v>
      </c>
      <c r="K40" s="34">
        <v>0</v>
      </c>
      <c r="L40" t="s">
        <v>309</v>
      </c>
      <c r="M40" s="1">
        <f>MAX(Table13[[#This Row],[Melee]:[Ordnance]])</f>
        <v>6</v>
      </c>
      <c r="N40" s="1">
        <v>1</v>
      </c>
      <c r="O40" s="1">
        <v>0</v>
      </c>
      <c r="P40" s="1">
        <v>0</v>
      </c>
      <c r="Q40" s="1">
        <f>SUM(Table13[[#This Row],[Body armour?]:[Shield?]])</f>
        <v>1</v>
      </c>
      <c r="R40" s="1">
        <f>SUM(Table13[[#This Row],[Max weapon]:[Armour rating]])</f>
        <v>8</v>
      </c>
    </row>
    <row r="41" spans="1:18" x14ac:dyDescent="0.25">
      <c r="A41" t="b">
        <v>1</v>
      </c>
      <c r="B41">
        <v>163</v>
      </c>
      <c r="C41" t="s">
        <v>65</v>
      </c>
      <c r="E41" s="34">
        <v>0</v>
      </c>
      <c r="F41" s="34">
        <v>0</v>
      </c>
      <c r="G41" s="34">
        <v>0</v>
      </c>
      <c r="H41" s="34">
        <v>5</v>
      </c>
      <c r="I41" s="34">
        <v>0</v>
      </c>
      <c r="J41" s="34">
        <v>0</v>
      </c>
      <c r="K41" s="34">
        <v>0</v>
      </c>
      <c r="L41" t="s">
        <v>306</v>
      </c>
      <c r="M41" s="1">
        <f>MAX(Table13[[#This Row],[Melee]:[Ordnance]])</f>
        <v>5</v>
      </c>
      <c r="N41" s="1">
        <v>2</v>
      </c>
      <c r="O41" s="1">
        <v>1</v>
      </c>
      <c r="P41" s="1">
        <v>0</v>
      </c>
      <c r="Q41" s="1">
        <f>SUM(Table13[[#This Row],[Body armour?]:[Shield?]])</f>
        <v>3</v>
      </c>
      <c r="R41" s="1">
        <f>SUM(Table13[[#This Row],[Max weapon]:[Armour rating]])</f>
        <v>11</v>
      </c>
    </row>
    <row r="42" spans="1:18" x14ac:dyDescent="0.25">
      <c r="A42" t="b">
        <v>1</v>
      </c>
      <c r="B42">
        <v>164</v>
      </c>
      <c r="C42" t="s">
        <v>66</v>
      </c>
      <c r="E42" s="34">
        <v>0</v>
      </c>
      <c r="F42" s="34">
        <v>0</v>
      </c>
      <c r="G42" s="34">
        <v>4</v>
      </c>
      <c r="H42" s="34">
        <v>0</v>
      </c>
      <c r="I42" s="34">
        <v>0</v>
      </c>
      <c r="J42" s="34">
        <v>0</v>
      </c>
      <c r="K42" s="34">
        <v>0</v>
      </c>
      <c r="L42" t="s">
        <v>317</v>
      </c>
      <c r="M42" s="1">
        <f>MAX(Table13[[#This Row],[Melee]:[Ordnance]])</f>
        <v>4</v>
      </c>
      <c r="N42" s="1">
        <v>2</v>
      </c>
      <c r="O42" s="1">
        <v>1</v>
      </c>
      <c r="P42" s="1">
        <v>0</v>
      </c>
      <c r="Q42" s="1">
        <f>SUM(Table13[[#This Row],[Body armour?]:[Shield?]])</f>
        <v>3</v>
      </c>
      <c r="R42" s="1">
        <f>SUM(Table13[[#This Row],[Max weapon]:[Armour rating]])</f>
        <v>10</v>
      </c>
    </row>
    <row r="43" spans="1:18" x14ac:dyDescent="0.25">
      <c r="A43" t="b">
        <v>1</v>
      </c>
      <c r="B43">
        <v>165</v>
      </c>
      <c r="C43" t="s">
        <v>67</v>
      </c>
      <c r="E43" s="34">
        <v>0</v>
      </c>
      <c r="F43" s="34">
        <v>0</v>
      </c>
      <c r="G43" s="34">
        <v>4</v>
      </c>
      <c r="H43" s="34">
        <v>0</v>
      </c>
      <c r="I43" s="34">
        <v>0</v>
      </c>
      <c r="J43" s="34">
        <v>0</v>
      </c>
      <c r="K43" s="34">
        <v>0</v>
      </c>
      <c r="L43" t="s">
        <v>304</v>
      </c>
      <c r="M43" s="1">
        <f>MAX(Table13[[#This Row],[Melee]:[Ordnance]])</f>
        <v>4</v>
      </c>
      <c r="N43" s="1">
        <v>1</v>
      </c>
      <c r="O43" s="1">
        <v>1</v>
      </c>
      <c r="P43" s="1">
        <v>0</v>
      </c>
      <c r="Q43" s="1">
        <f>SUM(Table13[[#This Row],[Body armour?]:[Shield?]])</f>
        <v>2</v>
      </c>
      <c r="R43" s="1">
        <f>SUM(Table13[[#This Row],[Max weapon]:[Armour rating]])</f>
        <v>8</v>
      </c>
    </row>
    <row r="44" spans="1:18" x14ac:dyDescent="0.25">
      <c r="A44" t="b">
        <v>1</v>
      </c>
      <c r="B44">
        <v>166</v>
      </c>
      <c r="C44" t="s">
        <v>68</v>
      </c>
      <c r="E44" s="34">
        <v>0</v>
      </c>
      <c r="F44" s="34">
        <v>0</v>
      </c>
      <c r="G44" s="34">
        <v>0</v>
      </c>
      <c r="H44" s="34">
        <v>0</v>
      </c>
      <c r="I44" s="34">
        <v>6</v>
      </c>
      <c r="J44" s="34">
        <v>0</v>
      </c>
      <c r="K44" s="34">
        <v>0</v>
      </c>
      <c r="L44" t="s">
        <v>309</v>
      </c>
      <c r="M44" s="1">
        <f>MAX(Table13[[#This Row],[Melee]:[Ordnance]])</f>
        <v>6</v>
      </c>
      <c r="N44" s="1">
        <v>2</v>
      </c>
      <c r="O44" s="1">
        <v>1</v>
      </c>
      <c r="P44" s="1">
        <v>0</v>
      </c>
      <c r="Q44" s="1">
        <f>SUM(Table13[[#This Row],[Body armour?]:[Shield?]])</f>
        <v>3</v>
      </c>
      <c r="R44" s="1">
        <f>SUM(Table13[[#This Row],[Max weapon]:[Armour rating]])</f>
        <v>12</v>
      </c>
    </row>
    <row r="45" spans="1:18" x14ac:dyDescent="0.25">
      <c r="A45" t="b">
        <v>1</v>
      </c>
      <c r="B45">
        <v>167</v>
      </c>
      <c r="C45" t="s">
        <v>69</v>
      </c>
      <c r="E45" s="34">
        <v>2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t="s">
        <v>340</v>
      </c>
      <c r="M45" s="1">
        <f>MAX(Table13[[#This Row],[Melee]:[Ordnance]])</f>
        <v>2</v>
      </c>
      <c r="N45" s="1">
        <v>2</v>
      </c>
      <c r="O45" s="1">
        <v>1</v>
      </c>
      <c r="P45" s="1">
        <v>1</v>
      </c>
      <c r="Q45" s="1">
        <f>SUM(Table13[[#This Row],[Body armour?]:[Shield?]])</f>
        <v>4</v>
      </c>
      <c r="R45" s="1">
        <f>SUM(Table13[[#This Row],[Max weapon]:[Armour rating]])</f>
        <v>10</v>
      </c>
    </row>
    <row r="46" spans="1:18" x14ac:dyDescent="0.25">
      <c r="A46" t="b">
        <v>1</v>
      </c>
      <c r="B46">
        <v>168</v>
      </c>
      <c r="C46" t="s">
        <v>70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7</v>
      </c>
      <c r="K46" s="34">
        <v>0</v>
      </c>
      <c r="L46" t="s">
        <v>308</v>
      </c>
      <c r="M46" s="1">
        <f>MAX(Table13[[#This Row],[Melee]:[Ordnance]])</f>
        <v>7</v>
      </c>
      <c r="N46" s="1">
        <v>3</v>
      </c>
      <c r="O46" s="1">
        <v>1</v>
      </c>
      <c r="P46" s="1">
        <v>0</v>
      </c>
      <c r="Q46" s="1">
        <f>SUM(Table13[[#This Row],[Body armour?]:[Shield?]])</f>
        <v>4</v>
      </c>
      <c r="R46" s="1">
        <f>SUM(Table13[[#This Row],[Max weapon]:[Armour rating]])</f>
        <v>15</v>
      </c>
    </row>
    <row r="47" spans="1:18" x14ac:dyDescent="0.25">
      <c r="A47" t="b">
        <v>1</v>
      </c>
      <c r="B47">
        <v>169</v>
      </c>
      <c r="C47" t="s">
        <v>71</v>
      </c>
      <c r="E47" s="34">
        <v>0</v>
      </c>
      <c r="F47" s="34">
        <v>3</v>
      </c>
      <c r="G47" s="34">
        <v>4</v>
      </c>
      <c r="H47" s="34">
        <v>0</v>
      </c>
      <c r="I47" s="34">
        <v>0</v>
      </c>
      <c r="J47" s="34">
        <v>0</v>
      </c>
      <c r="K47" s="34">
        <v>0</v>
      </c>
      <c r="L47" t="s">
        <v>305</v>
      </c>
      <c r="M47" s="1">
        <f>MAX(Table13[[#This Row],[Melee]:[Ordnance]])</f>
        <v>4</v>
      </c>
      <c r="N47" s="1">
        <v>3</v>
      </c>
      <c r="O47" s="1">
        <v>1</v>
      </c>
      <c r="P47" s="1">
        <v>0</v>
      </c>
      <c r="Q47" s="1">
        <f>SUM(Table13[[#This Row],[Body armour?]:[Shield?]])</f>
        <v>4</v>
      </c>
      <c r="R47" s="1">
        <f>SUM(Table13[[#This Row],[Max weapon]:[Armour rating]])</f>
        <v>12</v>
      </c>
    </row>
    <row r="48" spans="1:18" x14ac:dyDescent="0.25">
      <c r="A48" t="b">
        <v>1</v>
      </c>
      <c r="B48">
        <v>170</v>
      </c>
      <c r="C48" t="s">
        <v>72</v>
      </c>
      <c r="E48" s="34">
        <v>2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t="s">
        <v>311</v>
      </c>
      <c r="M48" s="1">
        <f>MAX(Table13[[#This Row],[Melee]:[Ordnance]])</f>
        <v>2</v>
      </c>
      <c r="N48" s="1">
        <v>1</v>
      </c>
      <c r="O48" s="1">
        <v>0</v>
      </c>
      <c r="P48" s="1">
        <v>0</v>
      </c>
      <c r="Q48" s="1">
        <f>SUM(Table13[[#This Row],[Body armour?]:[Shield?]])</f>
        <v>1</v>
      </c>
      <c r="R48" s="1">
        <f>SUM(Table13[[#This Row],[Max weapon]:[Armour rating]])</f>
        <v>4</v>
      </c>
    </row>
    <row r="49" spans="1:18" x14ac:dyDescent="0.25">
      <c r="A49" t="b">
        <v>1</v>
      </c>
      <c r="B49">
        <v>180</v>
      </c>
      <c r="C49" t="s">
        <v>73</v>
      </c>
      <c r="E49" s="34">
        <v>0</v>
      </c>
      <c r="F49" s="34">
        <v>0</v>
      </c>
      <c r="G49" s="34">
        <v>4</v>
      </c>
      <c r="H49" s="34">
        <v>0</v>
      </c>
      <c r="I49" s="34">
        <v>0</v>
      </c>
      <c r="J49" s="34">
        <v>0</v>
      </c>
      <c r="K49" s="34">
        <v>0</v>
      </c>
      <c r="L49" t="s">
        <v>304</v>
      </c>
      <c r="M49" s="1">
        <f>MAX(Table13[[#This Row],[Melee]:[Ordnance]])</f>
        <v>4</v>
      </c>
      <c r="N49" s="1">
        <v>1</v>
      </c>
      <c r="O49" s="1">
        <v>0</v>
      </c>
      <c r="P49" s="1">
        <v>0</v>
      </c>
      <c r="Q49" s="1">
        <f>SUM(Table13[[#This Row],[Body armour?]:[Shield?]])</f>
        <v>1</v>
      </c>
      <c r="R49" s="1">
        <f>SUM(Table13[[#This Row],[Max weapon]:[Armour rating]])</f>
        <v>6</v>
      </c>
    </row>
    <row r="50" spans="1:18" x14ac:dyDescent="0.25">
      <c r="A50" t="b">
        <v>1</v>
      </c>
      <c r="B50">
        <v>181</v>
      </c>
      <c r="C50" t="s">
        <v>74</v>
      </c>
      <c r="E50" s="34">
        <v>0</v>
      </c>
      <c r="F50" s="34">
        <v>3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t="s">
        <v>305</v>
      </c>
      <c r="M50" s="1">
        <f>MAX(Table13[[#This Row],[Melee]:[Ordnance]])</f>
        <v>3</v>
      </c>
      <c r="N50" s="1">
        <v>1</v>
      </c>
      <c r="O50" s="1">
        <v>0</v>
      </c>
      <c r="P50" s="1">
        <v>0</v>
      </c>
      <c r="Q50" s="1">
        <f>SUM(Table13[[#This Row],[Body armour?]:[Shield?]])</f>
        <v>1</v>
      </c>
      <c r="R50" s="1">
        <f>SUM(Table13[[#This Row],[Max weapon]:[Armour rating]])</f>
        <v>5</v>
      </c>
    </row>
    <row r="51" spans="1:18" x14ac:dyDescent="0.25">
      <c r="A51" t="b">
        <v>1</v>
      </c>
      <c r="B51">
        <v>182</v>
      </c>
      <c r="C51" t="s">
        <v>75</v>
      </c>
      <c r="E51" s="34">
        <v>0</v>
      </c>
      <c r="F51" s="34">
        <v>0</v>
      </c>
      <c r="G51" s="34">
        <v>0</v>
      </c>
      <c r="H51" s="34">
        <v>0</v>
      </c>
      <c r="I51" s="34">
        <v>6</v>
      </c>
      <c r="J51" s="34">
        <v>0</v>
      </c>
      <c r="K51" s="34">
        <v>0</v>
      </c>
      <c r="L51" t="s">
        <v>309</v>
      </c>
      <c r="M51" s="1">
        <f>MAX(Table13[[#This Row],[Melee]:[Ordnance]])</f>
        <v>6</v>
      </c>
      <c r="N51" s="1">
        <v>1</v>
      </c>
      <c r="O51" s="1">
        <v>0</v>
      </c>
      <c r="P51" s="1">
        <v>0</v>
      </c>
      <c r="Q51" s="1">
        <f>SUM(Table13[[#This Row],[Body armour?]:[Shield?]])</f>
        <v>1</v>
      </c>
      <c r="R51" s="1">
        <f>SUM(Table13[[#This Row],[Max weapon]:[Armour rating]])</f>
        <v>8</v>
      </c>
    </row>
    <row r="52" spans="1:18" x14ac:dyDescent="0.25">
      <c r="A52" t="b">
        <v>1</v>
      </c>
      <c r="B52">
        <v>183</v>
      </c>
      <c r="C52" t="s">
        <v>76</v>
      </c>
      <c r="E52" s="34">
        <v>0</v>
      </c>
      <c r="F52" s="34">
        <v>0</v>
      </c>
      <c r="G52" s="34">
        <v>0</v>
      </c>
      <c r="H52" s="34">
        <v>5</v>
      </c>
      <c r="I52" s="34">
        <v>0</v>
      </c>
      <c r="J52" s="34">
        <v>0</v>
      </c>
      <c r="K52" s="34">
        <v>0</v>
      </c>
      <c r="L52" t="s">
        <v>306</v>
      </c>
      <c r="M52" s="1">
        <f>MAX(Table13[[#This Row],[Melee]:[Ordnance]])</f>
        <v>5</v>
      </c>
      <c r="N52" s="1">
        <v>2</v>
      </c>
      <c r="O52" s="1">
        <v>1</v>
      </c>
      <c r="P52" s="1">
        <v>0</v>
      </c>
      <c r="Q52" s="1">
        <f>SUM(Table13[[#This Row],[Body armour?]:[Shield?]])</f>
        <v>3</v>
      </c>
      <c r="R52" s="1">
        <f>SUM(Table13[[#This Row],[Max weapon]:[Armour rating]])</f>
        <v>11</v>
      </c>
    </row>
    <row r="53" spans="1:18" x14ac:dyDescent="0.25">
      <c r="A53" t="b">
        <v>1</v>
      </c>
      <c r="B53">
        <v>184</v>
      </c>
      <c r="C53" t="s">
        <v>77</v>
      </c>
      <c r="E53" s="34">
        <v>0</v>
      </c>
      <c r="F53" s="34">
        <v>0</v>
      </c>
      <c r="G53" s="34">
        <v>4</v>
      </c>
      <c r="H53" s="34">
        <v>0</v>
      </c>
      <c r="I53" s="34">
        <v>0</v>
      </c>
      <c r="J53" s="34">
        <v>0</v>
      </c>
      <c r="K53" s="34">
        <v>0</v>
      </c>
      <c r="L53" t="s">
        <v>317</v>
      </c>
      <c r="M53" s="1">
        <f>MAX(Table13[[#This Row],[Melee]:[Ordnance]])</f>
        <v>4</v>
      </c>
      <c r="N53" s="1">
        <v>2</v>
      </c>
      <c r="O53" s="1">
        <v>1</v>
      </c>
      <c r="P53" s="1">
        <v>0</v>
      </c>
      <c r="Q53" s="1">
        <f>SUM(Table13[[#This Row],[Body armour?]:[Shield?]])</f>
        <v>3</v>
      </c>
      <c r="R53" s="1">
        <f>SUM(Table13[[#This Row],[Max weapon]:[Armour rating]])</f>
        <v>10</v>
      </c>
    </row>
    <row r="54" spans="1:18" x14ac:dyDescent="0.25">
      <c r="A54" t="b">
        <v>1</v>
      </c>
      <c r="B54">
        <v>185</v>
      </c>
      <c r="C54" t="s">
        <v>78</v>
      </c>
      <c r="E54" s="34">
        <v>0</v>
      </c>
      <c r="F54" s="34">
        <v>0</v>
      </c>
      <c r="G54" s="34">
        <v>4</v>
      </c>
      <c r="H54" s="34">
        <v>0</v>
      </c>
      <c r="I54" s="34">
        <v>0</v>
      </c>
      <c r="J54" s="34">
        <v>0</v>
      </c>
      <c r="K54" s="34">
        <v>0</v>
      </c>
      <c r="L54" t="s">
        <v>304</v>
      </c>
      <c r="M54" s="1">
        <f>MAX(Table13[[#This Row],[Melee]:[Ordnance]])</f>
        <v>4</v>
      </c>
      <c r="N54" s="1">
        <v>1</v>
      </c>
      <c r="O54" s="1">
        <v>1</v>
      </c>
      <c r="P54" s="1">
        <v>0</v>
      </c>
      <c r="Q54" s="1">
        <f>SUM(Table13[[#This Row],[Body armour?]:[Shield?]])</f>
        <v>2</v>
      </c>
      <c r="R54" s="1">
        <f>SUM(Table13[[#This Row],[Max weapon]:[Armour rating]])</f>
        <v>8</v>
      </c>
    </row>
    <row r="55" spans="1:18" x14ac:dyDescent="0.25">
      <c r="A55" t="b">
        <v>1</v>
      </c>
      <c r="B55">
        <v>186</v>
      </c>
      <c r="C55" t="s">
        <v>79</v>
      </c>
      <c r="E55" s="34">
        <v>0</v>
      </c>
      <c r="F55" s="34">
        <v>0</v>
      </c>
      <c r="G55" s="34">
        <v>0</v>
      </c>
      <c r="H55" s="34">
        <v>0</v>
      </c>
      <c r="I55" s="34">
        <v>6</v>
      </c>
      <c r="J55" s="34">
        <v>0</v>
      </c>
      <c r="K55" s="34">
        <v>0</v>
      </c>
      <c r="L55" t="s">
        <v>309</v>
      </c>
      <c r="M55" s="1">
        <f>MAX(Table13[[#This Row],[Melee]:[Ordnance]])</f>
        <v>6</v>
      </c>
      <c r="N55" s="1">
        <v>2</v>
      </c>
      <c r="O55" s="1">
        <v>1</v>
      </c>
      <c r="P55" s="1">
        <v>0</v>
      </c>
      <c r="Q55" s="1">
        <f>SUM(Table13[[#This Row],[Body armour?]:[Shield?]])</f>
        <v>3</v>
      </c>
      <c r="R55" s="1">
        <f>SUM(Table13[[#This Row],[Max weapon]:[Armour rating]])</f>
        <v>12</v>
      </c>
    </row>
    <row r="56" spans="1:18" x14ac:dyDescent="0.25">
      <c r="A56" t="b">
        <v>1</v>
      </c>
      <c r="B56">
        <v>187</v>
      </c>
      <c r="C56" t="s">
        <v>80</v>
      </c>
      <c r="E56" s="34">
        <v>2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t="s">
        <v>340</v>
      </c>
      <c r="M56" s="1">
        <f>MAX(Table13[[#This Row],[Melee]:[Ordnance]])</f>
        <v>2</v>
      </c>
      <c r="N56" s="1">
        <v>2</v>
      </c>
      <c r="O56" s="1">
        <v>1</v>
      </c>
      <c r="P56" s="1">
        <v>1</v>
      </c>
      <c r="Q56" s="1">
        <f>SUM(Table13[[#This Row],[Body armour?]:[Shield?]])</f>
        <v>4</v>
      </c>
      <c r="R56" s="1">
        <f>SUM(Table13[[#This Row],[Max weapon]:[Armour rating]])</f>
        <v>10</v>
      </c>
    </row>
    <row r="57" spans="1:18" x14ac:dyDescent="0.25">
      <c r="A57" t="b">
        <v>1</v>
      </c>
      <c r="B57">
        <v>188</v>
      </c>
      <c r="C57" t="s">
        <v>81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7</v>
      </c>
      <c r="K57" s="34">
        <v>0</v>
      </c>
      <c r="L57" t="s">
        <v>308</v>
      </c>
      <c r="M57" s="1">
        <f>MAX(Table13[[#This Row],[Melee]:[Ordnance]])</f>
        <v>7</v>
      </c>
      <c r="N57" s="1">
        <v>3</v>
      </c>
      <c r="O57" s="1">
        <v>1</v>
      </c>
      <c r="P57" s="1">
        <v>0</v>
      </c>
      <c r="Q57" s="1">
        <f>SUM(Table13[[#This Row],[Body armour?]:[Shield?]])</f>
        <v>4</v>
      </c>
      <c r="R57" s="1">
        <f>SUM(Table13[[#This Row],[Max weapon]:[Armour rating]])</f>
        <v>15</v>
      </c>
    </row>
    <row r="58" spans="1:18" x14ac:dyDescent="0.25">
      <c r="A58" t="b">
        <v>1</v>
      </c>
      <c r="B58">
        <v>189</v>
      </c>
      <c r="C58" t="s">
        <v>82</v>
      </c>
      <c r="E58" s="34">
        <v>0</v>
      </c>
      <c r="F58" s="34">
        <v>3</v>
      </c>
      <c r="G58" s="34">
        <v>4</v>
      </c>
      <c r="H58" s="34">
        <v>0</v>
      </c>
      <c r="I58" s="34">
        <v>0</v>
      </c>
      <c r="J58" s="34">
        <v>0</v>
      </c>
      <c r="K58" s="34">
        <v>0</v>
      </c>
      <c r="L58" t="s">
        <v>305</v>
      </c>
      <c r="M58" s="1">
        <f>MAX(Table13[[#This Row],[Melee]:[Ordnance]])</f>
        <v>4</v>
      </c>
      <c r="N58" s="1">
        <v>3</v>
      </c>
      <c r="O58" s="1">
        <v>1</v>
      </c>
      <c r="P58" s="1">
        <v>0</v>
      </c>
      <c r="Q58" s="1">
        <f>SUM(Table13[[#This Row],[Body armour?]:[Shield?]])</f>
        <v>4</v>
      </c>
      <c r="R58" s="1">
        <f>SUM(Table13[[#This Row],[Max weapon]:[Armour rating]])</f>
        <v>12</v>
      </c>
    </row>
    <row r="59" spans="1:18" x14ac:dyDescent="0.25">
      <c r="A59" t="b">
        <v>1</v>
      </c>
      <c r="B59">
        <v>190</v>
      </c>
      <c r="C59" t="s">
        <v>83</v>
      </c>
      <c r="E59" s="34">
        <v>2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t="s">
        <v>311</v>
      </c>
      <c r="M59" s="1">
        <f>MAX(Table13[[#This Row],[Melee]:[Ordnance]])</f>
        <v>2</v>
      </c>
      <c r="N59" s="1">
        <v>1</v>
      </c>
      <c r="O59" s="1">
        <v>0</v>
      </c>
      <c r="P59" s="1">
        <v>0</v>
      </c>
      <c r="Q59" s="1">
        <f>SUM(Table13[[#This Row],[Body armour?]:[Shield?]])</f>
        <v>1</v>
      </c>
      <c r="R59" s="1">
        <f>SUM(Table13[[#This Row],[Max weapon]:[Armour rating]])</f>
        <v>4</v>
      </c>
    </row>
    <row r="60" spans="1:18" x14ac:dyDescent="0.25">
      <c r="A60" t="b">
        <v>1</v>
      </c>
      <c r="B60">
        <v>200</v>
      </c>
      <c r="C60" t="s">
        <v>84</v>
      </c>
      <c r="E60" s="34">
        <v>2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t="s">
        <v>311</v>
      </c>
      <c r="M60" s="1">
        <f>MAX(Table13[[#This Row],[Melee]:[Ordnance]])</f>
        <v>2</v>
      </c>
      <c r="N60" s="1">
        <v>0</v>
      </c>
      <c r="O60" s="1">
        <v>0</v>
      </c>
      <c r="P60" s="1">
        <v>0</v>
      </c>
      <c r="Q60" s="1">
        <f>SUM(Table13[[#This Row],[Body armour?]:[Shield?]])</f>
        <v>0</v>
      </c>
      <c r="R60" s="1">
        <f>SUM(Table13[[#This Row],[Max weapon]:[Armour rating]])</f>
        <v>2</v>
      </c>
    </row>
    <row r="61" spans="1:18" x14ac:dyDescent="0.25">
      <c r="A61" t="b">
        <v>1</v>
      </c>
      <c r="B61">
        <v>201</v>
      </c>
      <c r="C61" t="s">
        <v>85</v>
      </c>
      <c r="E61" s="34">
        <v>0</v>
      </c>
      <c r="F61" s="34">
        <v>0</v>
      </c>
      <c r="G61" s="34">
        <v>4</v>
      </c>
      <c r="H61" s="34">
        <v>0</v>
      </c>
      <c r="I61" s="34">
        <v>0</v>
      </c>
      <c r="J61" s="34">
        <v>0</v>
      </c>
      <c r="K61" s="34">
        <v>0</v>
      </c>
      <c r="L61" t="s">
        <v>304</v>
      </c>
      <c r="M61" s="1">
        <f>MAX(Table13[[#This Row],[Melee]:[Ordnance]])</f>
        <v>4</v>
      </c>
      <c r="N61" s="1">
        <v>0</v>
      </c>
      <c r="O61" s="1">
        <v>1</v>
      </c>
      <c r="P61" s="1">
        <v>0</v>
      </c>
      <c r="Q61" s="1">
        <f>SUM(Table13[[#This Row],[Body armour?]:[Shield?]])</f>
        <v>1</v>
      </c>
      <c r="R61" s="1">
        <f>SUM(Table13[[#This Row],[Max weapon]:[Armour rating]])</f>
        <v>6</v>
      </c>
    </row>
    <row r="62" spans="1:18" x14ac:dyDescent="0.25">
      <c r="A62" t="b">
        <v>1</v>
      </c>
      <c r="B62">
        <v>202</v>
      </c>
      <c r="C62" t="s">
        <v>86</v>
      </c>
      <c r="E62" s="34">
        <v>0</v>
      </c>
      <c r="F62" s="34">
        <v>0</v>
      </c>
      <c r="G62" s="34">
        <v>0</v>
      </c>
      <c r="H62" s="34">
        <v>5</v>
      </c>
      <c r="I62" s="34">
        <v>0</v>
      </c>
      <c r="J62" s="34">
        <v>0</v>
      </c>
      <c r="K62" s="34">
        <v>0</v>
      </c>
      <c r="L62" t="s">
        <v>312</v>
      </c>
      <c r="M62" s="1">
        <f>MAX(Table13[[#This Row],[Melee]:[Ordnance]])</f>
        <v>5</v>
      </c>
      <c r="N62" s="1">
        <v>0</v>
      </c>
      <c r="O62" s="1">
        <v>0</v>
      </c>
      <c r="P62" s="1">
        <v>0</v>
      </c>
      <c r="Q62" s="1">
        <f>SUM(Table13[[#This Row],[Body armour?]:[Shield?]])</f>
        <v>0</v>
      </c>
      <c r="R62" s="1">
        <f>SUM(Table13[[#This Row],[Max weapon]:[Armour rating]])</f>
        <v>5</v>
      </c>
    </row>
    <row r="63" spans="1:18" x14ac:dyDescent="0.25">
      <c r="A63" t="b">
        <v>1</v>
      </c>
      <c r="B63">
        <v>203</v>
      </c>
      <c r="C63" t="s">
        <v>87</v>
      </c>
      <c r="E63" s="34">
        <v>0</v>
      </c>
      <c r="F63" s="34">
        <v>0</v>
      </c>
      <c r="G63" s="34">
        <v>0</v>
      </c>
      <c r="H63" s="34">
        <v>0</v>
      </c>
      <c r="I63" s="34">
        <v>6</v>
      </c>
      <c r="J63" s="34">
        <v>0</v>
      </c>
      <c r="K63" s="34">
        <v>0</v>
      </c>
      <c r="L63" t="s">
        <v>309</v>
      </c>
      <c r="M63" s="1">
        <f>MAX(Table13[[#This Row],[Melee]:[Ordnance]])</f>
        <v>6</v>
      </c>
      <c r="N63" s="1">
        <v>0</v>
      </c>
      <c r="O63" s="1">
        <v>1</v>
      </c>
      <c r="P63" s="1">
        <v>0</v>
      </c>
      <c r="Q63" s="1">
        <f>SUM(Table13[[#This Row],[Body armour?]:[Shield?]])</f>
        <v>1</v>
      </c>
      <c r="R63" s="1">
        <f>SUM(Table13[[#This Row],[Max weapon]:[Armour rating]])</f>
        <v>8</v>
      </c>
    </row>
    <row r="64" spans="1:18" x14ac:dyDescent="0.25">
      <c r="A64" t="b">
        <v>1</v>
      </c>
      <c r="B64">
        <v>204</v>
      </c>
      <c r="C64" t="s">
        <v>88</v>
      </c>
      <c r="E64" s="34">
        <v>0</v>
      </c>
      <c r="F64" s="34">
        <v>3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t="s">
        <v>305</v>
      </c>
      <c r="M64" s="1">
        <f>MAX(Table13[[#This Row],[Melee]:[Ordnance]])</f>
        <v>3</v>
      </c>
      <c r="N64" s="1">
        <v>0</v>
      </c>
      <c r="O64" s="1">
        <v>1</v>
      </c>
      <c r="P64" s="1">
        <v>0</v>
      </c>
      <c r="Q64" s="1">
        <f>SUM(Table13[[#This Row],[Body armour?]:[Shield?]])</f>
        <v>1</v>
      </c>
      <c r="R64" s="1">
        <f>SUM(Table13[[#This Row],[Max weapon]:[Armour rating]])</f>
        <v>5</v>
      </c>
    </row>
    <row r="65" spans="1:18" x14ac:dyDescent="0.25">
      <c r="A65" t="b">
        <v>1</v>
      </c>
      <c r="B65">
        <v>205</v>
      </c>
      <c r="C65" t="s">
        <v>89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7</v>
      </c>
      <c r="K65" s="34">
        <v>0</v>
      </c>
      <c r="L65" t="s">
        <v>308</v>
      </c>
      <c r="M65" s="1">
        <f>MAX(Table13[[#This Row],[Melee]:[Ordnance]])</f>
        <v>7</v>
      </c>
      <c r="N65" s="1">
        <v>0</v>
      </c>
      <c r="O65" s="1">
        <v>1</v>
      </c>
      <c r="P65" s="1">
        <v>0</v>
      </c>
      <c r="Q65" s="1">
        <f>SUM(Table13[[#This Row],[Body armour?]:[Shield?]])</f>
        <v>1</v>
      </c>
      <c r="R65" s="1">
        <f>SUM(Table13[[#This Row],[Max weapon]:[Armour rating]])</f>
        <v>9</v>
      </c>
    </row>
    <row r="66" spans="1:18" x14ac:dyDescent="0.25">
      <c r="A66" t="b">
        <v>1</v>
      </c>
      <c r="B66">
        <v>206</v>
      </c>
      <c r="C66" t="s">
        <v>90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7</v>
      </c>
      <c r="K66" s="34">
        <v>0</v>
      </c>
      <c r="L66" t="s">
        <v>308</v>
      </c>
      <c r="M66" s="1">
        <f>MAX(Table13[[#This Row],[Melee]:[Ordnance]])</f>
        <v>7</v>
      </c>
      <c r="N66" s="1">
        <v>0</v>
      </c>
      <c r="O66" s="1">
        <v>1</v>
      </c>
      <c r="P66" s="1">
        <v>0</v>
      </c>
      <c r="Q66" s="1">
        <f>SUM(Table13[[#This Row],[Body armour?]:[Shield?]])</f>
        <v>1</v>
      </c>
      <c r="R66" s="1">
        <f>SUM(Table13[[#This Row],[Max weapon]:[Armour rating]])</f>
        <v>9</v>
      </c>
    </row>
    <row r="67" spans="1:18" x14ac:dyDescent="0.25">
      <c r="A67" t="b">
        <v>1</v>
      </c>
      <c r="B67">
        <v>207</v>
      </c>
      <c r="C67" t="s">
        <v>91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8</v>
      </c>
      <c r="L67" t="s">
        <v>310</v>
      </c>
      <c r="M67" s="1">
        <f>MAX(Table13[[#This Row],[Melee]:[Ordnance]])</f>
        <v>8</v>
      </c>
      <c r="N67" s="1">
        <v>0</v>
      </c>
      <c r="O67" s="1">
        <v>1</v>
      </c>
      <c r="P67" s="1">
        <v>0</v>
      </c>
      <c r="Q67" s="1">
        <f>SUM(Table13[[#This Row],[Body armour?]:[Shield?]])</f>
        <v>1</v>
      </c>
      <c r="R67" s="1">
        <f>SUM(Table13[[#This Row],[Max weapon]:[Armour rating]])</f>
        <v>10</v>
      </c>
    </row>
    <row r="68" spans="1:18" x14ac:dyDescent="0.25">
      <c r="A68" t="b">
        <v>1</v>
      </c>
      <c r="B68">
        <v>208</v>
      </c>
      <c r="C68" t="s">
        <v>92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8</v>
      </c>
      <c r="L68" t="s">
        <v>310</v>
      </c>
      <c r="M68" s="1">
        <f>MAX(Table13[[#This Row],[Melee]:[Ordnance]])</f>
        <v>8</v>
      </c>
      <c r="N68" s="1">
        <v>0</v>
      </c>
      <c r="O68" s="1">
        <v>1</v>
      </c>
      <c r="P68" s="1">
        <v>0</v>
      </c>
      <c r="Q68" s="1">
        <f>SUM(Table13[[#This Row],[Body armour?]:[Shield?]])</f>
        <v>1</v>
      </c>
      <c r="R68" s="1">
        <f>SUM(Table13[[#This Row],[Max weapon]:[Armour rating]])</f>
        <v>10</v>
      </c>
    </row>
    <row r="69" spans="1:18" x14ac:dyDescent="0.25">
      <c r="A69" t="b">
        <v>1</v>
      </c>
      <c r="B69">
        <v>210</v>
      </c>
      <c r="C69" t="s">
        <v>93</v>
      </c>
      <c r="E69" s="34">
        <v>2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t="s">
        <v>311</v>
      </c>
      <c r="M69" s="1">
        <f>MAX(Table13[[#This Row],[Melee]:[Ordnance]])</f>
        <v>2</v>
      </c>
      <c r="N69" s="1">
        <v>0</v>
      </c>
      <c r="O69" s="1">
        <v>0</v>
      </c>
      <c r="P69" s="1">
        <v>0</v>
      </c>
      <c r="Q69" s="1">
        <f>SUM(Table13[[#This Row],[Body armour?]:[Shield?]])</f>
        <v>0</v>
      </c>
      <c r="R69" s="1">
        <f>SUM(Table13[[#This Row],[Max weapon]:[Armour rating]])</f>
        <v>2</v>
      </c>
    </row>
    <row r="70" spans="1:18" x14ac:dyDescent="0.25">
      <c r="A70" t="b">
        <v>1</v>
      </c>
      <c r="B70">
        <v>211</v>
      </c>
      <c r="C70" t="s">
        <v>94</v>
      </c>
      <c r="E70" s="34">
        <v>0</v>
      </c>
      <c r="F70" s="34">
        <v>0</v>
      </c>
      <c r="G70" s="34">
        <v>4</v>
      </c>
      <c r="H70" s="34">
        <v>0</v>
      </c>
      <c r="I70" s="34">
        <v>0</v>
      </c>
      <c r="J70" s="34">
        <v>0</v>
      </c>
      <c r="K70" s="34">
        <v>0</v>
      </c>
      <c r="L70" t="s">
        <v>304</v>
      </c>
      <c r="M70" s="1">
        <f>MAX(Table13[[#This Row],[Melee]:[Ordnance]])</f>
        <v>4</v>
      </c>
      <c r="N70" s="1">
        <v>0</v>
      </c>
      <c r="O70" s="1">
        <v>1</v>
      </c>
      <c r="P70" s="1">
        <v>0</v>
      </c>
      <c r="Q70" s="1">
        <f>SUM(Table13[[#This Row],[Body armour?]:[Shield?]])</f>
        <v>1</v>
      </c>
      <c r="R70" s="1">
        <f>SUM(Table13[[#This Row],[Max weapon]:[Armour rating]])</f>
        <v>6</v>
      </c>
    </row>
    <row r="71" spans="1:18" x14ac:dyDescent="0.25">
      <c r="A71" t="b">
        <v>1</v>
      </c>
      <c r="B71">
        <v>212</v>
      </c>
      <c r="C71" t="s">
        <v>95</v>
      </c>
      <c r="E71" s="34">
        <v>0</v>
      </c>
      <c r="F71" s="34">
        <v>0</v>
      </c>
      <c r="G71" s="34">
        <v>0</v>
      </c>
      <c r="H71" s="34">
        <v>5</v>
      </c>
      <c r="I71" s="34">
        <v>0</v>
      </c>
      <c r="J71" s="34">
        <v>0</v>
      </c>
      <c r="K71" s="34">
        <v>0</v>
      </c>
      <c r="L71" t="s">
        <v>312</v>
      </c>
      <c r="M71" s="1">
        <f>MAX(Table13[[#This Row],[Melee]:[Ordnance]])</f>
        <v>5</v>
      </c>
      <c r="N71" s="1">
        <v>0</v>
      </c>
      <c r="O71" s="1">
        <v>0</v>
      </c>
      <c r="P71" s="1">
        <v>0</v>
      </c>
      <c r="Q71" s="1">
        <f>SUM(Table13[[#This Row],[Body armour?]:[Shield?]])</f>
        <v>0</v>
      </c>
      <c r="R71" s="1">
        <f>SUM(Table13[[#This Row],[Max weapon]:[Armour rating]])</f>
        <v>5</v>
      </c>
    </row>
    <row r="72" spans="1:18" x14ac:dyDescent="0.25">
      <c r="A72" t="b">
        <v>1</v>
      </c>
      <c r="B72">
        <v>213</v>
      </c>
      <c r="C72" t="s">
        <v>96</v>
      </c>
      <c r="E72" s="34">
        <v>0</v>
      </c>
      <c r="F72" s="34">
        <v>0</v>
      </c>
      <c r="G72" s="34">
        <v>0</v>
      </c>
      <c r="H72" s="34">
        <v>0</v>
      </c>
      <c r="I72" s="34">
        <v>6</v>
      </c>
      <c r="J72" s="34">
        <v>0</v>
      </c>
      <c r="K72" s="34">
        <v>0</v>
      </c>
      <c r="L72" t="s">
        <v>309</v>
      </c>
      <c r="M72" s="1">
        <f>MAX(Table13[[#This Row],[Melee]:[Ordnance]])</f>
        <v>6</v>
      </c>
      <c r="N72" s="1">
        <v>0</v>
      </c>
      <c r="O72" s="1">
        <v>1</v>
      </c>
      <c r="P72" s="1">
        <v>0</v>
      </c>
      <c r="Q72" s="1">
        <f>SUM(Table13[[#This Row],[Body armour?]:[Shield?]])</f>
        <v>1</v>
      </c>
      <c r="R72" s="1">
        <f>SUM(Table13[[#This Row],[Max weapon]:[Armour rating]])</f>
        <v>8</v>
      </c>
    </row>
    <row r="73" spans="1:18" x14ac:dyDescent="0.25">
      <c r="A73" t="b">
        <v>1</v>
      </c>
      <c r="B73">
        <v>214</v>
      </c>
      <c r="C73" t="s">
        <v>97</v>
      </c>
      <c r="E73" s="34">
        <v>0</v>
      </c>
      <c r="F73" s="34">
        <v>3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t="s">
        <v>305</v>
      </c>
      <c r="M73" s="1">
        <f>MAX(Table13[[#This Row],[Melee]:[Ordnance]])</f>
        <v>3</v>
      </c>
      <c r="N73" s="1">
        <v>0</v>
      </c>
      <c r="O73" s="1">
        <v>1</v>
      </c>
      <c r="P73" s="1">
        <v>0</v>
      </c>
      <c r="Q73" s="1">
        <f>SUM(Table13[[#This Row],[Body armour?]:[Shield?]])</f>
        <v>1</v>
      </c>
      <c r="R73" s="1">
        <f>SUM(Table13[[#This Row],[Max weapon]:[Armour rating]])</f>
        <v>5</v>
      </c>
    </row>
    <row r="74" spans="1:18" x14ac:dyDescent="0.25">
      <c r="A74" t="b">
        <v>1</v>
      </c>
      <c r="B74">
        <v>215</v>
      </c>
      <c r="C74" t="s">
        <v>98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7</v>
      </c>
      <c r="K74" s="34">
        <v>0</v>
      </c>
      <c r="L74" t="s">
        <v>308</v>
      </c>
      <c r="M74" s="1">
        <f>MAX(Table13[[#This Row],[Melee]:[Ordnance]])</f>
        <v>7</v>
      </c>
      <c r="N74" s="1">
        <v>0</v>
      </c>
      <c r="O74" s="1">
        <v>1</v>
      </c>
      <c r="P74" s="1">
        <v>0</v>
      </c>
      <c r="Q74" s="1">
        <f>SUM(Table13[[#This Row],[Body armour?]:[Shield?]])</f>
        <v>1</v>
      </c>
      <c r="R74" s="1">
        <f>SUM(Table13[[#This Row],[Max weapon]:[Armour rating]])</f>
        <v>9</v>
      </c>
    </row>
    <row r="75" spans="1:18" x14ac:dyDescent="0.25">
      <c r="A75" t="b">
        <v>1</v>
      </c>
      <c r="B75">
        <v>216</v>
      </c>
      <c r="C75" t="s">
        <v>99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7</v>
      </c>
      <c r="K75" s="34">
        <v>0</v>
      </c>
      <c r="L75" t="s">
        <v>308</v>
      </c>
      <c r="M75" s="1">
        <f>MAX(Table13[[#This Row],[Melee]:[Ordnance]])</f>
        <v>7</v>
      </c>
      <c r="N75" s="1">
        <v>0</v>
      </c>
      <c r="O75" s="1">
        <v>1</v>
      </c>
      <c r="P75" s="1">
        <v>0</v>
      </c>
      <c r="Q75" s="1">
        <f>SUM(Table13[[#This Row],[Body armour?]:[Shield?]])</f>
        <v>1</v>
      </c>
      <c r="R75" s="1">
        <f>SUM(Table13[[#This Row],[Max weapon]:[Armour rating]])</f>
        <v>9</v>
      </c>
    </row>
    <row r="76" spans="1:18" x14ac:dyDescent="0.25">
      <c r="A76" t="b">
        <v>1</v>
      </c>
      <c r="B76">
        <v>217</v>
      </c>
      <c r="C76" t="s">
        <v>100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8</v>
      </c>
      <c r="L76" t="s">
        <v>310</v>
      </c>
      <c r="M76" s="1">
        <f>MAX(Table13[[#This Row],[Melee]:[Ordnance]])</f>
        <v>8</v>
      </c>
      <c r="N76" s="1">
        <v>0</v>
      </c>
      <c r="O76" s="1">
        <v>1</v>
      </c>
      <c r="P76" s="1">
        <v>0</v>
      </c>
      <c r="Q76" s="1">
        <f>SUM(Table13[[#This Row],[Body armour?]:[Shield?]])</f>
        <v>1</v>
      </c>
      <c r="R76" s="1">
        <f>SUM(Table13[[#This Row],[Max weapon]:[Armour rating]])</f>
        <v>10</v>
      </c>
    </row>
    <row r="77" spans="1:18" x14ac:dyDescent="0.25">
      <c r="A77" t="b">
        <v>1</v>
      </c>
      <c r="B77">
        <v>218</v>
      </c>
      <c r="C77" t="s">
        <v>101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8</v>
      </c>
      <c r="L77" t="s">
        <v>310</v>
      </c>
      <c r="M77" s="1">
        <f>MAX(Table13[[#This Row],[Melee]:[Ordnance]])</f>
        <v>8</v>
      </c>
      <c r="N77" s="1">
        <v>0</v>
      </c>
      <c r="O77" s="1">
        <v>1</v>
      </c>
      <c r="P77" s="1">
        <v>0</v>
      </c>
      <c r="Q77" s="1">
        <f>SUM(Table13[[#This Row],[Body armour?]:[Shield?]])</f>
        <v>1</v>
      </c>
      <c r="R77" s="1">
        <f>SUM(Table13[[#This Row],[Max weapon]:[Armour rating]])</f>
        <v>10</v>
      </c>
    </row>
    <row r="78" spans="1:18" x14ac:dyDescent="0.25">
      <c r="A78" t="b">
        <v>1</v>
      </c>
      <c r="B78">
        <v>220</v>
      </c>
      <c r="C78" t="s">
        <v>102</v>
      </c>
      <c r="E78" s="34">
        <v>2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t="s">
        <v>311</v>
      </c>
      <c r="M78" s="1">
        <f>MAX(Table13[[#This Row],[Melee]:[Ordnance]])</f>
        <v>2</v>
      </c>
      <c r="N78" s="1">
        <v>0</v>
      </c>
      <c r="O78" s="1">
        <v>0</v>
      </c>
      <c r="P78" s="1">
        <v>0</v>
      </c>
      <c r="Q78" s="1">
        <f>SUM(Table13[[#This Row],[Body armour?]:[Shield?]])</f>
        <v>0</v>
      </c>
      <c r="R78" s="1">
        <f>SUM(Table13[[#This Row],[Max weapon]:[Armour rating]])</f>
        <v>2</v>
      </c>
    </row>
    <row r="79" spans="1:18" x14ac:dyDescent="0.25">
      <c r="A79" t="b">
        <v>1</v>
      </c>
      <c r="B79">
        <v>221</v>
      </c>
      <c r="C79" t="s">
        <v>103</v>
      </c>
      <c r="E79" s="34">
        <v>0</v>
      </c>
      <c r="F79" s="34">
        <v>0</v>
      </c>
      <c r="G79" s="34">
        <v>4</v>
      </c>
      <c r="H79" s="34">
        <v>0</v>
      </c>
      <c r="I79" s="34">
        <v>0</v>
      </c>
      <c r="J79" s="34">
        <v>0</v>
      </c>
      <c r="K79" s="34">
        <v>0</v>
      </c>
      <c r="L79" t="s">
        <v>304</v>
      </c>
      <c r="M79" s="1">
        <f>MAX(Table13[[#This Row],[Melee]:[Ordnance]])</f>
        <v>4</v>
      </c>
      <c r="N79" s="1">
        <v>0</v>
      </c>
      <c r="O79" s="1">
        <v>1</v>
      </c>
      <c r="P79" s="1">
        <v>0</v>
      </c>
      <c r="Q79" s="1">
        <f>SUM(Table13[[#This Row],[Body armour?]:[Shield?]])</f>
        <v>1</v>
      </c>
      <c r="R79" s="1">
        <f>SUM(Table13[[#This Row],[Max weapon]:[Armour rating]])</f>
        <v>6</v>
      </c>
    </row>
    <row r="80" spans="1:18" x14ac:dyDescent="0.25">
      <c r="A80" t="b">
        <v>1</v>
      </c>
      <c r="B80">
        <v>222</v>
      </c>
      <c r="C80" t="s">
        <v>104</v>
      </c>
      <c r="E80" s="34">
        <v>0</v>
      </c>
      <c r="F80" s="34">
        <v>0</v>
      </c>
      <c r="G80" s="34">
        <v>0</v>
      </c>
      <c r="H80" s="34">
        <v>5</v>
      </c>
      <c r="I80" s="34">
        <v>0</v>
      </c>
      <c r="J80" s="34">
        <v>0</v>
      </c>
      <c r="K80" s="34">
        <v>0</v>
      </c>
      <c r="L80" t="s">
        <v>312</v>
      </c>
      <c r="M80" s="1">
        <f>MAX(Table13[[#This Row],[Melee]:[Ordnance]])</f>
        <v>5</v>
      </c>
      <c r="N80" s="1">
        <v>0</v>
      </c>
      <c r="O80" s="1">
        <v>0</v>
      </c>
      <c r="P80" s="1">
        <v>0</v>
      </c>
      <c r="Q80" s="1">
        <f>SUM(Table13[[#This Row],[Body armour?]:[Shield?]])</f>
        <v>0</v>
      </c>
      <c r="R80" s="1">
        <f>SUM(Table13[[#This Row],[Max weapon]:[Armour rating]])</f>
        <v>5</v>
      </c>
    </row>
    <row r="81" spans="1:18" x14ac:dyDescent="0.25">
      <c r="A81" t="b">
        <v>1</v>
      </c>
      <c r="B81">
        <v>223</v>
      </c>
      <c r="C81" t="s">
        <v>105</v>
      </c>
      <c r="E81" s="34">
        <v>0</v>
      </c>
      <c r="F81" s="34">
        <v>0</v>
      </c>
      <c r="G81" s="34">
        <v>0</v>
      </c>
      <c r="H81" s="34">
        <v>0</v>
      </c>
      <c r="I81" s="34">
        <v>6</v>
      </c>
      <c r="J81" s="34">
        <v>0</v>
      </c>
      <c r="K81" s="34">
        <v>0</v>
      </c>
      <c r="L81" t="s">
        <v>309</v>
      </c>
      <c r="M81" s="1">
        <f>MAX(Table13[[#This Row],[Melee]:[Ordnance]])</f>
        <v>6</v>
      </c>
      <c r="N81" s="1">
        <v>0</v>
      </c>
      <c r="O81" s="1">
        <v>1</v>
      </c>
      <c r="P81" s="1">
        <v>0</v>
      </c>
      <c r="Q81" s="1">
        <f>SUM(Table13[[#This Row],[Body armour?]:[Shield?]])</f>
        <v>1</v>
      </c>
      <c r="R81" s="1">
        <f>SUM(Table13[[#This Row],[Max weapon]:[Armour rating]])</f>
        <v>8</v>
      </c>
    </row>
    <row r="82" spans="1:18" x14ac:dyDescent="0.25">
      <c r="A82" t="b">
        <v>1</v>
      </c>
      <c r="B82">
        <v>224</v>
      </c>
      <c r="C82" t="s">
        <v>106</v>
      </c>
      <c r="E82" s="34">
        <v>0</v>
      </c>
      <c r="F82" s="34">
        <v>3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t="s">
        <v>305</v>
      </c>
      <c r="M82" s="1">
        <f>MAX(Table13[[#This Row],[Melee]:[Ordnance]])</f>
        <v>3</v>
      </c>
      <c r="N82" s="1">
        <v>0</v>
      </c>
      <c r="O82" s="1">
        <v>1</v>
      </c>
      <c r="P82" s="1">
        <v>0</v>
      </c>
      <c r="Q82" s="1">
        <f>SUM(Table13[[#This Row],[Body armour?]:[Shield?]])</f>
        <v>1</v>
      </c>
      <c r="R82" s="1">
        <f>SUM(Table13[[#This Row],[Max weapon]:[Armour rating]])</f>
        <v>5</v>
      </c>
    </row>
    <row r="83" spans="1:18" x14ac:dyDescent="0.25">
      <c r="A83" t="b">
        <v>1</v>
      </c>
      <c r="B83">
        <v>225</v>
      </c>
      <c r="C83" t="s">
        <v>107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7</v>
      </c>
      <c r="K83" s="34">
        <v>0</v>
      </c>
      <c r="L83" t="s">
        <v>308</v>
      </c>
      <c r="M83" s="1">
        <f>MAX(Table13[[#This Row],[Melee]:[Ordnance]])</f>
        <v>7</v>
      </c>
      <c r="N83" s="1">
        <v>0</v>
      </c>
      <c r="O83" s="1">
        <v>1</v>
      </c>
      <c r="P83" s="1">
        <v>0</v>
      </c>
      <c r="Q83" s="1">
        <f>SUM(Table13[[#This Row],[Body armour?]:[Shield?]])</f>
        <v>1</v>
      </c>
      <c r="R83" s="1">
        <f>SUM(Table13[[#This Row],[Max weapon]:[Armour rating]])</f>
        <v>9</v>
      </c>
    </row>
    <row r="84" spans="1:18" x14ac:dyDescent="0.25">
      <c r="A84" t="b">
        <v>1</v>
      </c>
      <c r="B84">
        <v>226</v>
      </c>
      <c r="C84" t="s">
        <v>108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7</v>
      </c>
      <c r="K84" s="34">
        <v>0</v>
      </c>
      <c r="L84" t="s">
        <v>308</v>
      </c>
      <c r="M84" s="1">
        <f>MAX(Table13[[#This Row],[Melee]:[Ordnance]])</f>
        <v>7</v>
      </c>
      <c r="N84" s="1">
        <v>0</v>
      </c>
      <c r="O84" s="1">
        <v>1</v>
      </c>
      <c r="P84" s="1">
        <v>0</v>
      </c>
      <c r="Q84" s="1">
        <f>SUM(Table13[[#This Row],[Body armour?]:[Shield?]])</f>
        <v>1</v>
      </c>
      <c r="R84" s="1">
        <f>SUM(Table13[[#This Row],[Max weapon]:[Armour rating]])</f>
        <v>9</v>
      </c>
    </row>
    <row r="85" spans="1:18" x14ac:dyDescent="0.25">
      <c r="A85" t="b">
        <v>1</v>
      </c>
      <c r="B85">
        <v>227</v>
      </c>
      <c r="C85" t="s">
        <v>109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8</v>
      </c>
      <c r="L85" t="s">
        <v>310</v>
      </c>
      <c r="M85" s="1">
        <f>MAX(Table13[[#This Row],[Melee]:[Ordnance]])</f>
        <v>8</v>
      </c>
      <c r="N85" s="1">
        <v>0</v>
      </c>
      <c r="O85" s="1">
        <v>1</v>
      </c>
      <c r="P85" s="1">
        <v>0</v>
      </c>
      <c r="Q85" s="1">
        <f>SUM(Table13[[#This Row],[Body armour?]:[Shield?]])</f>
        <v>1</v>
      </c>
      <c r="R85" s="1">
        <f>SUM(Table13[[#This Row],[Max weapon]:[Armour rating]])</f>
        <v>10</v>
      </c>
    </row>
    <row r="86" spans="1:18" x14ac:dyDescent="0.25">
      <c r="A86" t="b">
        <v>1</v>
      </c>
      <c r="B86">
        <v>228</v>
      </c>
      <c r="C86" t="s">
        <v>110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8</v>
      </c>
      <c r="L86" t="s">
        <v>310</v>
      </c>
      <c r="M86" s="1">
        <f>MAX(Table13[[#This Row],[Melee]:[Ordnance]])</f>
        <v>8</v>
      </c>
      <c r="N86" s="1">
        <v>0</v>
      </c>
      <c r="O86" s="1">
        <v>1</v>
      </c>
      <c r="P86" s="1">
        <v>0</v>
      </c>
      <c r="Q86" s="1">
        <f>SUM(Table13[[#This Row],[Body armour?]:[Shield?]])</f>
        <v>1</v>
      </c>
      <c r="R86" s="1">
        <f>SUM(Table13[[#This Row],[Max weapon]:[Armour rating]])</f>
        <v>10</v>
      </c>
    </row>
    <row r="87" spans="1:18" x14ac:dyDescent="0.25">
      <c r="A87" t="b">
        <v>1</v>
      </c>
      <c r="B87">
        <v>230</v>
      </c>
      <c r="C87" t="s">
        <v>111</v>
      </c>
      <c r="E87" s="34">
        <v>2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t="s">
        <v>311</v>
      </c>
      <c r="M87" s="1">
        <f>MAX(Table13[[#This Row],[Melee]:[Ordnance]])</f>
        <v>2</v>
      </c>
      <c r="N87" s="1">
        <v>0</v>
      </c>
      <c r="O87" s="1">
        <v>0</v>
      </c>
      <c r="P87" s="1">
        <v>0</v>
      </c>
      <c r="Q87" s="1">
        <f>SUM(Table13[[#This Row],[Body armour?]:[Shield?]])</f>
        <v>0</v>
      </c>
      <c r="R87" s="1">
        <f>SUM(Table13[[#This Row],[Max weapon]:[Armour rating]])</f>
        <v>2</v>
      </c>
    </row>
    <row r="88" spans="1:18" x14ac:dyDescent="0.25">
      <c r="A88" t="b">
        <v>1</v>
      </c>
      <c r="B88">
        <v>231</v>
      </c>
      <c r="C88" t="s">
        <v>112</v>
      </c>
      <c r="E88" s="34">
        <v>0</v>
      </c>
      <c r="F88" s="34">
        <v>0</v>
      </c>
      <c r="G88" s="34">
        <v>4</v>
      </c>
      <c r="H88" s="34">
        <v>0</v>
      </c>
      <c r="I88" s="34">
        <v>0</v>
      </c>
      <c r="J88" s="34">
        <v>0</v>
      </c>
      <c r="K88" s="34">
        <v>0</v>
      </c>
      <c r="L88" t="s">
        <v>304</v>
      </c>
      <c r="M88" s="1">
        <f>MAX(Table13[[#This Row],[Melee]:[Ordnance]])</f>
        <v>4</v>
      </c>
      <c r="N88" s="1">
        <v>0</v>
      </c>
      <c r="O88" s="1">
        <v>1</v>
      </c>
      <c r="P88" s="1">
        <v>0</v>
      </c>
      <c r="Q88" s="1">
        <f>SUM(Table13[[#This Row],[Body armour?]:[Shield?]])</f>
        <v>1</v>
      </c>
      <c r="R88" s="1">
        <f>SUM(Table13[[#This Row],[Max weapon]:[Armour rating]])</f>
        <v>6</v>
      </c>
    </row>
    <row r="89" spans="1:18" x14ac:dyDescent="0.25">
      <c r="A89" t="b">
        <v>1</v>
      </c>
      <c r="B89">
        <v>232</v>
      </c>
      <c r="C89" t="s">
        <v>113</v>
      </c>
      <c r="E89" s="34">
        <v>0</v>
      </c>
      <c r="F89" s="34">
        <v>0</v>
      </c>
      <c r="G89" s="34">
        <v>0</v>
      </c>
      <c r="H89" s="34">
        <v>5</v>
      </c>
      <c r="I89" s="34">
        <v>0</v>
      </c>
      <c r="J89" s="34">
        <v>0</v>
      </c>
      <c r="K89" s="34">
        <v>0</v>
      </c>
      <c r="L89" t="s">
        <v>312</v>
      </c>
      <c r="M89" s="1">
        <f>MAX(Table13[[#This Row],[Melee]:[Ordnance]])</f>
        <v>5</v>
      </c>
      <c r="N89" s="1">
        <v>0</v>
      </c>
      <c r="O89" s="1">
        <v>0</v>
      </c>
      <c r="P89" s="1">
        <v>0</v>
      </c>
      <c r="Q89" s="1">
        <f>SUM(Table13[[#This Row],[Body armour?]:[Shield?]])</f>
        <v>0</v>
      </c>
      <c r="R89" s="1">
        <f>SUM(Table13[[#This Row],[Max weapon]:[Armour rating]])</f>
        <v>5</v>
      </c>
    </row>
    <row r="90" spans="1:18" x14ac:dyDescent="0.25">
      <c r="A90" t="b">
        <v>1</v>
      </c>
      <c r="B90">
        <v>233</v>
      </c>
      <c r="C90" t="s">
        <v>114</v>
      </c>
      <c r="E90" s="34">
        <v>0</v>
      </c>
      <c r="F90" s="34">
        <v>0</v>
      </c>
      <c r="G90" s="34">
        <v>0</v>
      </c>
      <c r="H90" s="34">
        <v>0</v>
      </c>
      <c r="I90" s="34">
        <v>6</v>
      </c>
      <c r="J90" s="34">
        <v>0</v>
      </c>
      <c r="K90" s="34">
        <v>0</v>
      </c>
      <c r="L90" t="s">
        <v>309</v>
      </c>
      <c r="M90" s="1">
        <f>MAX(Table13[[#This Row],[Melee]:[Ordnance]])</f>
        <v>6</v>
      </c>
      <c r="N90" s="1">
        <v>0</v>
      </c>
      <c r="O90" s="1">
        <v>1</v>
      </c>
      <c r="P90" s="1">
        <v>0</v>
      </c>
      <c r="Q90" s="1">
        <f>SUM(Table13[[#This Row],[Body armour?]:[Shield?]])</f>
        <v>1</v>
      </c>
      <c r="R90" s="1">
        <f>SUM(Table13[[#This Row],[Max weapon]:[Armour rating]])</f>
        <v>8</v>
      </c>
    </row>
    <row r="91" spans="1:18" x14ac:dyDescent="0.25">
      <c r="A91" t="b">
        <v>1</v>
      </c>
      <c r="B91">
        <v>234</v>
      </c>
      <c r="C91" t="s">
        <v>115</v>
      </c>
      <c r="E91" s="34">
        <v>0</v>
      </c>
      <c r="F91" s="34">
        <v>3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t="s">
        <v>305</v>
      </c>
      <c r="M91" s="1">
        <f>MAX(Table13[[#This Row],[Melee]:[Ordnance]])</f>
        <v>3</v>
      </c>
      <c r="N91" s="1">
        <v>0</v>
      </c>
      <c r="O91" s="1">
        <v>1</v>
      </c>
      <c r="P91" s="1">
        <v>0</v>
      </c>
      <c r="Q91" s="1">
        <f>SUM(Table13[[#This Row],[Body armour?]:[Shield?]])</f>
        <v>1</v>
      </c>
      <c r="R91" s="1">
        <f>SUM(Table13[[#This Row],[Max weapon]:[Armour rating]])</f>
        <v>5</v>
      </c>
    </row>
    <row r="92" spans="1:18" x14ac:dyDescent="0.25">
      <c r="A92" t="b">
        <v>1</v>
      </c>
      <c r="B92">
        <v>235</v>
      </c>
      <c r="C92" t="s">
        <v>116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7</v>
      </c>
      <c r="K92" s="34">
        <v>0</v>
      </c>
      <c r="L92" t="s">
        <v>308</v>
      </c>
      <c r="M92" s="1">
        <f>MAX(Table13[[#This Row],[Melee]:[Ordnance]])</f>
        <v>7</v>
      </c>
      <c r="N92" s="1">
        <v>0</v>
      </c>
      <c r="O92" s="1">
        <v>1</v>
      </c>
      <c r="P92" s="1">
        <v>0</v>
      </c>
      <c r="Q92" s="1">
        <f>SUM(Table13[[#This Row],[Body armour?]:[Shield?]])</f>
        <v>1</v>
      </c>
      <c r="R92" s="1">
        <f>SUM(Table13[[#This Row],[Max weapon]:[Armour rating]])</f>
        <v>9</v>
      </c>
    </row>
    <row r="93" spans="1:18" x14ac:dyDescent="0.25">
      <c r="A93" t="b">
        <v>1</v>
      </c>
      <c r="B93">
        <v>236</v>
      </c>
      <c r="C93" t="s">
        <v>117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7</v>
      </c>
      <c r="K93" s="34">
        <v>0</v>
      </c>
      <c r="L93" t="s">
        <v>308</v>
      </c>
      <c r="M93" s="1">
        <f>MAX(Table13[[#This Row],[Melee]:[Ordnance]])</f>
        <v>7</v>
      </c>
      <c r="N93" s="1">
        <v>0</v>
      </c>
      <c r="O93" s="1">
        <v>1</v>
      </c>
      <c r="P93" s="1">
        <v>0</v>
      </c>
      <c r="Q93" s="1">
        <f>SUM(Table13[[#This Row],[Body armour?]:[Shield?]])</f>
        <v>1</v>
      </c>
      <c r="R93" s="1">
        <f>SUM(Table13[[#This Row],[Max weapon]:[Armour rating]])</f>
        <v>9</v>
      </c>
    </row>
    <row r="94" spans="1:18" x14ac:dyDescent="0.25">
      <c r="A94" t="b">
        <v>1</v>
      </c>
      <c r="B94">
        <v>237</v>
      </c>
      <c r="C94" t="s">
        <v>118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8</v>
      </c>
      <c r="L94" t="s">
        <v>310</v>
      </c>
      <c r="M94" s="1">
        <f>MAX(Table13[[#This Row],[Melee]:[Ordnance]])</f>
        <v>8</v>
      </c>
      <c r="N94" s="1">
        <v>0</v>
      </c>
      <c r="O94" s="1">
        <v>1</v>
      </c>
      <c r="P94" s="1">
        <v>0</v>
      </c>
      <c r="Q94" s="1">
        <f>SUM(Table13[[#This Row],[Body armour?]:[Shield?]])</f>
        <v>1</v>
      </c>
      <c r="R94" s="1">
        <f>SUM(Table13[[#This Row],[Max weapon]:[Armour rating]])</f>
        <v>10</v>
      </c>
    </row>
    <row r="95" spans="1:18" x14ac:dyDescent="0.25">
      <c r="A95" t="b">
        <v>1</v>
      </c>
      <c r="B95">
        <v>238</v>
      </c>
      <c r="C95" t="s">
        <v>119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8</v>
      </c>
      <c r="L95" t="s">
        <v>310</v>
      </c>
      <c r="M95" s="1">
        <f>MAX(Table13[[#This Row],[Melee]:[Ordnance]])</f>
        <v>8</v>
      </c>
      <c r="N95" s="1">
        <v>0</v>
      </c>
      <c r="O95" s="1">
        <v>1</v>
      </c>
      <c r="P95" s="1">
        <v>0</v>
      </c>
      <c r="Q95" s="1">
        <f>SUM(Table13[[#This Row],[Body armour?]:[Shield?]])</f>
        <v>1</v>
      </c>
      <c r="R95" s="1">
        <f>SUM(Table13[[#This Row],[Max weapon]:[Armour rating]])</f>
        <v>10</v>
      </c>
    </row>
    <row r="96" spans="1:18" x14ac:dyDescent="0.25">
      <c r="A96" t="b">
        <v>1</v>
      </c>
      <c r="B96">
        <v>240</v>
      </c>
      <c r="C96" t="s">
        <v>120</v>
      </c>
      <c r="E96" s="34">
        <v>0</v>
      </c>
      <c r="F96" s="34">
        <v>0</v>
      </c>
      <c r="G96" s="34">
        <v>4</v>
      </c>
      <c r="H96" s="34">
        <v>0</v>
      </c>
      <c r="I96" s="34">
        <v>0</v>
      </c>
      <c r="J96" s="34">
        <v>0</v>
      </c>
      <c r="K96" s="34">
        <v>0</v>
      </c>
      <c r="L96" t="s">
        <v>304</v>
      </c>
      <c r="M96" s="1">
        <f>MAX(Table13[[#This Row],[Melee]:[Ordnance]])</f>
        <v>4</v>
      </c>
      <c r="N96" s="1">
        <v>1</v>
      </c>
      <c r="O96" s="1">
        <v>0</v>
      </c>
      <c r="P96" s="1">
        <v>0</v>
      </c>
      <c r="Q96" s="1">
        <f>SUM(Table13[[#This Row],[Body armour?]:[Shield?]])</f>
        <v>1</v>
      </c>
      <c r="R96" s="1">
        <f>SUM(Table13[[#This Row],[Max weapon]:[Armour rating]])</f>
        <v>6</v>
      </c>
    </row>
    <row r="97" spans="1:18" x14ac:dyDescent="0.25">
      <c r="A97" t="b">
        <v>1</v>
      </c>
      <c r="B97">
        <v>241</v>
      </c>
      <c r="C97" t="s">
        <v>121</v>
      </c>
      <c r="E97" s="34">
        <v>0</v>
      </c>
      <c r="F97" s="34">
        <v>3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t="s">
        <v>305</v>
      </c>
      <c r="M97" s="1">
        <f>MAX(Table13[[#This Row],[Melee]:[Ordnance]])</f>
        <v>3</v>
      </c>
      <c r="N97" s="1">
        <v>1</v>
      </c>
      <c r="O97" s="1">
        <v>0</v>
      </c>
      <c r="P97" s="1">
        <v>0</v>
      </c>
      <c r="Q97" s="1">
        <f>SUM(Table13[[#This Row],[Body armour?]:[Shield?]])</f>
        <v>1</v>
      </c>
      <c r="R97" s="1">
        <f>SUM(Table13[[#This Row],[Max weapon]:[Armour rating]])</f>
        <v>5</v>
      </c>
    </row>
    <row r="98" spans="1:18" x14ac:dyDescent="0.25">
      <c r="A98" t="b">
        <v>1</v>
      </c>
      <c r="B98">
        <v>242</v>
      </c>
      <c r="C98" t="s">
        <v>122</v>
      </c>
      <c r="E98" s="34">
        <v>0</v>
      </c>
      <c r="F98" s="34">
        <v>0</v>
      </c>
      <c r="G98" s="34">
        <v>0</v>
      </c>
      <c r="H98" s="34">
        <v>0</v>
      </c>
      <c r="I98" s="34">
        <v>6</v>
      </c>
      <c r="J98" s="34">
        <v>0</v>
      </c>
      <c r="K98" s="34">
        <v>0</v>
      </c>
      <c r="L98" t="s">
        <v>309</v>
      </c>
      <c r="M98" s="1">
        <f>MAX(Table13[[#This Row],[Melee]:[Ordnance]])</f>
        <v>6</v>
      </c>
      <c r="N98" s="1">
        <v>1</v>
      </c>
      <c r="O98" s="1">
        <v>0</v>
      </c>
      <c r="P98" s="1">
        <v>0</v>
      </c>
      <c r="Q98" s="1">
        <f>SUM(Table13[[#This Row],[Body armour?]:[Shield?]])</f>
        <v>1</v>
      </c>
      <c r="R98" s="1">
        <f>SUM(Table13[[#This Row],[Max weapon]:[Armour rating]])</f>
        <v>8</v>
      </c>
    </row>
    <row r="99" spans="1:18" x14ac:dyDescent="0.25">
      <c r="A99" t="b">
        <v>1</v>
      </c>
      <c r="B99">
        <v>243</v>
      </c>
      <c r="C99" t="s">
        <v>123</v>
      </c>
      <c r="E99" s="34">
        <v>0</v>
      </c>
      <c r="F99" s="34">
        <v>0</v>
      </c>
      <c r="G99" s="34">
        <v>0</v>
      </c>
      <c r="H99" s="34">
        <v>5</v>
      </c>
      <c r="I99" s="34">
        <v>0</v>
      </c>
      <c r="J99" s="34">
        <v>0</v>
      </c>
      <c r="K99" s="34">
        <v>0</v>
      </c>
      <c r="L99" t="s">
        <v>306</v>
      </c>
      <c r="M99" s="1">
        <f>MAX(Table13[[#This Row],[Melee]:[Ordnance]])</f>
        <v>5</v>
      </c>
      <c r="N99" s="1">
        <v>2</v>
      </c>
      <c r="O99" s="1">
        <v>1</v>
      </c>
      <c r="P99" s="1">
        <v>0</v>
      </c>
      <c r="Q99" s="1">
        <f>SUM(Table13[[#This Row],[Body armour?]:[Shield?]])</f>
        <v>3</v>
      </c>
      <c r="R99" s="1">
        <f>SUM(Table13[[#This Row],[Max weapon]:[Armour rating]])</f>
        <v>11</v>
      </c>
    </row>
    <row r="100" spans="1:18" x14ac:dyDescent="0.25">
      <c r="A100" t="b">
        <v>1</v>
      </c>
      <c r="B100">
        <v>244</v>
      </c>
      <c r="C100" t="s">
        <v>124</v>
      </c>
      <c r="E100" s="34">
        <v>0</v>
      </c>
      <c r="F100" s="34">
        <v>0</v>
      </c>
      <c r="G100" s="34">
        <v>4</v>
      </c>
      <c r="H100" s="34">
        <v>0</v>
      </c>
      <c r="I100" s="34">
        <v>0</v>
      </c>
      <c r="J100" s="34">
        <v>0</v>
      </c>
      <c r="K100" s="34">
        <v>0</v>
      </c>
      <c r="L100" t="s">
        <v>317</v>
      </c>
      <c r="M100" s="1">
        <f>MAX(Table13[[#This Row],[Melee]:[Ordnance]])</f>
        <v>4</v>
      </c>
      <c r="N100" s="1">
        <v>2</v>
      </c>
      <c r="O100" s="1">
        <v>1</v>
      </c>
      <c r="P100" s="1">
        <v>0</v>
      </c>
      <c r="Q100" s="1">
        <f>SUM(Table13[[#This Row],[Body armour?]:[Shield?]])</f>
        <v>3</v>
      </c>
      <c r="R100" s="1">
        <f>SUM(Table13[[#This Row],[Max weapon]:[Armour rating]])</f>
        <v>10</v>
      </c>
    </row>
    <row r="101" spans="1:18" x14ac:dyDescent="0.25">
      <c r="A101" t="b">
        <v>1</v>
      </c>
      <c r="B101">
        <v>245</v>
      </c>
      <c r="C101" t="s">
        <v>125</v>
      </c>
      <c r="E101" s="34">
        <v>0</v>
      </c>
      <c r="F101" s="34">
        <v>0</v>
      </c>
      <c r="G101" s="34">
        <v>4</v>
      </c>
      <c r="H101" s="34">
        <v>0</v>
      </c>
      <c r="I101" s="34">
        <v>0</v>
      </c>
      <c r="J101" s="34">
        <v>0</v>
      </c>
      <c r="K101" s="34">
        <v>0</v>
      </c>
      <c r="L101" t="s">
        <v>304</v>
      </c>
      <c r="M101" s="1">
        <f>MAX(Table13[[#This Row],[Melee]:[Ordnance]])</f>
        <v>4</v>
      </c>
      <c r="N101" s="1">
        <v>1</v>
      </c>
      <c r="O101" s="1">
        <v>1</v>
      </c>
      <c r="P101" s="1">
        <v>0</v>
      </c>
      <c r="Q101" s="1">
        <f>SUM(Table13[[#This Row],[Body armour?]:[Shield?]])</f>
        <v>2</v>
      </c>
      <c r="R101" s="1">
        <f>SUM(Table13[[#This Row],[Max weapon]:[Armour rating]])</f>
        <v>8</v>
      </c>
    </row>
    <row r="102" spans="1:18" x14ac:dyDescent="0.25">
      <c r="A102" t="b">
        <v>1</v>
      </c>
      <c r="B102">
        <v>246</v>
      </c>
      <c r="C102" t="s">
        <v>126</v>
      </c>
      <c r="E102" s="34">
        <v>0</v>
      </c>
      <c r="F102" s="34">
        <v>0</v>
      </c>
      <c r="G102" s="34">
        <v>0</v>
      </c>
      <c r="H102" s="34">
        <v>0</v>
      </c>
      <c r="I102" s="34">
        <v>6</v>
      </c>
      <c r="J102" s="34">
        <v>0</v>
      </c>
      <c r="K102" s="34">
        <v>0</v>
      </c>
      <c r="L102" t="s">
        <v>309</v>
      </c>
      <c r="M102" s="1">
        <f>MAX(Table13[[#This Row],[Melee]:[Ordnance]])</f>
        <v>6</v>
      </c>
      <c r="N102" s="1">
        <v>2</v>
      </c>
      <c r="O102" s="1">
        <v>1</v>
      </c>
      <c r="P102" s="1">
        <v>0</v>
      </c>
      <c r="Q102" s="1">
        <f>SUM(Table13[[#This Row],[Body armour?]:[Shield?]])</f>
        <v>3</v>
      </c>
      <c r="R102" s="1">
        <f>SUM(Table13[[#This Row],[Max weapon]:[Armour rating]])</f>
        <v>12</v>
      </c>
    </row>
    <row r="103" spans="1:18" x14ac:dyDescent="0.25">
      <c r="A103" t="b">
        <v>1</v>
      </c>
      <c r="B103">
        <v>247</v>
      </c>
      <c r="C103" t="s">
        <v>127</v>
      </c>
      <c r="E103" s="34">
        <v>2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t="s">
        <v>340</v>
      </c>
      <c r="M103" s="1">
        <f>MAX(Table13[[#This Row],[Melee]:[Ordnance]])</f>
        <v>2</v>
      </c>
      <c r="N103" s="1">
        <v>2</v>
      </c>
      <c r="O103" s="1">
        <v>1</v>
      </c>
      <c r="P103" s="1">
        <v>1</v>
      </c>
      <c r="Q103" s="1">
        <f>SUM(Table13[[#This Row],[Body armour?]:[Shield?]])</f>
        <v>4</v>
      </c>
      <c r="R103" s="1">
        <f>SUM(Table13[[#This Row],[Max weapon]:[Armour rating]])</f>
        <v>10</v>
      </c>
    </row>
    <row r="104" spans="1:18" x14ac:dyDescent="0.25">
      <c r="A104" t="b">
        <v>1</v>
      </c>
      <c r="B104">
        <v>248</v>
      </c>
      <c r="C104" t="s">
        <v>128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7</v>
      </c>
      <c r="K104" s="34">
        <v>0</v>
      </c>
      <c r="L104" t="s">
        <v>308</v>
      </c>
      <c r="M104" s="1">
        <f>MAX(Table13[[#This Row],[Melee]:[Ordnance]])</f>
        <v>7</v>
      </c>
      <c r="N104" s="1">
        <v>3</v>
      </c>
      <c r="O104" s="1">
        <v>1</v>
      </c>
      <c r="P104" s="1">
        <v>0</v>
      </c>
      <c r="Q104" s="1">
        <f>SUM(Table13[[#This Row],[Body armour?]:[Shield?]])</f>
        <v>4</v>
      </c>
      <c r="R104" s="1">
        <f>SUM(Table13[[#This Row],[Max weapon]:[Armour rating]])</f>
        <v>15</v>
      </c>
    </row>
    <row r="105" spans="1:18" x14ac:dyDescent="0.25">
      <c r="A105" t="b">
        <v>1</v>
      </c>
      <c r="B105">
        <v>249</v>
      </c>
      <c r="C105" t="s">
        <v>129</v>
      </c>
      <c r="E105" s="34">
        <v>0</v>
      </c>
      <c r="F105" s="34">
        <v>3</v>
      </c>
      <c r="G105" s="34">
        <v>4</v>
      </c>
      <c r="H105" s="34">
        <v>0</v>
      </c>
      <c r="I105" s="34">
        <v>0</v>
      </c>
      <c r="J105" s="34">
        <v>0</v>
      </c>
      <c r="K105" s="34">
        <v>0</v>
      </c>
      <c r="L105" t="s">
        <v>305</v>
      </c>
      <c r="M105" s="1">
        <f>MAX(Table13[[#This Row],[Melee]:[Ordnance]])</f>
        <v>4</v>
      </c>
      <c r="N105" s="1">
        <v>3</v>
      </c>
      <c r="O105" s="1">
        <v>1</v>
      </c>
      <c r="P105" s="1">
        <v>0</v>
      </c>
      <c r="Q105" s="1">
        <f>SUM(Table13[[#This Row],[Body armour?]:[Shield?]])</f>
        <v>4</v>
      </c>
      <c r="R105" s="1">
        <f>SUM(Table13[[#This Row],[Max weapon]:[Armour rating]])</f>
        <v>12</v>
      </c>
    </row>
    <row r="106" spans="1:18" x14ac:dyDescent="0.25">
      <c r="A106" t="b">
        <v>1</v>
      </c>
      <c r="B106">
        <v>250</v>
      </c>
      <c r="C106" t="s">
        <v>130</v>
      </c>
      <c r="E106" s="34">
        <v>2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t="s">
        <v>311</v>
      </c>
      <c r="M106" s="1">
        <f>MAX(Table13[[#This Row],[Melee]:[Ordnance]])</f>
        <v>2</v>
      </c>
      <c r="N106" s="1">
        <v>1</v>
      </c>
      <c r="O106" s="1">
        <v>0</v>
      </c>
      <c r="P106" s="1">
        <v>0</v>
      </c>
      <c r="Q106" s="1">
        <f>SUM(Table13[[#This Row],[Body armour?]:[Shield?]])</f>
        <v>1</v>
      </c>
      <c r="R106" s="1">
        <f>SUM(Table13[[#This Row],[Max weapon]:[Armour rating]])</f>
        <v>4</v>
      </c>
    </row>
    <row r="107" spans="1:18" x14ac:dyDescent="0.25">
      <c r="A107" t="b">
        <v>1</v>
      </c>
      <c r="B107">
        <v>300</v>
      </c>
      <c r="C107" t="s">
        <v>131</v>
      </c>
      <c r="E107" s="34">
        <v>2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t="s">
        <v>311</v>
      </c>
      <c r="M107" s="1">
        <f>MAX(Table13[[#This Row],[Melee]:[Ordnance]])</f>
        <v>2</v>
      </c>
      <c r="N107" s="1">
        <v>0</v>
      </c>
      <c r="O107" s="1">
        <v>0</v>
      </c>
      <c r="P107" s="1">
        <v>0</v>
      </c>
      <c r="Q107" s="1">
        <f>SUM(Table13[[#This Row],[Body armour?]:[Shield?]])</f>
        <v>0</v>
      </c>
      <c r="R107" s="1">
        <f>SUM(Table13[[#This Row],[Max weapon]:[Armour rating]])</f>
        <v>2</v>
      </c>
    </row>
    <row r="108" spans="1:18" x14ac:dyDescent="0.25">
      <c r="A108" t="b">
        <v>1</v>
      </c>
      <c r="B108">
        <v>301</v>
      </c>
      <c r="C108" t="s">
        <v>132</v>
      </c>
      <c r="E108" s="34">
        <v>2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t="s">
        <v>311</v>
      </c>
      <c r="M108" s="1">
        <f>MAX(Table13[[#This Row],[Melee]:[Ordnance]])</f>
        <v>2</v>
      </c>
      <c r="N108" s="1">
        <v>0</v>
      </c>
      <c r="O108" s="1">
        <v>0</v>
      </c>
      <c r="P108" s="1">
        <v>0</v>
      </c>
      <c r="Q108" s="1">
        <f>SUM(Table13[[#This Row],[Body armour?]:[Shield?]])</f>
        <v>0</v>
      </c>
      <c r="R108" s="1">
        <f>SUM(Table13[[#This Row],[Max weapon]:[Armour rating]])</f>
        <v>2</v>
      </c>
    </row>
    <row r="109" spans="1:18" x14ac:dyDescent="0.25">
      <c r="A109" t="b">
        <v>1</v>
      </c>
      <c r="B109">
        <v>302</v>
      </c>
      <c r="C109" t="s">
        <v>133</v>
      </c>
      <c r="E109" s="34">
        <v>0</v>
      </c>
      <c r="F109" s="34">
        <v>3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t="s">
        <v>305</v>
      </c>
      <c r="M109" s="1">
        <f>MAX(Table13[[#This Row],[Melee]:[Ordnance]])</f>
        <v>3</v>
      </c>
      <c r="N109" s="1">
        <v>0</v>
      </c>
      <c r="O109" s="1">
        <v>0</v>
      </c>
      <c r="P109" s="1">
        <v>0</v>
      </c>
      <c r="Q109" s="1">
        <f>SUM(Table13[[#This Row],[Body armour?]:[Shield?]])</f>
        <v>0</v>
      </c>
      <c r="R109" s="1">
        <f>SUM(Table13[[#This Row],[Max weapon]:[Armour rating]])</f>
        <v>3</v>
      </c>
    </row>
    <row r="110" spans="1:18" x14ac:dyDescent="0.25">
      <c r="A110" t="b">
        <v>1</v>
      </c>
      <c r="B110">
        <v>303</v>
      </c>
      <c r="C110" t="s">
        <v>134</v>
      </c>
      <c r="E110" s="34">
        <v>0</v>
      </c>
      <c r="F110" s="34">
        <v>0</v>
      </c>
      <c r="G110" s="34">
        <v>0</v>
      </c>
      <c r="H110" s="34">
        <v>0</v>
      </c>
      <c r="I110" s="34">
        <v>6</v>
      </c>
      <c r="J110" s="34">
        <v>0</v>
      </c>
      <c r="K110" s="34">
        <v>0</v>
      </c>
      <c r="L110" t="s">
        <v>309</v>
      </c>
      <c r="M110" s="1">
        <f>MAX(Table13[[#This Row],[Melee]:[Ordnance]])</f>
        <v>6</v>
      </c>
      <c r="N110" s="1">
        <v>0</v>
      </c>
      <c r="O110" s="1">
        <v>0</v>
      </c>
      <c r="P110" s="1">
        <v>0</v>
      </c>
      <c r="Q110" s="1">
        <f>SUM(Table13[[#This Row],[Body armour?]:[Shield?]])</f>
        <v>0</v>
      </c>
      <c r="R110" s="1">
        <f>SUM(Table13[[#This Row],[Max weapon]:[Armour rating]])</f>
        <v>6</v>
      </c>
    </row>
    <row r="111" spans="1:18" x14ac:dyDescent="0.25">
      <c r="A111" t="b">
        <v>1</v>
      </c>
      <c r="B111">
        <v>304</v>
      </c>
      <c r="C111" t="s">
        <v>135</v>
      </c>
      <c r="E111" s="34">
        <v>2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t="s">
        <v>311</v>
      </c>
      <c r="M111" s="1">
        <f>MAX(Table13[[#This Row],[Melee]:[Ordnance]])</f>
        <v>2</v>
      </c>
      <c r="N111" s="1">
        <v>0</v>
      </c>
      <c r="O111" s="1">
        <v>0</v>
      </c>
      <c r="P111" s="1">
        <v>0</v>
      </c>
      <c r="Q111" s="1">
        <f>SUM(Table13[[#This Row],[Body armour?]:[Shield?]])</f>
        <v>0</v>
      </c>
      <c r="R111" s="1">
        <f>SUM(Table13[[#This Row],[Max weapon]:[Armour rating]])</f>
        <v>2</v>
      </c>
    </row>
    <row r="112" spans="1:18" hidden="1" x14ac:dyDescent="0.25">
      <c r="A112" t="b">
        <v>0</v>
      </c>
      <c r="B112">
        <v>305</v>
      </c>
      <c r="C112" t="s">
        <v>136</v>
      </c>
      <c r="D112"/>
      <c r="E112"/>
      <c r="F112"/>
      <c r="G112"/>
      <c r="H112"/>
      <c r="I112"/>
      <c r="J112"/>
      <c r="K112"/>
      <c r="L112" t="s">
        <v>308</v>
      </c>
      <c r="M112" s="1">
        <f>MAX(Table13[[#This Row],[Melee]:[Ordnance]])</f>
        <v>0</v>
      </c>
      <c r="Q112" s="1">
        <f>SUM(Table13[[#This Row],[Body armour?]:[Shield?]])</f>
        <v>0</v>
      </c>
      <c r="R112" s="1">
        <f>SUM(Table13[[#This Row],[Max weapon]:[Armour rating]])</f>
        <v>0</v>
      </c>
    </row>
    <row r="113" spans="1:18" x14ac:dyDescent="0.25">
      <c r="A113" t="b">
        <v>1</v>
      </c>
      <c r="B113">
        <v>306</v>
      </c>
      <c r="C113" t="s">
        <v>137</v>
      </c>
      <c r="E113" s="34">
        <v>0</v>
      </c>
      <c r="F113" s="34">
        <v>0</v>
      </c>
      <c r="G113" s="34">
        <v>0</v>
      </c>
      <c r="H113" s="34">
        <v>0</v>
      </c>
      <c r="I113" s="34">
        <v>6</v>
      </c>
      <c r="J113" s="34">
        <v>0</v>
      </c>
      <c r="K113" s="34">
        <v>0</v>
      </c>
      <c r="L113" t="s">
        <v>309</v>
      </c>
      <c r="M113" s="1">
        <f>MAX(Table13[[#This Row],[Melee]:[Ordnance]])</f>
        <v>6</v>
      </c>
      <c r="N113" s="1">
        <v>0</v>
      </c>
      <c r="O113" s="1">
        <v>0</v>
      </c>
      <c r="P113" s="1">
        <v>0</v>
      </c>
      <c r="Q113" s="1">
        <f>SUM(Table13[[#This Row],[Body armour?]:[Shield?]])</f>
        <v>0</v>
      </c>
      <c r="R113" s="1">
        <f>SUM(Table13[[#This Row],[Max weapon]:[Armour rating]])</f>
        <v>6</v>
      </c>
    </row>
    <row r="114" spans="1:18" hidden="1" x14ac:dyDescent="0.25">
      <c r="A114" t="b">
        <v>0</v>
      </c>
      <c r="B114">
        <v>307</v>
      </c>
      <c r="C114" t="s">
        <v>138</v>
      </c>
      <c r="D114"/>
      <c r="E114"/>
      <c r="F114"/>
      <c r="G114"/>
      <c r="H114"/>
      <c r="I114"/>
      <c r="J114"/>
      <c r="K114"/>
      <c r="L114" t="s">
        <v>305</v>
      </c>
      <c r="M114" s="1">
        <f>MAX(Table13[[#This Row],[Melee]:[Ordnance]])</f>
        <v>0</v>
      </c>
      <c r="Q114" s="1">
        <f>SUM(Table13[[#This Row],[Body armour?]:[Shield?]])</f>
        <v>0</v>
      </c>
      <c r="R114" s="1">
        <f>SUM(Table13[[#This Row],[Max weapon]:[Armour rating]])</f>
        <v>0</v>
      </c>
    </row>
    <row r="115" spans="1:18" x14ac:dyDescent="0.25">
      <c r="A115" t="b">
        <v>1</v>
      </c>
      <c r="B115">
        <v>400</v>
      </c>
      <c r="C115" t="s">
        <v>139</v>
      </c>
      <c r="E115" s="34">
        <v>2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t="s">
        <v>311</v>
      </c>
      <c r="M115" s="1">
        <f>MAX(Table13[[#This Row],[Melee]:[Ordnance]])</f>
        <v>2</v>
      </c>
      <c r="N115" s="1">
        <v>0</v>
      </c>
      <c r="O115" s="1">
        <v>0</v>
      </c>
      <c r="P115" s="1">
        <v>0</v>
      </c>
      <c r="Q115" s="1">
        <f>SUM(Table13[[#This Row],[Body armour?]:[Shield?]])</f>
        <v>0</v>
      </c>
      <c r="R115" s="1">
        <f>SUM(Table13[[#This Row],[Max weapon]:[Armour rating]])</f>
        <v>2</v>
      </c>
    </row>
    <row r="116" spans="1:18" x14ac:dyDescent="0.25">
      <c r="A116" t="b">
        <v>1</v>
      </c>
      <c r="B116">
        <v>401</v>
      </c>
      <c r="C116" t="s">
        <v>140</v>
      </c>
      <c r="E116" s="34">
        <v>0</v>
      </c>
      <c r="F116" s="34">
        <v>0</v>
      </c>
      <c r="G116" s="34">
        <v>4</v>
      </c>
      <c r="H116" s="34">
        <v>0</v>
      </c>
      <c r="I116" s="34">
        <v>0</v>
      </c>
      <c r="J116" s="34">
        <v>0</v>
      </c>
      <c r="K116" s="34">
        <v>0</v>
      </c>
      <c r="L116" t="s">
        <v>304</v>
      </c>
      <c r="M116" s="1">
        <f>MAX(Table13[[#This Row],[Melee]:[Ordnance]])</f>
        <v>4</v>
      </c>
      <c r="N116" s="1">
        <v>0</v>
      </c>
      <c r="O116" s="1">
        <v>0</v>
      </c>
      <c r="P116" s="1">
        <v>0</v>
      </c>
      <c r="Q116" s="1">
        <f>SUM(Table13[[#This Row],[Body armour?]:[Shield?]])</f>
        <v>0</v>
      </c>
      <c r="R116" s="1">
        <f>SUM(Table13[[#This Row],[Max weapon]:[Armour rating]])</f>
        <v>4</v>
      </c>
    </row>
    <row r="117" spans="1:18" x14ac:dyDescent="0.25">
      <c r="A117" t="b">
        <v>1</v>
      </c>
      <c r="B117">
        <v>402</v>
      </c>
      <c r="C117" t="s">
        <v>141</v>
      </c>
      <c r="E117" s="34">
        <v>0</v>
      </c>
      <c r="F117" s="34">
        <v>3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t="s">
        <v>305</v>
      </c>
      <c r="M117" s="1">
        <f>MAX(Table13[[#This Row],[Melee]:[Ordnance]])</f>
        <v>3</v>
      </c>
      <c r="N117" s="1">
        <v>0</v>
      </c>
      <c r="O117" s="1">
        <v>0</v>
      </c>
      <c r="P117" s="1">
        <v>0</v>
      </c>
      <c r="Q117" s="1">
        <f>SUM(Table13[[#This Row],[Body armour?]:[Shield?]])</f>
        <v>0</v>
      </c>
      <c r="R117" s="1">
        <f>SUM(Table13[[#This Row],[Max weapon]:[Armour rating]])</f>
        <v>3</v>
      </c>
    </row>
    <row r="118" spans="1:18" x14ac:dyDescent="0.25">
      <c r="A118" t="b">
        <v>1</v>
      </c>
      <c r="B118">
        <v>403</v>
      </c>
      <c r="C118" t="s">
        <v>142</v>
      </c>
      <c r="E118" s="34">
        <v>0</v>
      </c>
      <c r="F118" s="34">
        <v>0</v>
      </c>
      <c r="G118" s="34">
        <v>4</v>
      </c>
      <c r="H118" s="34">
        <v>5</v>
      </c>
      <c r="I118" s="34">
        <v>0</v>
      </c>
      <c r="J118" s="34">
        <v>0</v>
      </c>
      <c r="K118" s="34">
        <v>0</v>
      </c>
      <c r="L118" t="s">
        <v>331</v>
      </c>
      <c r="M118" s="1">
        <f>MAX(Table13[[#This Row],[Melee]:[Ordnance]])</f>
        <v>5</v>
      </c>
      <c r="N118" s="1">
        <v>2</v>
      </c>
      <c r="O118" s="1">
        <v>0</v>
      </c>
      <c r="P118" s="1">
        <v>0</v>
      </c>
      <c r="Q118" s="1">
        <f>SUM(Table13[[#This Row],[Body armour?]:[Shield?]])</f>
        <v>2</v>
      </c>
      <c r="R118" s="1">
        <f>SUM(Table13[[#This Row],[Max weapon]:[Armour rating]])</f>
        <v>9</v>
      </c>
    </row>
    <row r="119" spans="1:18" x14ac:dyDescent="0.25">
      <c r="A119" t="b">
        <v>1</v>
      </c>
      <c r="B119">
        <v>404</v>
      </c>
      <c r="C119" t="s">
        <v>143</v>
      </c>
      <c r="E119" s="34">
        <v>0</v>
      </c>
      <c r="F119" s="34">
        <v>0</v>
      </c>
      <c r="G119" s="34">
        <v>4</v>
      </c>
      <c r="H119" s="34">
        <v>0</v>
      </c>
      <c r="I119" s="34">
        <v>0</v>
      </c>
      <c r="J119" s="34">
        <v>0</v>
      </c>
      <c r="K119" s="34">
        <v>0</v>
      </c>
      <c r="L119" t="s">
        <v>304</v>
      </c>
      <c r="M119" s="1">
        <f>MAX(Table13[[#This Row],[Melee]:[Ordnance]])</f>
        <v>4</v>
      </c>
      <c r="N119" s="1">
        <v>2</v>
      </c>
      <c r="O119" s="1">
        <v>1</v>
      </c>
      <c r="P119" s="1">
        <v>0</v>
      </c>
      <c r="Q119" s="1">
        <f>SUM(Table13[[#This Row],[Body armour?]:[Shield?]])</f>
        <v>3</v>
      </c>
      <c r="R119" s="1">
        <f>SUM(Table13[[#This Row],[Max weapon]:[Armour rating]])</f>
        <v>10</v>
      </c>
    </row>
    <row r="120" spans="1:18" x14ac:dyDescent="0.25">
      <c r="A120" t="b">
        <v>1</v>
      </c>
      <c r="B120">
        <v>405</v>
      </c>
      <c r="C120" t="s">
        <v>144</v>
      </c>
      <c r="E120" s="34">
        <v>0</v>
      </c>
      <c r="F120" s="34">
        <v>0</v>
      </c>
      <c r="G120" s="34">
        <v>0</v>
      </c>
      <c r="H120" s="34">
        <v>5</v>
      </c>
      <c r="I120" s="34">
        <v>0</v>
      </c>
      <c r="J120" s="34">
        <v>7</v>
      </c>
      <c r="K120" s="34">
        <v>0</v>
      </c>
      <c r="L120" t="s">
        <v>313</v>
      </c>
      <c r="M120" s="1">
        <f>MAX(Table13[[#This Row],[Melee]:[Ordnance]])</f>
        <v>7</v>
      </c>
      <c r="N120" s="1">
        <v>0</v>
      </c>
      <c r="O120" s="1">
        <v>1</v>
      </c>
      <c r="P120" s="1">
        <v>0</v>
      </c>
      <c r="Q120" s="1">
        <f>SUM(Table13[[#This Row],[Body armour?]:[Shield?]])</f>
        <v>1</v>
      </c>
      <c r="R120" s="1">
        <f>SUM(Table13[[#This Row],[Max weapon]:[Armour rating]])</f>
        <v>9</v>
      </c>
    </row>
    <row r="121" spans="1:18" x14ac:dyDescent="0.25">
      <c r="A121" t="b">
        <v>1</v>
      </c>
      <c r="B121">
        <v>406</v>
      </c>
      <c r="C121" t="s">
        <v>145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8</v>
      </c>
      <c r="L121" t="s">
        <v>310</v>
      </c>
      <c r="M121" s="1">
        <f>MAX(Table13[[#This Row],[Melee]:[Ordnance]])</f>
        <v>8</v>
      </c>
      <c r="N121" s="1">
        <v>0</v>
      </c>
      <c r="O121" s="1">
        <v>1</v>
      </c>
      <c r="P121" s="1">
        <v>0</v>
      </c>
      <c r="Q121" s="1">
        <f>SUM(Table13[[#This Row],[Body armour?]:[Shield?]])</f>
        <v>1</v>
      </c>
      <c r="R121" s="1">
        <f>SUM(Table13[[#This Row],[Max weapon]:[Armour rating]])</f>
        <v>10</v>
      </c>
    </row>
    <row r="122" spans="1:18" x14ac:dyDescent="0.25">
      <c r="A122" t="b">
        <v>1</v>
      </c>
      <c r="B122">
        <v>407</v>
      </c>
      <c r="C122" t="s">
        <v>146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7</v>
      </c>
      <c r="K122" s="34">
        <v>0</v>
      </c>
      <c r="L122" t="s">
        <v>308</v>
      </c>
      <c r="M122" s="1">
        <f>MAX(Table13[[#This Row],[Melee]:[Ordnance]])</f>
        <v>7</v>
      </c>
      <c r="N122" s="1">
        <v>1</v>
      </c>
      <c r="O122" s="1">
        <v>1</v>
      </c>
      <c r="P122" s="1">
        <v>0</v>
      </c>
      <c r="Q122" s="1">
        <f>SUM(Table13[[#This Row],[Body armour?]:[Shield?]])</f>
        <v>2</v>
      </c>
      <c r="R122" s="1">
        <f>SUM(Table13[[#This Row],[Max weapon]:[Armour rating]])</f>
        <v>11</v>
      </c>
    </row>
    <row r="123" spans="1:18" x14ac:dyDescent="0.25">
      <c r="A123" t="b">
        <v>1</v>
      </c>
      <c r="B123">
        <v>408</v>
      </c>
      <c r="C123" t="s">
        <v>147</v>
      </c>
      <c r="E123" s="34">
        <v>0</v>
      </c>
      <c r="F123" s="34">
        <v>0</v>
      </c>
      <c r="G123" s="34">
        <v>0</v>
      </c>
      <c r="H123" s="34">
        <v>0</v>
      </c>
      <c r="I123" s="34">
        <v>6</v>
      </c>
      <c r="J123" s="34">
        <v>0</v>
      </c>
      <c r="K123" s="34">
        <v>0</v>
      </c>
      <c r="L123" t="s">
        <v>309</v>
      </c>
      <c r="M123" s="1">
        <f>MAX(Table13[[#This Row],[Melee]:[Ordnance]])</f>
        <v>6</v>
      </c>
      <c r="N123" s="1">
        <v>2</v>
      </c>
      <c r="O123" s="1">
        <v>1</v>
      </c>
      <c r="P123" s="1">
        <v>0</v>
      </c>
      <c r="Q123" s="1">
        <f>SUM(Table13[[#This Row],[Body armour?]:[Shield?]])</f>
        <v>3</v>
      </c>
      <c r="R123" s="1">
        <f>SUM(Table13[[#This Row],[Max weapon]:[Armour rating]])</f>
        <v>12</v>
      </c>
    </row>
    <row r="124" spans="1:18" hidden="1" x14ac:dyDescent="0.25">
      <c r="A124" t="b">
        <v>0</v>
      </c>
      <c r="B124">
        <v>500</v>
      </c>
      <c r="C124" t="s">
        <v>148</v>
      </c>
      <c r="D124"/>
      <c r="E124"/>
      <c r="F124"/>
      <c r="G124"/>
      <c r="H124"/>
      <c r="I124"/>
      <c r="J124"/>
      <c r="K124"/>
      <c r="M124" s="1">
        <f>MAX(Table13[[#This Row],[Melee]:[Ordnance]])</f>
        <v>0</v>
      </c>
      <c r="Q124" s="35">
        <f>SUM(Table13[[#This Row],[Body armour?]:[Shield?]])</f>
        <v>0</v>
      </c>
      <c r="R124" s="1">
        <f>SUM(Table13[[#This Row],[Max weapon]:[Armour rating]])</f>
        <v>0</v>
      </c>
    </row>
    <row r="125" spans="1:18" hidden="1" x14ac:dyDescent="0.25">
      <c r="A125" t="b">
        <v>0</v>
      </c>
      <c r="B125">
        <v>501</v>
      </c>
      <c r="C125" t="s">
        <v>149</v>
      </c>
      <c r="D125"/>
      <c r="E125"/>
      <c r="F125"/>
      <c r="G125"/>
      <c r="H125"/>
      <c r="I125"/>
      <c r="J125"/>
      <c r="K125"/>
      <c r="M125" s="1">
        <f>MAX(Table13[[#This Row],[Melee]:[Ordnance]])</f>
        <v>0</v>
      </c>
      <c r="Q125" s="35">
        <f>SUM(Table13[[#This Row],[Body armour?]:[Shield?]])</f>
        <v>0</v>
      </c>
      <c r="R125" s="1">
        <f>SUM(Table13[[#This Row],[Max weapon]:[Armour rating]])</f>
        <v>0</v>
      </c>
    </row>
    <row r="126" spans="1:18" hidden="1" x14ac:dyDescent="0.25">
      <c r="A126" t="b">
        <v>0</v>
      </c>
      <c r="B126">
        <v>502</v>
      </c>
      <c r="C126" t="s">
        <v>150</v>
      </c>
      <c r="D126"/>
      <c r="E126"/>
      <c r="F126"/>
      <c r="G126"/>
      <c r="H126"/>
      <c r="I126"/>
      <c r="J126"/>
      <c r="K126"/>
      <c r="M126" s="1">
        <f>MAX(Table13[[#This Row],[Melee]:[Ordnance]])</f>
        <v>0</v>
      </c>
      <c r="Q126" s="35">
        <f>SUM(Table13[[#This Row],[Body armour?]:[Shield?]])</f>
        <v>0</v>
      </c>
      <c r="R126" s="1">
        <f>SUM(Table13[[#This Row],[Max weapon]:[Armour rating]])</f>
        <v>0</v>
      </c>
    </row>
    <row r="127" spans="1:18" hidden="1" x14ac:dyDescent="0.25">
      <c r="A127" t="b">
        <v>0</v>
      </c>
      <c r="B127">
        <v>503</v>
      </c>
      <c r="C127" t="s">
        <v>151</v>
      </c>
      <c r="D127"/>
      <c r="E127"/>
      <c r="F127"/>
      <c r="G127"/>
      <c r="H127"/>
      <c r="I127"/>
      <c r="J127"/>
      <c r="K127"/>
      <c r="M127" s="1">
        <f>MAX(Table13[[#This Row],[Melee]:[Ordnance]])</f>
        <v>0</v>
      </c>
      <c r="Q127" s="35">
        <f>SUM(Table13[[#This Row],[Body armour?]:[Shield?]])</f>
        <v>0</v>
      </c>
      <c r="R127" s="1">
        <f>SUM(Table13[[#This Row],[Max weapon]:[Armour rating]])</f>
        <v>0</v>
      </c>
    </row>
    <row r="128" spans="1:18" hidden="1" x14ac:dyDescent="0.25">
      <c r="A128" t="b">
        <v>0</v>
      </c>
      <c r="B128">
        <v>504</v>
      </c>
      <c r="C128" t="s">
        <v>152</v>
      </c>
      <c r="D128"/>
      <c r="E128"/>
      <c r="F128"/>
      <c r="G128"/>
      <c r="H128"/>
      <c r="I128"/>
      <c r="J128"/>
      <c r="K128"/>
      <c r="M128" s="1">
        <f>MAX(Table13[[#This Row],[Melee]:[Ordnance]])</f>
        <v>0</v>
      </c>
      <c r="Q128" s="35">
        <f>SUM(Table13[[#This Row],[Body armour?]:[Shield?]])</f>
        <v>0</v>
      </c>
      <c r="R128" s="1">
        <f>SUM(Table13[[#This Row],[Max weapon]:[Armour rating]])</f>
        <v>0</v>
      </c>
    </row>
    <row r="129" spans="1:18" hidden="1" x14ac:dyDescent="0.25">
      <c r="A129" t="b">
        <v>0</v>
      </c>
      <c r="B129">
        <v>505</v>
      </c>
      <c r="C129" t="s">
        <v>153</v>
      </c>
      <c r="D129"/>
      <c r="E129"/>
      <c r="F129"/>
      <c r="G129"/>
      <c r="H129"/>
      <c r="I129"/>
      <c r="J129"/>
      <c r="K129"/>
      <c r="M129" s="1">
        <f>MAX(Table13[[#This Row],[Melee]:[Ordnance]])</f>
        <v>0</v>
      </c>
      <c r="Q129" s="35">
        <f>SUM(Table13[[#This Row],[Body armour?]:[Shield?]])</f>
        <v>0</v>
      </c>
      <c r="R129" s="1">
        <f>SUM(Table13[[#This Row],[Max weapon]:[Armour rating]])</f>
        <v>0</v>
      </c>
    </row>
    <row r="130" spans="1:18" hidden="1" x14ac:dyDescent="0.25">
      <c r="A130" t="b">
        <v>0</v>
      </c>
      <c r="B130">
        <v>506</v>
      </c>
      <c r="C130" t="s">
        <v>154</v>
      </c>
      <c r="D130"/>
      <c r="E130"/>
      <c r="F130"/>
      <c r="G130"/>
      <c r="H130"/>
      <c r="I130"/>
      <c r="J130"/>
      <c r="K130"/>
      <c r="L130" t="s">
        <v>314</v>
      </c>
      <c r="M130" s="1">
        <f>MAX(Table13[[#This Row],[Melee]:[Ordnance]])</f>
        <v>0</v>
      </c>
      <c r="Q130" s="35">
        <f>SUM(Table13[[#This Row],[Body armour?]:[Shield?]])</f>
        <v>0</v>
      </c>
      <c r="R130" s="1">
        <f>SUM(Table13[[#This Row],[Max weapon]:[Armour rating]])</f>
        <v>0</v>
      </c>
    </row>
    <row r="131" spans="1:18" x14ac:dyDescent="0.25">
      <c r="A131" t="b">
        <v>1</v>
      </c>
      <c r="B131">
        <v>507</v>
      </c>
      <c r="C131" t="s">
        <v>155</v>
      </c>
      <c r="E131" s="34">
        <v>2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t="s">
        <v>311</v>
      </c>
      <c r="M131" s="1">
        <f>MAX(Table13[[#This Row],[Melee]:[Ordnance]])</f>
        <v>2</v>
      </c>
      <c r="N131" s="1">
        <v>1</v>
      </c>
      <c r="O131" s="1">
        <v>1</v>
      </c>
      <c r="P131" s="1">
        <v>0</v>
      </c>
      <c r="Q131" s="1">
        <f>SUM(Table13[[#This Row],[Body armour?]:[Shield?]])</f>
        <v>2</v>
      </c>
      <c r="R131" s="1">
        <f>SUM(Table13[[#This Row],[Max weapon]:[Armour rating]])</f>
        <v>6</v>
      </c>
    </row>
    <row r="132" spans="1:18" x14ac:dyDescent="0.25">
      <c r="A132" t="b">
        <v>1</v>
      </c>
      <c r="B132">
        <v>508</v>
      </c>
      <c r="C132" t="s">
        <v>156</v>
      </c>
      <c r="E132" s="34">
        <v>0</v>
      </c>
      <c r="F132" s="34">
        <v>0</v>
      </c>
      <c r="G132" s="34">
        <v>4</v>
      </c>
      <c r="H132" s="34">
        <v>0</v>
      </c>
      <c r="I132" s="34">
        <v>0</v>
      </c>
      <c r="J132" s="34">
        <v>0</v>
      </c>
      <c r="K132" s="34">
        <v>0</v>
      </c>
      <c r="L132" t="s">
        <v>304</v>
      </c>
      <c r="M132" s="1">
        <f>MAX(Table13[[#This Row],[Melee]:[Ordnance]])</f>
        <v>4</v>
      </c>
      <c r="N132" s="1">
        <v>1</v>
      </c>
      <c r="O132" s="1">
        <v>1</v>
      </c>
      <c r="P132" s="1">
        <v>0</v>
      </c>
      <c r="Q132" s="1">
        <f>SUM(Table13[[#This Row],[Body armour?]:[Shield?]])</f>
        <v>2</v>
      </c>
      <c r="R132" s="1">
        <f>SUM(Table13[[#This Row],[Max weapon]:[Armour rating]])</f>
        <v>8</v>
      </c>
    </row>
    <row r="133" spans="1:18" x14ac:dyDescent="0.25">
      <c r="A133" t="b">
        <v>1</v>
      </c>
      <c r="B133">
        <v>509</v>
      </c>
      <c r="C133" t="s">
        <v>157</v>
      </c>
      <c r="E133" s="34">
        <v>0</v>
      </c>
      <c r="F133" s="34">
        <v>0</v>
      </c>
      <c r="G133" s="34">
        <v>0</v>
      </c>
      <c r="H133" s="34">
        <v>5</v>
      </c>
      <c r="I133" s="34">
        <v>0</v>
      </c>
      <c r="J133" s="34">
        <v>0</v>
      </c>
      <c r="K133" s="34">
        <v>0</v>
      </c>
      <c r="L133" t="s">
        <v>306</v>
      </c>
      <c r="M133" s="1">
        <f>MAX(Table13[[#This Row],[Melee]:[Ordnance]])</f>
        <v>5</v>
      </c>
      <c r="N133" s="1">
        <v>3</v>
      </c>
      <c r="O133" s="1">
        <v>1</v>
      </c>
      <c r="P133" s="1">
        <v>0</v>
      </c>
      <c r="Q133" s="1">
        <f>SUM(Table13[[#This Row],[Body armour?]:[Shield?]])</f>
        <v>4</v>
      </c>
      <c r="R133" s="1">
        <f>SUM(Table13[[#This Row],[Max weapon]:[Armour rating]])</f>
        <v>13</v>
      </c>
    </row>
    <row r="134" spans="1:18" x14ac:dyDescent="0.25">
      <c r="A134" t="b">
        <v>1</v>
      </c>
      <c r="B134">
        <v>510</v>
      </c>
      <c r="C134" t="s">
        <v>158</v>
      </c>
      <c r="E134" s="34">
        <v>0</v>
      </c>
      <c r="F134" s="34">
        <v>3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t="s">
        <v>305</v>
      </c>
      <c r="M134" s="1">
        <f>MAX(Table13[[#This Row],[Melee]:[Ordnance]])</f>
        <v>3</v>
      </c>
      <c r="N134" s="1">
        <v>2</v>
      </c>
      <c r="O134" s="1">
        <v>1</v>
      </c>
      <c r="P134" s="1">
        <v>0</v>
      </c>
      <c r="Q134" s="1">
        <f>SUM(Table13[[#This Row],[Body armour?]:[Shield?]])</f>
        <v>3</v>
      </c>
      <c r="R134" s="1">
        <f>SUM(Table13[[#This Row],[Max weapon]:[Armour rating]])</f>
        <v>9</v>
      </c>
    </row>
    <row r="135" spans="1:18" x14ac:dyDescent="0.25">
      <c r="A135" t="b">
        <v>1</v>
      </c>
      <c r="B135">
        <v>511</v>
      </c>
      <c r="C135" t="s">
        <v>159</v>
      </c>
      <c r="E135" s="34">
        <v>0</v>
      </c>
      <c r="F135" s="34">
        <v>0</v>
      </c>
      <c r="G135" s="34">
        <v>4</v>
      </c>
      <c r="H135" s="34">
        <v>0</v>
      </c>
      <c r="I135" s="34">
        <v>0</v>
      </c>
      <c r="J135" s="34">
        <v>0</v>
      </c>
      <c r="K135" s="34">
        <v>0</v>
      </c>
      <c r="L135" t="s">
        <v>304</v>
      </c>
      <c r="M135" s="1">
        <f>MAX(Table13[[#This Row],[Melee]:[Ordnance]])</f>
        <v>4</v>
      </c>
      <c r="N135" s="1">
        <v>2</v>
      </c>
      <c r="O135" s="1">
        <v>1</v>
      </c>
      <c r="P135" s="1">
        <v>0</v>
      </c>
      <c r="Q135" s="1">
        <f>SUM(Table13[[#This Row],[Body armour?]:[Shield?]])</f>
        <v>3</v>
      </c>
      <c r="R135" s="1">
        <f>SUM(Table13[[#This Row],[Max weapon]:[Armour rating]])</f>
        <v>10</v>
      </c>
    </row>
    <row r="136" spans="1:18" x14ac:dyDescent="0.25">
      <c r="A136" t="b">
        <v>1</v>
      </c>
      <c r="B136">
        <v>512</v>
      </c>
      <c r="C136" t="s">
        <v>160</v>
      </c>
      <c r="E136" s="34">
        <v>0</v>
      </c>
      <c r="F136" s="34">
        <v>0</v>
      </c>
      <c r="G136" s="34">
        <v>4</v>
      </c>
      <c r="H136" s="34">
        <v>0</v>
      </c>
      <c r="I136" s="34">
        <v>0</v>
      </c>
      <c r="J136" s="34">
        <v>0</v>
      </c>
      <c r="K136" s="34">
        <v>0</v>
      </c>
      <c r="L136" t="s">
        <v>304</v>
      </c>
      <c r="M136" s="1">
        <f>MAX(Table13[[#This Row],[Melee]:[Ordnance]])</f>
        <v>4</v>
      </c>
      <c r="N136" s="1">
        <v>2</v>
      </c>
      <c r="O136" s="1">
        <v>1</v>
      </c>
      <c r="P136" s="1">
        <v>0</v>
      </c>
      <c r="Q136" s="1">
        <f>SUM(Table13[[#This Row],[Body armour?]:[Shield?]])</f>
        <v>3</v>
      </c>
      <c r="R136" s="1">
        <f>SUM(Table13[[#This Row],[Max weapon]:[Armour rating]])</f>
        <v>10</v>
      </c>
    </row>
    <row r="137" spans="1:18" x14ac:dyDescent="0.25">
      <c r="A137" t="b">
        <v>1</v>
      </c>
      <c r="B137">
        <v>513</v>
      </c>
      <c r="C137" t="s">
        <v>161</v>
      </c>
      <c r="E137" s="34">
        <v>0</v>
      </c>
      <c r="F137" s="34">
        <v>0</v>
      </c>
      <c r="G137" s="34">
        <v>0</v>
      </c>
      <c r="H137" s="34">
        <v>0</v>
      </c>
      <c r="I137" s="34">
        <v>6</v>
      </c>
      <c r="J137" s="34">
        <v>0</v>
      </c>
      <c r="K137" s="34">
        <v>0</v>
      </c>
      <c r="L137" t="s">
        <v>309</v>
      </c>
      <c r="M137" s="1">
        <f>MAX(Table13[[#This Row],[Melee]:[Ordnance]])</f>
        <v>6</v>
      </c>
      <c r="N137" s="1">
        <v>2</v>
      </c>
      <c r="O137" s="1">
        <v>1</v>
      </c>
      <c r="P137" s="1">
        <v>0</v>
      </c>
      <c r="Q137" s="1">
        <f>SUM(Table13[[#This Row],[Body armour?]:[Shield?]])</f>
        <v>3</v>
      </c>
      <c r="R137" s="1">
        <f>SUM(Table13[[#This Row],[Max weapon]:[Armour rating]])</f>
        <v>12</v>
      </c>
    </row>
    <row r="138" spans="1:18" x14ac:dyDescent="0.25">
      <c r="A138" t="b">
        <v>1</v>
      </c>
      <c r="B138">
        <v>600</v>
      </c>
      <c r="C138" t="s">
        <v>162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8</v>
      </c>
      <c r="L138" t="s">
        <v>310</v>
      </c>
      <c r="M138" s="1">
        <f>MAX(Table13[[#This Row],[Melee]:[Ordnance]])</f>
        <v>8</v>
      </c>
      <c r="N138" s="1">
        <v>3</v>
      </c>
      <c r="O138" s="1">
        <v>0</v>
      </c>
      <c r="P138" s="1">
        <v>0</v>
      </c>
      <c r="Q138" s="1">
        <f>SUM(Table13[[#This Row],[Body armour?]:[Shield?]])</f>
        <v>3</v>
      </c>
      <c r="R138" s="1">
        <f>SUM(Table13[[#This Row],[Max weapon]:[Armour rating]])</f>
        <v>14</v>
      </c>
    </row>
    <row r="139" spans="1:18" x14ac:dyDescent="0.25">
      <c r="A139" t="b">
        <v>1</v>
      </c>
      <c r="B139">
        <v>601</v>
      </c>
      <c r="C139" t="s">
        <v>163</v>
      </c>
      <c r="E139" s="34">
        <v>0</v>
      </c>
      <c r="F139" s="34">
        <v>3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t="s">
        <v>305</v>
      </c>
      <c r="M139" s="1">
        <f>MAX(Table13[[#This Row],[Melee]:[Ordnance]])</f>
        <v>3</v>
      </c>
      <c r="N139" s="1">
        <v>2</v>
      </c>
      <c r="O139" s="1">
        <v>1</v>
      </c>
      <c r="P139" s="1">
        <v>0</v>
      </c>
      <c r="Q139" s="1">
        <f>SUM(Table13[[#This Row],[Body armour?]:[Shield?]])</f>
        <v>3</v>
      </c>
      <c r="R139" s="1">
        <f>SUM(Table13[[#This Row],[Max weapon]:[Armour rating]])</f>
        <v>9</v>
      </c>
    </row>
    <row r="140" spans="1:18" x14ac:dyDescent="0.25">
      <c r="A140" t="b">
        <v>1</v>
      </c>
      <c r="B140">
        <v>602</v>
      </c>
      <c r="C140" t="s">
        <v>164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7</v>
      </c>
      <c r="K140" s="34">
        <v>0</v>
      </c>
      <c r="L140" t="s">
        <v>308</v>
      </c>
      <c r="M140" s="1">
        <f>MAX(Table13[[#This Row],[Melee]:[Ordnance]])</f>
        <v>7</v>
      </c>
      <c r="N140" s="1">
        <v>3</v>
      </c>
      <c r="O140" s="1">
        <v>0</v>
      </c>
      <c r="P140" s="1">
        <v>0</v>
      </c>
      <c r="Q140" s="1">
        <f>SUM(Table13[[#This Row],[Body armour?]:[Shield?]])</f>
        <v>3</v>
      </c>
      <c r="R140" s="1">
        <f>SUM(Table13[[#This Row],[Max weapon]:[Armour rating]])</f>
        <v>13</v>
      </c>
    </row>
    <row r="141" spans="1:18" x14ac:dyDescent="0.25">
      <c r="A141" t="b">
        <v>1</v>
      </c>
      <c r="B141">
        <v>603</v>
      </c>
      <c r="C141" t="s">
        <v>165</v>
      </c>
      <c r="E141" s="34">
        <v>0</v>
      </c>
      <c r="F141" s="34">
        <v>0</v>
      </c>
      <c r="G141" s="34">
        <v>4</v>
      </c>
      <c r="H141" s="34">
        <v>0</v>
      </c>
      <c r="I141" s="34">
        <v>0</v>
      </c>
      <c r="J141" s="34">
        <v>0</v>
      </c>
      <c r="K141" s="34">
        <v>0</v>
      </c>
      <c r="L141" t="s">
        <v>304</v>
      </c>
      <c r="M141" s="1">
        <f>MAX(Table13[[#This Row],[Melee]:[Ordnance]])</f>
        <v>4</v>
      </c>
      <c r="N141" s="1">
        <v>2</v>
      </c>
      <c r="O141" s="1">
        <v>0</v>
      </c>
      <c r="P141" s="1">
        <v>0</v>
      </c>
      <c r="Q141" s="1">
        <f>SUM(Table13[[#This Row],[Body armour?]:[Shield?]])</f>
        <v>2</v>
      </c>
      <c r="R141" s="1">
        <f>SUM(Table13[[#This Row],[Max weapon]:[Armour rating]])</f>
        <v>8</v>
      </c>
    </row>
    <row r="142" spans="1:18" x14ac:dyDescent="0.25">
      <c r="A142" t="b">
        <v>1</v>
      </c>
      <c r="B142">
        <v>604</v>
      </c>
      <c r="C142" t="s">
        <v>166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8</v>
      </c>
      <c r="L142" t="s">
        <v>310</v>
      </c>
      <c r="M142" s="1">
        <f>MAX(Table13[[#This Row],[Melee]:[Ordnance]])</f>
        <v>8</v>
      </c>
      <c r="N142" s="1">
        <v>2</v>
      </c>
      <c r="O142" s="1">
        <v>1</v>
      </c>
      <c r="P142" s="1">
        <v>0</v>
      </c>
      <c r="Q142" s="1">
        <f>SUM(Table13[[#This Row],[Body armour?]:[Shield?]])</f>
        <v>3</v>
      </c>
      <c r="R142" s="1">
        <f>SUM(Table13[[#This Row],[Max weapon]:[Armour rating]])</f>
        <v>14</v>
      </c>
    </row>
    <row r="143" spans="1:18" x14ac:dyDescent="0.25">
      <c r="A143" t="b">
        <v>1</v>
      </c>
      <c r="B143">
        <v>605</v>
      </c>
      <c r="C143" t="s">
        <v>167</v>
      </c>
      <c r="E143" s="34">
        <v>0</v>
      </c>
      <c r="F143" s="34">
        <v>3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t="s">
        <v>305</v>
      </c>
      <c r="M143" s="1">
        <f>MAX(Table13[[#This Row],[Melee]:[Ordnance]])</f>
        <v>3</v>
      </c>
      <c r="N143" s="1">
        <v>2</v>
      </c>
      <c r="O143" s="1">
        <v>0</v>
      </c>
      <c r="P143" s="1">
        <v>0</v>
      </c>
      <c r="Q143" s="1">
        <f>SUM(Table13[[#This Row],[Body armour?]:[Shield?]])</f>
        <v>2</v>
      </c>
      <c r="R143" s="1">
        <f>SUM(Table13[[#This Row],[Max weapon]:[Armour rating]])</f>
        <v>7</v>
      </c>
    </row>
    <row r="144" spans="1:18" x14ac:dyDescent="0.25">
      <c r="A144" t="b">
        <v>1</v>
      </c>
      <c r="B144">
        <v>606</v>
      </c>
      <c r="C144" t="s">
        <v>168</v>
      </c>
      <c r="E144" s="34">
        <v>0</v>
      </c>
      <c r="F144" s="34">
        <v>0</v>
      </c>
      <c r="G144" s="34">
        <v>0</v>
      </c>
      <c r="H144" s="34">
        <v>0</v>
      </c>
      <c r="I144" s="34">
        <v>6</v>
      </c>
      <c r="J144" s="34">
        <v>0</v>
      </c>
      <c r="K144" s="34">
        <v>0</v>
      </c>
      <c r="L144" t="s">
        <v>309</v>
      </c>
      <c r="M144" s="1">
        <f>MAX(Table13[[#This Row],[Melee]:[Ordnance]])</f>
        <v>6</v>
      </c>
      <c r="N144" s="1">
        <v>2</v>
      </c>
      <c r="O144" s="1">
        <v>0</v>
      </c>
      <c r="P144" s="1">
        <v>0</v>
      </c>
      <c r="Q144" s="1">
        <f>SUM(Table13[[#This Row],[Body armour?]:[Shield?]])</f>
        <v>2</v>
      </c>
      <c r="R144" s="1">
        <f>SUM(Table13[[#This Row],[Max weapon]:[Armour rating]])</f>
        <v>10</v>
      </c>
    </row>
    <row r="145" spans="1:18" x14ac:dyDescent="0.25">
      <c r="A145" t="b">
        <v>1</v>
      </c>
      <c r="B145">
        <v>607</v>
      </c>
      <c r="C145" t="s">
        <v>169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8</v>
      </c>
      <c r="L145" t="s">
        <v>310</v>
      </c>
      <c r="M145" s="1">
        <f>MAX(Table13[[#This Row],[Melee]:[Ordnance]])</f>
        <v>8</v>
      </c>
      <c r="N145" s="1">
        <v>2</v>
      </c>
      <c r="O145" s="1">
        <v>0</v>
      </c>
      <c r="P145" s="1">
        <v>0</v>
      </c>
      <c r="Q145" s="1">
        <f>SUM(Table13[[#This Row],[Body armour?]:[Shield?]])</f>
        <v>2</v>
      </c>
      <c r="R145" s="1">
        <f>SUM(Table13[[#This Row],[Max weapon]:[Armour rating]])</f>
        <v>12</v>
      </c>
    </row>
    <row r="146" spans="1:18" hidden="1" x14ac:dyDescent="0.25">
      <c r="A146" t="b">
        <v>0</v>
      </c>
      <c r="B146">
        <v>608</v>
      </c>
      <c r="C146" t="s">
        <v>170</v>
      </c>
      <c r="D146"/>
      <c r="E146"/>
      <c r="F146"/>
      <c r="G146"/>
      <c r="H146"/>
      <c r="I146"/>
      <c r="J146"/>
      <c r="K146"/>
      <c r="L146" t="s">
        <v>311</v>
      </c>
      <c r="M146" s="1">
        <f>MAX(Table13[[#This Row],[Melee]:[Ordnance]])</f>
        <v>0</v>
      </c>
      <c r="N146" s="1">
        <v>2</v>
      </c>
      <c r="P146" s="1">
        <v>0</v>
      </c>
      <c r="Q146" s="1">
        <f>SUM(Table13[[#This Row],[Body armour?]:[Shield?]])</f>
        <v>2</v>
      </c>
      <c r="R146" s="1">
        <f>SUM(Table13[[#This Row],[Max weapon]:[Armour rating]])</f>
        <v>4</v>
      </c>
    </row>
    <row r="147" spans="1:18" x14ac:dyDescent="0.25">
      <c r="A147" t="b">
        <v>1</v>
      </c>
      <c r="B147">
        <v>610</v>
      </c>
      <c r="C147" t="s">
        <v>171</v>
      </c>
      <c r="E147" s="34">
        <v>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8</v>
      </c>
      <c r="L147" t="s">
        <v>310</v>
      </c>
      <c r="M147" s="1">
        <f>MAX(Table13[[#This Row],[Melee]:[Ordnance]])</f>
        <v>8</v>
      </c>
      <c r="N147" s="1">
        <v>3</v>
      </c>
      <c r="O147" s="1">
        <v>0</v>
      </c>
      <c r="P147" s="1">
        <v>0</v>
      </c>
      <c r="Q147" s="1">
        <f>SUM(Table13[[#This Row],[Body armour?]:[Shield?]])</f>
        <v>3</v>
      </c>
      <c r="R147" s="1">
        <f>SUM(Table13[[#This Row],[Max weapon]:[Armour rating]])</f>
        <v>14</v>
      </c>
    </row>
    <row r="148" spans="1:18" x14ac:dyDescent="0.25">
      <c r="A148" t="b">
        <v>1</v>
      </c>
      <c r="B148">
        <v>611</v>
      </c>
      <c r="C148" t="s">
        <v>172</v>
      </c>
      <c r="E148" s="34">
        <v>0</v>
      </c>
      <c r="F148" s="34">
        <v>3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t="s">
        <v>305</v>
      </c>
      <c r="M148" s="1">
        <f>MAX(Table13[[#This Row],[Melee]:[Ordnance]])</f>
        <v>3</v>
      </c>
      <c r="N148" s="1">
        <v>2</v>
      </c>
      <c r="O148" s="1">
        <v>1</v>
      </c>
      <c r="P148" s="1">
        <v>0</v>
      </c>
      <c r="Q148" s="1">
        <f>SUM(Table13[[#This Row],[Body armour?]:[Shield?]])</f>
        <v>3</v>
      </c>
      <c r="R148" s="1">
        <f>SUM(Table13[[#This Row],[Max weapon]:[Armour rating]])</f>
        <v>9</v>
      </c>
    </row>
    <row r="149" spans="1:18" x14ac:dyDescent="0.25">
      <c r="A149" t="b">
        <v>1</v>
      </c>
      <c r="B149">
        <v>612</v>
      </c>
      <c r="C149" t="s">
        <v>173</v>
      </c>
      <c r="E149" s="34">
        <v>0</v>
      </c>
      <c r="F149" s="34">
        <v>0</v>
      </c>
      <c r="G149" s="34">
        <v>0</v>
      </c>
      <c r="H149" s="34">
        <v>0</v>
      </c>
      <c r="I149" s="34">
        <v>0</v>
      </c>
      <c r="J149" s="34">
        <v>7</v>
      </c>
      <c r="K149" s="34">
        <v>0</v>
      </c>
      <c r="L149" t="s">
        <v>308</v>
      </c>
      <c r="M149" s="1">
        <f>MAX(Table13[[#This Row],[Melee]:[Ordnance]])</f>
        <v>7</v>
      </c>
      <c r="N149" s="1">
        <v>3</v>
      </c>
      <c r="O149" s="1">
        <v>0</v>
      </c>
      <c r="P149" s="1">
        <v>0</v>
      </c>
      <c r="Q149" s="1">
        <f>SUM(Table13[[#This Row],[Body armour?]:[Shield?]])</f>
        <v>3</v>
      </c>
      <c r="R149" s="1">
        <f>SUM(Table13[[#This Row],[Max weapon]:[Armour rating]])</f>
        <v>13</v>
      </c>
    </row>
    <row r="150" spans="1:18" x14ac:dyDescent="0.25">
      <c r="A150" t="b">
        <v>1</v>
      </c>
      <c r="B150">
        <v>613</v>
      </c>
      <c r="C150" t="s">
        <v>174</v>
      </c>
      <c r="E150" s="34">
        <v>0</v>
      </c>
      <c r="F150" s="34">
        <v>0</v>
      </c>
      <c r="G150" s="34">
        <v>4</v>
      </c>
      <c r="H150" s="34">
        <v>0</v>
      </c>
      <c r="I150" s="34">
        <v>0</v>
      </c>
      <c r="J150" s="34">
        <v>0</v>
      </c>
      <c r="K150" s="34">
        <v>0</v>
      </c>
      <c r="L150" t="s">
        <v>304</v>
      </c>
      <c r="M150" s="1">
        <f>MAX(Table13[[#This Row],[Melee]:[Ordnance]])</f>
        <v>4</v>
      </c>
      <c r="N150" s="1">
        <v>2</v>
      </c>
      <c r="O150" s="1">
        <v>0</v>
      </c>
      <c r="P150" s="1">
        <v>0</v>
      </c>
      <c r="Q150" s="1">
        <f>SUM(Table13[[#This Row],[Body armour?]:[Shield?]])</f>
        <v>2</v>
      </c>
      <c r="R150" s="1">
        <f>SUM(Table13[[#This Row],[Max weapon]:[Armour rating]])</f>
        <v>8</v>
      </c>
    </row>
    <row r="151" spans="1:18" x14ac:dyDescent="0.25">
      <c r="A151" t="b">
        <v>1</v>
      </c>
      <c r="B151">
        <v>614</v>
      </c>
      <c r="C151" t="s">
        <v>175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8</v>
      </c>
      <c r="L151" t="s">
        <v>310</v>
      </c>
      <c r="M151" s="1">
        <f>MAX(Table13[[#This Row],[Melee]:[Ordnance]])</f>
        <v>8</v>
      </c>
      <c r="N151" s="1">
        <v>2</v>
      </c>
      <c r="O151" s="1">
        <v>1</v>
      </c>
      <c r="P151" s="1">
        <v>0</v>
      </c>
      <c r="Q151" s="1">
        <f>SUM(Table13[[#This Row],[Body armour?]:[Shield?]])</f>
        <v>3</v>
      </c>
      <c r="R151" s="1">
        <f>SUM(Table13[[#This Row],[Max weapon]:[Armour rating]])</f>
        <v>14</v>
      </c>
    </row>
    <row r="152" spans="1:18" x14ac:dyDescent="0.25">
      <c r="A152" t="b">
        <v>1</v>
      </c>
      <c r="B152">
        <v>615</v>
      </c>
      <c r="C152" t="s">
        <v>176</v>
      </c>
      <c r="E152" s="34">
        <v>0</v>
      </c>
      <c r="F152" s="34">
        <v>3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t="s">
        <v>305</v>
      </c>
      <c r="M152" s="1">
        <f>MAX(Table13[[#This Row],[Melee]:[Ordnance]])</f>
        <v>3</v>
      </c>
      <c r="N152" s="1">
        <v>2</v>
      </c>
      <c r="O152" s="1">
        <v>0</v>
      </c>
      <c r="P152" s="1">
        <v>0</v>
      </c>
      <c r="Q152" s="1">
        <f>SUM(Table13[[#This Row],[Body armour?]:[Shield?]])</f>
        <v>2</v>
      </c>
      <c r="R152" s="1">
        <f>SUM(Table13[[#This Row],[Max weapon]:[Armour rating]])</f>
        <v>7</v>
      </c>
    </row>
    <row r="153" spans="1:18" x14ac:dyDescent="0.25">
      <c r="A153" t="b">
        <v>1</v>
      </c>
      <c r="B153">
        <v>616</v>
      </c>
      <c r="C153" t="s">
        <v>177</v>
      </c>
      <c r="E153" s="34">
        <v>0</v>
      </c>
      <c r="F153" s="34">
        <v>0</v>
      </c>
      <c r="G153" s="34">
        <v>0</v>
      </c>
      <c r="H153" s="34">
        <v>0</v>
      </c>
      <c r="I153" s="34">
        <v>6</v>
      </c>
      <c r="J153" s="34">
        <v>0</v>
      </c>
      <c r="K153" s="34">
        <v>0</v>
      </c>
      <c r="L153" t="s">
        <v>309</v>
      </c>
      <c r="M153" s="1">
        <f>MAX(Table13[[#This Row],[Melee]:[Ordnance]])</f>
        <v>6</v>
      </c>
      <c r="N153" s="1">
        <v>2</v>
      </c>
      <c r="O153" s="1">
        <v>0</v>
      </c>
      <c r="P153" s="1">
        <v>0</v>
      </c>
      <c r="Q153" s="1">
        <f>SUM(Table13[[#This Row],[Body armour?]:[Shield?]])</f>
        <v>2</v>
      </c>
      <c r="R153" s="1">
        <f>SUM(Table13[[#This Row],[Max weapon]:[Armour rating]])</f>
        <v>10</v>
      </c>
    </row>
    <row r="154" spans="1:18" x14ac:dyDescent="0.25">
      <c r="A154" t="b">
        <v>1</v>
      </c>
      <c r="B154">
        <v>617</v>
      </c>
      <c r="C154" t="s">
        <v>178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8</v>
      </c>
      <c r="L154" t="s">
        <v>310</v>
      </c>
      <c r="M154" s="1">
        <f>MAX(Table13[[#This Row],[Melee]:[Ordnance]])</f>
        <v>8</v>
      </c>
      <c r="N154" s="1">
        <v>2</v>
      </c>
      <c r="O154" s="1">
        <v>0</v>
      </c>
      <c r="P154" s="1">
        <v>0</v>
      </c>
      <c r="Q154" s="1">
        <f>SUM(Table13[[#This Row],[Body armour?]:[Shield?]])</f>
        <v>2</v>
      </c>
      <c r="R154" s="1">
        <f>SUM(Table13[[#This Row],[Max weapon]:[Armour rating]])</f>
        <v>12</v>
      </c>
    </row>
    <row r="155" spans="1:18" hidden="1" x14ac:dyDescent="0.25">
      <c r="A155" t="b">
        <v>0</v>
      </c>
      <c r="B155">
        <v>618</v>
      </c>
      <c r="C155" t="s">
        <v>179</v>
      </c>
      <c r="D155"/>
      <c r="E155"/>
      <c r="F155"/>
      <c r="G155"/>
      <c r="H155"/>
      <c r="I155"/>
      <c r="J155"/>
      <c r="K155"/>
      <c r="L155" t="s">
        <v>311</v>
      </c>
      <c r="M155" s="1">
        <f>MAX(Table13[[#This Row],[Melee]:[Ordnance]])</f>
        <v>0</v>
      </c>
      <c r="P155" s="1">
        <v>0</v>
      </c>
      <c r="Q155" s="1">
        <f>SUM(Table13[[#This Row],[Body armour?]:[Shield?]])</f>
        <v>0</v>
      </c>
      <c r="R155" s="1">
        <f>SUM(Table13[[#This Row],[Max weapon]:[Armour rating]])</f>
        <v>0</v>
      </c>
    </row>
    <row r="156" spans="1:18" hidden="1" x14ac:dyDescent="0.25">
      <c r="A156" t="b">
        <v>0</v>
      </c>
      <c r="B156">
        <v>700</v>
      </c>
      <c r="C156" t="s">
        <v>180</v>
      </c>
      <c r="D156"/>
      <c r="E156"/>
      <c r="F156"/>
      <c r="G156"/>
      <c r="H156"/>
      <c r="I156"/>
      <c r="J156"/>
      <c r="K156"/>
      <c r="M156" s="1">
        <f>MAX(Table13[[#This Row],[Melee]:[Ordnance]])</f>
        <v>0</v>
      </c>
      <c r="Q156" s="35">
        <f>SUM(Table13[[#This Row],[Body armour?]:[Shield?]])</f>
        <v>0</v>
      </c>
      <c r="R156" s="1">
        <f>SUM(Table13[[#This Row],[Max weapon]:[Armour rating]])</f>
        <v>0</v>
      </c>
    </row>
    <row r="157" spans="1:18" hidden="1" x14ac:dyDescent="0.25">
      <c r="A157" t="b">
        <v>0</v>
      </c>
      <c r="B157">
        <v>701</v>
      </c>
      <c r="C157" t="s">
        <v>181</v>
      </c>
      <c r="D157"/>
      <c r="E157"/>
      <c r="F157"/>
      <c r="G157"/>
      <c r="H157"/>
      <c r="I157"/>
      <c r="J157"/>
      <c r="K157"/>
      <c r="M157" s="1">
        <f>MAX(Table13[[#This Row],[Melee]:[Ordnance]])</f>
        <v>0</v>
      </c>
      <c r="Q157" s="35">
        <f>SUM(Table13[[#This Row],[Body armour?]:[Shield?]])</f>
        <v>0</v>
      </c>
      <c r="R157" s="1">
        <f>SUM(Table13[[#This Row],[Max weapon]:[Armour rating]])</f>
        <v>0</v>
      </c>
    </row>
    <row r="158" spans="1:18" hidden="1" x14ac:dyDescent="0.25">
      <c r="A158" t="b">
        <v>0</v>
      </c>
      <c r="B158">
        <v>702</v>
      </c>
      <c r="C158" t="s">
        <v>182</v>
      </c>
      <c r="D158"/>
      <c r="E158"/>
      <c r="F158"/>
      <c r="G158"/>
      <c r="H158"/>
      <c r="I158"/>
      <c r="J158"/>
      <c r="K158"/>
      <c r="M158" s="1">
        <f>MAX(Table13[[#This Row],[Melee]:[Ordnance]])</f>
        <v>0</v>
      </c>
      <c r="Q158" s="35">
        <f>SUM(Table13[[#This Row],[Body armour?]:[Shield?]])</f>
        <v>0</v>
      </c>
      <c r="R158" s="1">
        <f>SUM(Table13[[#This Row],[Max weapon]:[Armour rating]])</f>
        <v>0</v>
      </c>
    </row>
    <row r="159" spans="1:18" hidden="1" x14ac:dyDescent="0.25">
      <c r="A159" t="b">
        <v>0</v>
      </c>
      <c r="B159">
        <v>703</v>
      </c>
      <c r="C159" t="s">
        <v>183</v>
      </c>
      <c r="D159"/>
      <c r="E159"/>
      <c r="F159"/>
      <c r="G159"/>
      <c r="H159"/>
      <c r="I159"/>
      <c r="J159"/>
      <c r="K159"/>
      <c r="M159" s="1">
        <f>MAX(Table13[[#This Row],[Melee]:[Ordnance]])</f>
        <v>0</v>
      </c>
      <c r="Q159" s="35">
        <f>SUM(Table13[[#This Row],[Body armour?]:[Shield?]])</f>
        <v>0</v>
      </c>
      <c r="R159" s="1">
        <f>SUM(Table13[[#This Row],[Max weapon]:[Armour rating]])</f>
        <v>0</v>
      </c>
    </row>
    <row r="160" spans="1:18" hidden="1" x14ac:dyDescent="0.25">
      <c r="A160" t="b">
        <v>0</v>
      </c>
      <c r="B160">
        <v>704</v>
      </c>
      <c r="C160" t="s">
        <v>184</v>
      </c>
      <c r="D160"/>
      <c r="E160"/>
      <c r="F160"/>
      <c r="G160"/>
      <c r="H160"/>
      <c r="I160"/>
      <c r="J160"/>
      <c r="K160"/>
      <c r="M160" s="1">
        <f>MAX(Table13[[#This Row],[Melee]:[Ordnance]])</f>
        <v>0</v>
      </c>
      <c r="Q160" s="35">
        <f>SUM(Table13[[#This Row],[Body armour?]:[Shield?]])</f>
        <v>0</v>
      </c>
      <c r="R160" s="1">
        <f>SUM(Table13[[#This Row],[Max weapon]:[Armour rating]])</f>
        <v>0</v>
      </c>
    </row>
    <row r="161" spans="1:18" hidden="1" x14ac:dyDescent="0.25">
      <c r="A161" t="b">
        <v>0</v>
      </c>
      <c r="B161">
        <v>705</v>
      </c>
      <c r="C161" t="s">
        <v>185</v>
      </c>
      <c r="D161"/>
      <c r="E161"/>
      <c r="F161"/>
      <c r="G161"/>
      <c r="H161"/>
      <c r="I161"/>
      <c r="J161"/>
      <c r="K161"/>
      <c r="M161" s="1">
        <f>MAX(Table13[[#This Row],[Melee]:[Ordnance]])</f>
        <v>0</v>
      </c>
      <c r="Q161" s="35">
        <f>SUM(Table13[[#This Row],[Body armour?]:[Shield?]])</f>
        <v>0</v>
      </c>
      <c r="R161" s="1">
        <f>SUM(Table13[[#This Row],[Max weapon]:[Armour rating]])</f>
        <v>0</v>
      </c>
    </row>
    <row r="162" spans="1:18" hidden="1" x14ac:dyDescent="0.25">
      <c r="A162" t="b">
        <v>0</v>
      </c>
      <c r="B162">
        <v>800</v>
      </c>
      <c r="C162" t="s">
        <v>186</v>
      </c>
      <c r="D162"/>
      <c r="E162"/>
      <c r="F162"/>
      <c r="G162"/>
      <c r="H162"/>
      <c r="I162"/>
      <c r="J162"/>
      <c r="K162"/>
      <c r="M162" s="1">
        <f>MAX(Table13[[#This Row],[Melee]:[Ordnance]])</f>
        <v>0</v>
      </c>
      <c r="Q162" s="35">
        <f>SUM(Table13[[#This Row],[Body armour?]:[Shield?]])</f>
        <v>0</v>
      </c>
      <c r="R162" s="1">
        <f>SUM(Table13[[#This Row],[Max weapon]:[Armour rating]])</f>
        <v>0</v>
      </c>
    </row>
    <row r="163" spans="1:18" x14ac:dyDescent="0.25">
      <c r="A163" t="b">
        <v>1</v>
      </c>
      <c r="B163">
        <v>801</v>
      </c>
      <c r="C163" t="s">
        <v>187</v>
      </c>
      <c r="E163" s="34">
        <v>2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t="s">
        <v>311</v>
      </c>
      <c r="M163" s="1">
        <f>MAX(Table13[[#This Row],[Melee]:[Ordnance]])</f>
        <v>2</v>
      </c>
      <c r="N163" s="1">
        <v>0</v>
      </c>
      <c r="O163" s="1">
        <v>0</v>
      </c>
      <c r="P163" s="1">
        <v>0</v>
      </c>
      <c r="Q163" s="1">
        <f>SUM(Table13[[#This Row],[Body armour?]:[Shield?]])</f>
        <v>0</v>
      </c>
      <c r="R163" s="1">
        <f>SUM(Table13[[#This Row],[Max weapon]:[Armour rating]])</f>
        <v>2</v>
      </c>
    </row>
    <row r="164" spans="1:18" x14ac:dyDescent="0.25">
      <c r="A164" t="b">
        <v>1</v>
      </c>
      <c r="B164">
        <v>802</v>
      </c>
      <c r="C164" t="s">
        <v>188</v>
      </c>
      <c r="E164" s="34">
        <v>0</v>
      </c>
      <c r="F164" s="34">
        <v>0</v>
      </c>
      <c r="G164" s="34">
        <v>0</v>
      </c>
      <c r="H164" s="34">
        <v>5</v>
      </c>
      <c r="I164" s="34">
        <v>6</v>
      </c>
      <c r="J164" s="34">
        <v>0</v>
      </c>
      <c r="K164" s="34">
        <v>0</v>
      </c>
      <c r="L164" t="s">
        <v>315</v>
      </c>
      <c r="M164" s="1">
        <f>MAX(Table13[[#This Row],[Melee]:[Ordnance]])</f>
        <v>6</v>
      </c>
      <c r="N164" s="1">
        <v>0</v>
      </c>
      <c r="O164" s="1">
        <v>0</v>
      </c>
      <c r="P164" s="1">
        <v>0</v>
      </c>
      <c r="Q164" s="1">
        <f>SUM(Table13[[#This Row],[Body armour?]:[Shield?]])</f>
        <v>0</v>
      </c>
      <c r="R164" s="1">
        <f>SUM(Table13[[#This Row],[Max weapon]:[Armour rating]])</f>
        <v>6</v>
      </c>
    </row>
    <row r="165" spans="1:18" x14ac:dyDescent="0.25">
      <c r="A165" t="b">
        <v>1</v>
      </c>
      <c r="B165">
        <v>803</v>
      </c>
      <c r="C165" t="s">
        <v>189</v>
      </c>
      <c r="E165" s="34">
        <v>0</v>
      </c>
      <c r="F165" s="34">
        <v>3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t="s">
        <v>305</v>
      </c>
      <c r="M165" s="1">
        <f>MAX(Table13[[#This Row],[Melee]:[Ordnance]])</f>
        <v>3</v>
      </c>
      <c r="N165" s="1">
        <v>0</v>
      </c>
      <c r="O165" s="1">
        <v>0</v>
      </c>
      <c r="P165" s="1">
        <v>0</v>
      </c>
      <c r="Q165" s="1">
        <f>SUM(Table13[[#This Row],[Body armour?]:[Shield?]])</f>
        <v>0</v>
      </c>
      <c r="R165" s="1">
        <f>SUM(Table13[[#This Row],[Max weapon]:[Armour rating]])</f>
        <v>3</v>
      </c>
    </row>
    <row r="166" spans="1:18" x14ac:dyDescent="0.25">
      <c r="A166" t="b">
        <v>1</v>
      </c>
      <c r="B166">
        <v>804</v>
      </c>
      <c r="C166" t="s">
        <v>190</v>
      </c>
      <c r="E166" s="34">
        <v>0</v>
      </c>
      <c r="F166" s="34">
        <v>0</v>
      </c>
      <c r="G166" s="34">
        <v>4</v>
      </c>
      <c r="H166" s="34">
        <v>0</v>
      </c>
      <c r="I166" s="34">
        <v>0</v>
      </c>
      <c r="J166" s="34">
        <v>0</v>
      </c>
      <c r="K166" s="34">
        <v>0</v>
      </c>
      <c r="L166" t="s">
        <v>304</v>
      </c>
      <c r="M166" s="1">
        <f>MAX(Table13[[#This Row],[Melee]:[Ordnance]])</f>
        <v>4</v>
      </c>
      <c r="N166" s="1">
        <v>0</v>
      </c>
      <c r="O166" s="1">
        <v>0</v>
      </c>
      <c r="P166" s="1">
        <v>0</v>
      </c>
      <c r="Q166" s="1">
        <f>SUM(Table13[[#This Row],[Body armour?]:[Shield?]])</f>
        <v>0</v>
      </c>
      <c r="R166" s="1">
        <f>SUM(Table13[[#This Row],[Max weapon]:[Armour rating]])</f>
        <v>4</v>
      </c>
    </row>
    <row r="167" spans="1:18" hidden="1" x14ac:dyDescent="0.25">
      <c r="A167" t="b">
        <v>0</v>
      </c>
      <c r="B167">
        <v>900</v>
      </c>
      <c r="C167" t="s">
        <v>191</v>
      </c>
      <c r="D167"/>
      <c r="E167"/>
      <c r="F167"/>
      <c r="G167"/>
      <c r="H167"/>
      <c r="I167"/>
      <c r="J167"/>
      <c r="K167"/>
      <c r="M167" s="1">
        <f>MAX(Table13[[#This Row],[Melee]:[Ordnance]])</f>
        <v>0</v>
      </c>
      <c r="Q167" s="35">
        <f>SUM(Table13[[#This Row],[Body armour?]:[Shield?]])</f>
        <v>0</v>
      </c>
      <c r="R167" s="1">
        <f>SUM(Table13[[#This Row],[Max weapon]:[Armour rating]])</f>
        <v>0</v>
      </c>
    </row>
    <row r="168" spans="1:18" hidden="1" x14ac:dyDescent="0.25">
      <c r="A168" t="b">
        <v>0</v>
      </c>
      <c r="B168">
        <v>901</v>
      </c>
      <c r="C168" t="s">
        <v>192</v>
      </c>
      <c r="D168"/>
      <c r="E168"/>
      <c r="F168"/>
      <c r="G168"/>
      <c r="H168"/>
      <c r="I168"/>
      <c r="J168"/>
      <c r="K168"/>
      <c r="M168" s="1">
        <f>MAX(Table13[[#This Row],[Melee]:[Ordnance]])</f>
        <v>0</v>
      </c>
      <c r="Q168" s="35">
        <f>SUM(Table13[[#This Row],[Body armour?]:[Shield?]])</f>
        <v>0</v>
      </c>
      <c r="R168" s="1">
        <f>SUM(Table13[[#This Row],[Max weapon]:[Armour rating]])</f>
        <v>0</v>
      </c>
    </row>
    <row r="169" spans="1:18" hidden="1" x14ac:dyDescent="0.25">
      <c r="A169" t="b">
        <v>0</v>
      </c>
      <c r="B169">
        <v>902</v>
      </c>
      <c r="C169" t="s">
        <v>193</v>
      </c>
      <c r="D169"/>
      <c r="E169"/>
      <c r="F169"/>
      <c r="G169"/>
      <c r="H169"/>
      <c r="I169"/>
      <c r="J169"/>
      <c r="K169"/>
      <c r="M169" s="1">
        <f>MAX(Table13[[#This Row],[Melee]:[Ordnance]])</f>
        <v>0</v>
      </c>
      <c r="Q169" s="35">
        <f>SUM(Table13[[#This Row],[Body armour?]:[Shield?]])</f>
        <v>0</v>
      </c>
      <c r="R169" s="1">
        <f>SUM(Table13[[#This Row],[Max weapon]:[Armour rating]])</f>
        <v>0</v>
      </c>
    </row>
    <row r="170" spans="1:18" hidden="1" x14ac:dyDescent="0.25">
      <c r="A170" t="b">
        <v>0</v>
      </c>
      <c r="B170">
        <v>903</v>
      </c>
      <c r="C170" t="s">
        <v>194</v>
      </c>
      <c r="D170"/>
      <c r="E170"/>
      <c r="F170"/>
      <c r="G170"/>
      <c r="H170"/>
      <c r="I170"/>
      <c r="J170"/>
      <c r="K170"/>
      <c r="M170" s="1">
        <f>MAX(Table13[[#This Row],[Melee]:[Ordnance]])</f>
        <v>0</v>
      </c>
      <c r="Q170" s="35">
        <f>SUM(Table13[[#This Row],[Body armour?]:[Shield?]])</f>
        <v>0</v>
      </c>
      <c r="R170" s="1">
        <f>SUM(Table13[[#This Row],[Max weapon]:[Armour rating]])</f>
        <v>0</v>
      </c>
    </row>
    <row r="171" spans="1:18" hidden="1" x14ac:dyDescent="0.25">
      <c r="A171" t="b">
        <v>0</v>
      </c>
      <c r="B171">
        <v>904</v>
      </c>
      <c r="C171" t="s">
        <v>195</v>
      </c>
      <c r="D171"/>
      <c r="E171"/>
      <c r="F171"/>
      <c r="G171"/>
      <c r="H171"/>
      <c r="I171"/>
      <c r="J171"/>
      <c r="K171"/>
      <c r="M171" s="1">
        <f>MAX(Table13[[#This Row],[Melee]:[Ordnance]])</f>
        <v>0</v>
      </c>
      <c r="Q171" s="35">
        <f>SUM(Table13[[#This Row],[Body armour?]:[Shield?]])</f>
        <v>0</v>
      </c>
      <c r="R171" s="1">
        <f>SUM(Table13[[#This Row],[Max weapon]:[Armour rating]])</f>
        <v>0</v>
      </c>
    </row>
    <row r="172" spans="1:18" hidden="1" x14ac:dyDescent="0.25">
      <c r="A172" t="b">
        <v>0</v>
      </c>
      <c r="B172">
        <v>905</v>
      </c>
      <c r="C172" t="s">
        <v>196</v>
      </c>
      <c r="D172"/>
      <c r="E172"/>
      <c r="F172"/>
      <c r="G172"/>
      <c r="H172"/>
      <c r="I172"/>
      <c r="J172"/>
      <c r="K172"/>
      <c r="M172" s="1">
        <f>MAX(Table13[[#This Row],[Melee]:[Ordnance]])</f>
        <v>0</v>
      </c>
      <c r="Q172" s="35">
        <f>SUM(Table13[[#This Row],[Body armour?]:[Shield?]])</f>
        <v>0</v>
      </c>
      <c r="R172" s="1">
        <f>SUM(Table13[[#This Row],[Max weapon]:[Armour rating]])</f>
        <v>0</v>
      </c>
    </row>
    <row r="173" spans="1:18" hidden="1" x14ac:dyDescent="0.25">
      <c r="A173" t="b">
        <v>0</v>
      </c>
      <c r="B173">
        <v>906</v>
      </c>
      <c r="C173" t="s">
        <v>197</v>
      </c>
      <c r="D173"/>
      <c r="E173"/>
      <c r="F173"/>
      <c r="G173"/>
      <c r="H173"/>
      <c r="I173"/>
      <c r="J173"/>
      <c r="K173"/>
      <c r="M173" s="1">
        <f>MAX(Table13[[#This Row],[Melee]:[Ordnance]])</f>
        <v>0</v>
      </c>
      <c r="Q173" s="35">
        <f>SUM(Table13[[#This Row],[Body armour?]:[Shield?]])</f>
        <v>0</v>
      </c>
      <c r="R173" s="1">
        <f>SUM(Table13[[#This Row],[Max weapon]:[Armour rating]])</f>
        <v>0</v>
      </c>
    </row>
    <row r="174" spans="1:18" hidden="1" x14ac:dyDescent="0.25">
      <c r="A174" t="b">
        <v>0</v>
      </c>
      <c r="B174">
        <v>907</v>
      </c>
      <c r="C174" t="s">
        <v>198</v>
      </c>
      <c r="D174"/>
      <c r="E174"/>
      <c r="F174"/>
      <c r="G174"/>
      <c r="H174"/>
      <c r="I174"/>
      <c r="J174"/>
      <c r="K174"/>
      <c r="M174" s="1">
        <f>MAX(Table13[[#This Row],[Melee]:[Ordnance]])</f>
        <v>0</v>
      </c>
      <c r="Q174" s="35">
        <f>SUM(Table13[[#This Row],[Body armour?]:[Shield?]])</f>
        <v>0</v>
      </c>
      <c r="R174" s="1">
        <f>SUM(Table13[[#This Row],[Max weapon]:[Armour rating]])</f>
        <v>0</v>
      </c>
    </row>
    <row r="175" spans="1:18" hidden="1" x14ac:dyDescent="0.25">
      <c r="A175" t="b">
        <v>0</v>
      </c>
      <c r="B175">
        <v>908</v>
      </c>
      <c r="C175" t="s">
        <v>199</v>
      </c>
      <c r="D175"/>
      <c r="E175"/>
      <c r="F175"/>
      <c r="G175"/>
      <c r="H175"/>
      <c r="I175"/>
      <c r="J175"/>
      <c r="K175"/>
      <c r="M175" s="1">
        <f>MAX(Table13[[#This Row],[Melee]:[Ordnance]])</f>
        <v>0</v>
      </c>
      <c r="Q175" s="35">
        <f>SUM(Table13[[#This Row],[Body armour?]:[Shield?]])</f>
        <v>0</v>
      </c>
      <c r="R175" s="1">
        <f>SUM(Table13[[#This Row],[Max weapon]:[Armour rating]])</f>
        <v>0</v>
      </c>
    </row>
    <row r="176" spans="1:18" hidden="1" x14ac:dyDescent="0.25">
      <c r="A176" t="b">
        <v>0</v>
      </c>
      <c r="B176">
        <v>909</v>
      </c>
      <c r="C176" t="s">
        <v>200</v>
      </c>
      <c r="D176"/>
      <c r="E176"/>
      <c r="F176"/>
      <c r="G176"/>
      <c r="H176"/>
      <c r="I176"/>
      <c r="J176"/>
      <c r="K176"/>
      <c r="M176" s="1">
        <f>MAX(Table13[[#This Row],[Melee]:[Ordnance]])</f>
        <v>0</v>
      </c>
      <c r="Q176" s="35">
        <f>SUM(Table13[[#This Row],[Body armour?]:[Shield?]])</f>
        <v>0</v>
      </c>
      <c r="R176" s="1">
        <f>SUM(Table13[[#This Row],[Max weapon]:[Armour rating]])</f>
        <v>0</v>
      </c>
    </row>
    <row r="177" spans="1:18" hidden="1" x14ac:dyDescent="0.25">
      <c r="A177" t="b">
        <v>0</v>
      </c>
      <c r="B177">
        <v>910</v>
      </c>
      <c r="C177" t="s">
        <v>201</v>
      </c>
      <c r="D177"/>
      <c r="E177"/>
      <c r="F177"/>
      <c r="G177"/>
      <c r="H177"/>
      <c r="I177"/>
      <c r="J177"/>
      <c r="K177"/>
      <c r="M177" s="1">
        <f>MAX(Table13[[#This Row],[Melee]:[Ordnance]])</f>
        <v>0</v>
      </c>
      <c r="Q177" s="35">
        <f>SUM(Table13[[#This Row],[Body armour?]:[Shield?]])</f>
        <v>0</v>
      </c>
      <c r="R177" s="1">
        <f>SUM(Table13[[#This Row],[Max weapon]:[Armour rating]])</f>
        <v>0</v>
      </c>
    </row>
    <row r="178" spans="1:18" hidden="1" x14ac:dyDescent="0.25">
      <c r="A178" t="b">
        <v>0</v>
      </c>
      <c r="B178">
        <v>911</v>
      </c>
      <c r="C178" t="s">
        <v>202</v>
      </c>
      <c r="D178"/>
      <c r="E178"/>
      <c r="F178"/>
      <c r="G178"/>
      <c r="H178"/>
      <c r="I178"/>
      <c r="J178"/>
      <c r="K178"/>
      <c r="M178" s="1">
        <f>MAX(Table13[[#This Row],[Melee]:[Ordnance]])</f>
        <v>0</v>
      </c>
      <c r="Q178" s="35">
        <f>SUM(Table13[[#This Row],[Body armour?]:[Shield?]])</f>
        <v>0</v>
      </c>
      <c r="R178" s="1">
        <f>SUM(Table13[[#This Row],[Max weapon]:[Armour rating]])</f>
        <v>0</v>
      </c>
    </row>
    <row r="179" spans="1:18" hidden="1" x14ac:dyDescent="0.25">
      <c r="A179" t="b">
        <v>0</v>
      </c>
      <c r="B179">
        <v>912</v>
      </c>
      <c r="C179" t="s">
        <v>203</v>
      </c>
      <c r="D179"/>
      <c r="E179"/>
      <c r="F179"/>
      <c r="G179"/>
      <c r="H179"/>
      <c r="I179"/>
      <c r="J179"/>
      <c r="K179"/>
      <c r="M179" s="1">
        <f>MAX(Table13[[#This Row],[Melee]:[Ordnance]])</f>
        <v>0</v>
      </c>
      <c r="Q179" s="35">
        <f>SUM(Table13[[#This Row],[Body armour?]:[Shield?]])</f>
        <v>0</v>
      </c>
      <c r="R179" s="1">
        <f>SUM(Table13[[#This Row],[Max weapon]:[Armour rating]])</f>
        <v>0</v>
      </c>
    </row>
    <row r="180" spans="1:18" hidden="1" x14ac:dyDescent="0.25">
      <c r="A180" t="b">
        <v>0</v>
      </c>
      <c r="B180">
        <v>913</v>
      </c>
      <c r="C180" t="s">
        <v>204</v>
      </c>
      <c r="D180"/>
      <c r="E180"/>
      <c r="F180"/>
      <c r="G180"/>
      <c r="H180"/>
      <c r="I180"/>
      <c r="J180"/>
      <c r="K180"/>
      <c r="M180" s="1">
        <f>MAX(Table13[[#This Row],[Melee]:[Ordnance]])</f>
        <v>0</v>
      </c>
      <c r="Q180" s="35">
        <f>SUM(Table13[[#This Row],[Body armour?]:[Shield?]])</f>
        <v>0</v>
      </c>
      <c r="R180" s="1">
        <f>SUM(Table13[[#This Row],[Max weapon]:[Armour rating]])</f>
        <v>0</v>
      </c>
    </row>
    <row r="181" spans="1:18" hidden="1" x14ac:dyDescent="0.25">
      <c r="A181" t="b">
        <v>0</v>
      </c>
      <c r="B181">
        <v>1000</v>
      </c>
      <c r="C181" t="s">
        <v>205</v>
      </c>
      <c r="D181"/>
      <c r="E181"/>
      <c r="F181"/>
      <c r="G181"/>
      <c r="H181"/>
      <c r="I181"/>
      <c r="J181"/>
      <c r="K181"/>
      <c r="M181" s="1">
        <f>MAX(Table13[[#This Row],[Melee]:[Ordnance]])</f>
        <v>0</v>
      </c>
      <c r="Q181" s="35">
        <f>SUM(Table13[[#This Row],[Body armour?]:[Shield?]])</f>
        <v>0</v>
      </c>
      <c r="R181" s="1">
        <f>SUM(Table13[[#This Row],[Max weapon]:[Armour rating]])</f>
        <v>0</v>
      </c>
    </row>
    <row r="182" spans="1:18" x14ac:dyDescent="0.25">
      <c r="A182" t="b">
        <v>1</v>
      </c>
      <c r="B182">
        <v>1001</v>
      </c>
      <c r="C182" t="s">
        <v>206</v>
      </c>
      <c r="E182" s="34">
        <v>2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t="s">
        <v>311</v>
      </c>
      <c r="M182" s="1">
        <f>MAX(Table13[[#This Row],[Melee]:[Ordnance]])</f>
        <v>2</v>
      </c>
      <c r="N182" s="1">
        <v>3</v>
      </c>
      <c r="O182" s="1">
        <v>1</v>
      </c>
      <c r="P182" s="1">
        <v>0</v>
      </c>
      <c r="Q182" s="1">
        <f>SUM(Table13[[#This Row],[Body armour?]:[Shield?]])</f>
        <v>4</v>
      </c>
      <c r="R182" s="1">
        <f>SUM(Table13[[#This Row],[Max weapon]:[Armour rating]])</f>
        <v>10</v>
      </c>
    </row>
    <row r="183" spans="1:18" x14ac:dyDescent="0.25">
      <c r="A183" t="b">
        <v>1</v>
      </c>
      <c r="B183">
        <v>1002</v>
      </c>
      <c r="C183" t="s">
        <v>207</v>
      </c>
      <c r="E183" s="34">
        <v>0</v>
      </c>
      <c r="F183" s="34">
        <v>0</v>
      </c>
      <c r="G183" s="34">
        <v>4</v>
      </c>
      <c r="H183" s="34">
        <v>0</v>
      </c>
      <c r="I183" s="34">
        <v>0</v>
      </c>
      <c r="J183" s="34">
        <v>0</v>
      </c>
      <c r="K183" s="34">
        <v>0</v>
      </c>
      <c r="L183" t="s">
        <v>304</v>
      </c>
      <c r="M183" s="1">
        <f>MAX(Table13[[#This Row],[Melee]:[Ordnance]])</f>
        <v>4</v>
      </c>
      <c r="N183" s="1">
        <v>1</v>
      </c>
      <c r="O183" s="1">
        <v>1</v>
      </c>
      <c r="P183" s="1">
        <v>0</v>
      </c>
      <c r="Q183" s="1">
        <f>SUM(Table13[[#This Row],[Body armour?]:[Shield?]])</f>
        <v>2</v>
      </c>
      <c r="R183" s="1">
        <f>SUM(Table13[[#This Row],[Max weapon]:[Armour rating]])</f>
        <v>8</v>
      </c>
    </row>
    <row r="184" spans="1:18" x14ac:dyDescent="0.25">
      <c r="A184" t="b">
        <v>1</v>
      </c>
      <c r="B184">
        <v>1003</v>
      </c>
      <c r="C184" t="s">
        <v>208</v>
      </c>
      <c r="E184" s="34">
        <v>0</v>
      </c>
      <c r="F184" s="34">
        <v>0</v>
      </c>
      <c r="G184" s="34">
        <v>0</v>
      </c>
      <c r="H184" s="34">
        <v>0</v>
      </c>
      <c r="I184" s="34">
        <v>6</v>
      </c>
      <c r="J184" s="34">
        <v>0</v>
      </c>
      <c r="K184" s="34">
        <v>0</v>
      </c>
      <c r="L184" t="s">
        <v>309</v>
      </c>
      <c r="M184" s="1">
        <f>MAX(Table13[[#This Row],[Melee]:[Ordnance]])</f>
        <v>6</v>
      </c>
      <c r="N184" s="1">
        <v>1</v>
      </c>
      <c r="O184" s="1">
        <v>1</v>
      </c>
      <c r="P184" s="1">
        <v>0</v>
      </c>
      <c r="Q184" s="1">
        <f>SUM(Table13[[#This Row],[Body armour?]:[Shield?]])</f>
        <v>2</v>
      </c>
      <c r="R184" s="1">
        <f>SUM(Table13[[#This Row],[Max weapon]:[Armour rating]])</f>
        <v>10</v>
      </c>
    </row>
    <row r="185" spans="1:18" x14ac:dyDescent="0.25">
      <c r="A185" t="b">
        <v>1</v>
      </c>
      <c r="B185">
        <v>1004</v>
      </c>
      <c r="C185" t="s">
        <v>209</v>
      </c>
      <c r="E185" s="34">
        <v>0</v>
      </c>
      <c r="F185" s="34">
        <v>0</v>
      </c>
      <c r="G185" s="34">
        <v>0</v>
      </c>
      <c r="H185" s="34">
        <v>5</v>
      </c>
      <c r="I185" s="34">
        <v>0</v>
      </c>
      <c r="J185" s="34">
        <v>0</v>
      </c>
      <c r="K185" s="34">
        <v>0</v>
      </c>
      <c r="L185" t="s">
        <v>306</v>
      </c>
      <c r="M185" s="1">
        <f>MAX(Table13[[#This Row],[Melee]:[Ordnance]])</f>
        <v>5</v>
      </c>
      <c r="N185" s="1">
        <v>2</v>
      </c>
      <c r="O185" s="1">
        <v>1</v>
      </c>
      <c r="P185" s="1">
        <v>0</v>
      </c>
      <c r="Q185" s="1">
        <f>SUM(Table13[[#This Row],[Body armour?]:[Shield?]])</f>
        <v>3</v>
      </c>
      <c r="R185" s="1">
        <f>SUM(Table13[[#This Row],[Max weapon]:[Armour rating]])</f>
        <v>11</v>
      </c>
    </row>
    <row r="186" spans="1:18" x14ac:dyDescent="0.25">
      <c r="A186" t="b">
        <v>1</v>
      </c>
      <c r="B186">
        <v>1005</v>
      </c>
      <c r="C186" t="s">
        <v>210</v>
      </c>
      <c r="E186" s="34">
        <v>0</v>
      </c>
      <c r="F186" s="34">
        <v>0</v>
      </c>
      <c r="G186" s="34">
        <v>0</v>
      </c>
      <c r="H186" s="34">
        <v>0</v>
      </c>
      <c r="I186" s="34">
        <v>0</v>
      </c>
      <c r="J186" s="34">
        <v>7</v>
      </c>
      <c r="K186" s="34">
        <v>0</v>
      </c>
      <c r="L186" t="s">
        <v>308</v>
      </c>
      <c r="M186" s="1">
        <f>MAX(Table13[[#This Row],[Melee]:[Ordnance]])</f>
        <v>7</v>
      </c>
      <c r="N186" s="1">
        <v>3</v>
      </c>
      <c r="O186" s="1">
        <v>0</v>
      </c>
      <c r="P186" s="1">
        <v>0</v>
      </c>
      <c r="Q186" s="1">
        <f>SUM(Table13[[#This Row],[Body armour?]:[Shield?]])</f>
        <v>3</v>
      </c>
      <c r="R186" s="1">
        <f>SUM(Table13[[#This Row],[Max weapon]:[Armour rating]])</f>
        <v>13</v>
      </c>
    </row>
    <row r="187" spans="1:18" x14ac:dyDescent="0.25">
      <c r="A187" t="b">
        <v>1</v>
      </c>
      <c r="B187">
        <v>1006</v>
      </c>
      <c r="C187" t="s">
        <v>211</v>
      </c>
      <c r="E187" s="34">
        <v>2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t="s">
        <v>311</v>
      </c>
      <c r="M187" s="1">
        <f>MAX(Table13[[#This Row],[Melee]:[Ordnance]])</f>
        <v>2</v>
      </c>
      <c r="N187" s="1">
        <v>3</v>
      </c>
      <c r="O187" s="1">
        <v>0</v>
      </c>
      <c r="P187" s="1">
        <v>0</v>
      </c>
      <c r="Q187" s="1">
        <f>SUM(Table13[[#This Row],[Body armour?]:[Shield?]])</f>
        <v>3</v>
      </c>
      <c r="R187" s="1">
        <f>SUM(Table13[[#This Row],[Max weapon]:[Armour rating]])</f>
        <v>8</v>
      </c>
    </row>
    <row r="188" spans="1:18" x14ac:dyDescent="0.25">
      <c r="A188" t="b">
        <v>1</v>
      </c>
      <c r="B188">
        <v>1007</v>
      </c>
      <c r="C188" t="s">
        <v>212</v>
      </c>
      <c r="E188" s="34">
        <v>0</v>
      </c>
      <c r="F188" s="34">
        <v>0</v>
      </c>
      <c r="G188" s="34">
        <v>0</v>
      </c>
      <c r="H188" s="34">
        <v>0</v>
      </c>
      <c r="I188" s="34">
        <v>6</v>
      </c>
      <c r="J188" s="34">
        <v>0</v>
      </c>
      <c r="K188" s="34">
        <v>0</v>
      </c>
      <c r="L188" t="s">
        <v>309</v>
      </c>
      <c r="M188" s="1">
        <f>MAX(Table13[[#This Row],[Melee]:[Ordnance]])</f>
        <v>6</v>
      </c>
      <c r="N188" s="1">
        <v>3</v>
      </c>
      <c r="O188" s="1">
        <v>0</v>
      </c>
      <c r="P188" s="1">
        <v>0</v>
      </c>
      <c r="Q188" s="1">
        <f>SUM(Table13[[#This Row],[Body armour?]:[Shield?]])</f>
        <v>3</v>
      </c>
      <c r="R188" s="1">
        <f>SUM(Table13[[#This Row],[Max weapon]:[Armour rating]])</f>
        <v>12</v>
      </c>
    </row>
    <row r="189" spans="1:18" x14ac:dyDescent="0.25">
      <c r="A189" t="b">
        <v>1</v>
      </c>
      <c r="B189">
        <v>1008</v>
      </c>
      <c r="C189" t="s">
        <v>213</v>
      </c>
      <c r="E189" s="34">
        <v>0</v>
      </c>
      <c r="F189" s="34">
        <v>3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t="s">
        <v>305</v>
      </c>
      <c r="M189" s="1">
        <f>MAX(Table13[[#This Row],[Melee]:[Ordnance]])</f>
        <v>3</v>
      </c>
      <c r="N189" s="1">
        <v>3</v>
      </c>
      <c r="O189" s="1">
        <v>0</v>
      </c>
      <c r="P189" s="1">
        <v>0</v>
      </c>
      <c r="Q189" s="1">
        <f>SUM(Table13[[#This Row],[Body armour?]:[Shield?]])</f>
        <v>3</v>
      </c>
      <c r="R189" s="1">
        <f>SUM(Table13[[#This Row],[Max weapon]:[Armour rating]])</f>
        <v>9</v>
      </c>
    </row>
    <row r="190" spans="1:18" x14ac:dyDescent="0.25">
      <c r="A190" t="b">
        <v>1</v>
      </c>
      <c r="B190">
        <v>1009</v>
      </c>
      <c r="C190" t="s">
        <v>214</v>
      </c>
      <c r="E190" s="34">
        <v>2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t="s">
        <v>311</v>
      </c>
      <c r="M190" s="1">
        <f>MAX(Table13[[#This Row],[Melee]:[Ordnance]])</f>
        <v>2</v>
      </c>
      <c r="N190" s="1">
        <v>1</v>
      </c>
      <c r="O190" s="1">
        <v>0</v>
      </c>
      <c r="P190" s="1">
        <v>0</v>
      </c>
      <c r="Q190" s="1">
        <f>SUM(Table13[[#This Row],[Body armour?]:[Shield?]])</f>
        <v>1</v>
      </c>
      <c r="R190" s="1">
        <f>SUM(Table13[[#This Row],[Max weapon]:[Armour rating]])</f>
        <v>4</v>
      </c>
    </row>
    <row r="191" spans="1:18" x14ac:dyDescent="0.25">
      <c r="A191" t="b">
        <v>1</v>
      </c>
      <c r="B191">
        <v>1010</v>
      </c>
      <c r="C191" t="s">
        <v>215</v>
      </c>
      <c r="E191" s="34">
        <v>0</v>
      </c>
      <c r="F191" s="34">
        <v>0</v>
      </c>
      <c r="G191" s="34">
        <v>0</v>
      </c>
      <c r="H191" s="34">
        <v>5</v>
      </c>
      <c r="I191" s="34">
        <v>0</v>
      </c>
      <c r="J191" s="34">
        <v>0</v>
      </c>
      <c r="K191" s="34">
        <v>0</v>
      </c>
      <c r="L191" t="s">
        <v>312</v>
      </c>
      <c r="M191" s="1">
        <f>MAX(Table13[[#This Row],[Melee]:[Ordnance]])</f>
        <v>5</v>
      </c>
      <c r="N191" s="1">
        <v>1</v>
      </c>
      <c r="O191" s="1">
        <v>0</v>
      </c>
      <c r="P191" s="1">
        <v>0</v>
      </c>
      <c r="Q191" s="1">
        <f>SUM(Table13[[#This Row],[Body armour?]:[Shield?]])</f>
        <v>1</v>
      </c>
      <c r="R191" s="1">
        <f>SUM(Table13[[#This Row],[Max weapon]:[Armour rating]])</f>
        <v>7</v>
      </c>
    </row>
    <row r="192" spans="1:18" x14ac:dyDescent="0.25">
      <c r="A192" t="b">
        <v>1</v>
      </c>
      <c r="B192">
        <v>1011</v>
      </c>
      <c r="C192" t="s">
        <v>216</v>
      </c>
      <c r="E192" s="34">
        <v>0</v>
      </c>
      <c r="F192" s="34">
        <v>3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t="s">
        <v>305</v>
      </c>
      <c r="M192" s="1">
        <f>MAX(Table13[[#This Row],[Melee]:[Ordnance]])</f>
        <v>3</v>
      </c>
      <c r="N192" s="1">
        <v>1</v>
      </c>
      <c r="O192" s="1">
        <v>0</v>
      </c>
      <c r="P192" s="1">
        <v>0</v>
      </c>
      <c r="Q192" s="1">
        <f>SUM(Table13[[#This Row],[Body armour?]:[Shield?]])</f>
        <v>1</v>
      </c>
      <c r="R192" s="1">
        <f>SUM(Table13[[#This Row],[Max weapon]:[Armour rating]])</f>
        <v>5</v>
      </c>
    </row>
    <row r="193" spans="1:18" hidden="1" x14ac:dyDescent="0.25">
      <c r="A193" t="b">
        <v>0</v>
      </c>
      <c r="B193">
        <v>1100</v>
      </c>
      <c r="C193" t="s">
        <v>217</v>
      </c>
      <c r="D193"/>
      <c r="E193"/>
      <c r="F193"/>
      <c r="G193"/>
      <c r="H193"/>
      <c r="I193"/>
      <c r="J193"/>
      <c r="K193"/>
      <c r="M193" s="1">
        <f>MAX(Table13[[#This Row],[Melee]:[Ordnance]])</f>
        <v>0</v>
      </c>
      <c r="Q193" s="35">
        <f>SUM(Table13[[#This Row],[Body armour?]:[Shield?]])</f>
        <v>0</v>
      </c>
      <c r="R193" s="1">
        <f>SUM(Table13[[#This Row],[Max weapon]:[Armour rating]])</f>
        <v>0</v>
      </c>
    </row>
    <row r="194" spans="1:18" hidden="1" x14ac:dyDescent="0.25">
      <c r="A194" t="b">
        <v>0</v>
      </c>
      <c r="B194">
        <v>1101</v>
      </c>
      <c r="C194" t="s">
        <v>218</v>
      </c>
      <c r="D194"/>
      <c r="E194"/>
      <c r="F194"/>
      <c r="G194"/>
      <c r="H194"/>
      <c r="I194"/>
      <c r="J194"/>
      <c r="K194"/>
      <c r="M194" s="1">
        <f>MAX(Table13[[#This Row],[Melee]:[Ordnance]])</f>
        <v>0</v>
      </c>
      <c r="Q194" s="35">
        <f>SUM(Table13[[#This Row],[Body armour?]:[Shield?]])</f>
        <v>0</v>
      </c>
      <c r="R194" s="1">
        <f>SUM(Table13[[#This Row],[Max weapon]:[Armour rating]])</f>
        <v>0</v>
      </c>
    </row>
    <row r="195" spans="1:18" hidden="1" x14ac:dyDescent="0.25">
      <c r="A195" t="b">
        <v>0</v>
      </c>
      <c r="B195">
        <v>1102</v>
      </c>
      <c r="C195" t="s">
        <v>219</v>
      </c>
      <c r="D195"/>
      <c r="E195"/>
      <c r="F195"/>
      <c r="G195"/>
      <c r="H195"/>
      <c r="I195"/>
      <c r="J195"/>
      <c r="K195"/>
      <c r="M195" s="1">
        <f>MAX(Table13[[#This Row],[Melee]:[Ordnance]])</f>
        <v>0</v>
      </c>
      <c r="Q195" s="35">
        <f>SUM(Table13[[#This Row],[Body armour?]:[Shield?]])</f>
        <v>0</v>
      </c>
      <c r="R195" s="1">
        <f>SUM(Table13[[#This Row],[Max weapon]:[Armour rating]])</f>
        <v>0</v>
      </c>
    </row>
    <row r="196" spans="1:18" hidden="1" x14ac:dyDescent="0.25">
      <c r="A196" t="b">
        <v>0</v>
      </c>
      <c r="B196">
        <v>1103</v>
      </c>
      <c r="C196" t="s">
        <v>220</v>
      </c>
      <c r="D196"/>
      <c r="E196"/>
      <c r="F196"/>
      <c r="G196"/>
      <c r="H196"/>
      <c r="I196"/>
      <c r="J196"/>
      <c r="K196"/>
      <c r="M196" s="1">
        <f>MAX(Table13[[#This Row],[Melee]:[Ordnance]])</f>
        <v>0</v>
      </c>
      <c r="Q196" s="35">
        <f>SUM(Table13[[#This Row],[Body armour?]:[Shield?]])</f>
        <v>0</v>
      </c>
      <c r="R196" s="1">
        <f>SUM(Table13[[#This Row],[Max weapon]:[Armour rating]])</f>
        <v>0</v>
      </c>
    </row>
    <row r="197" spans="1:18" hidden="1" x14ac:dyDescent="0.25">
      <c r="A197" t="b">
        <v>0</v>
      </c>
      <c r="B197">
        <v>1104</v>
      </c>
      <c r="C197" t="s">
        <v>221</v>
      </c>
      <c r="D197"/>
      <c r="E197"/>
      <c r="F197"/>
      <c r="G197"/>
      <c r="H197"/>
      <c r="I197"/>
      <c r="J197"/>
      <c r="K197"/>
      <c r="M197" s="1">
        <f>MAX(Table13[[#This Row],[Melee]:[Ordnance]])</f>
        <v>0</v>
      </c>
      <c r="Q197" s="35">
        <f>SUM(Table13[[#This Row],[Body armour?]:[Shield?]])</f>
        <v>0</v>
      </c>
      <c r="R197" s="1">
        <f>SUM(Table13[[#This Row],[Max weapon]:[Armour rating]])</f>
        <v>0</v>
      </c>
    </row>
    <row r="198" spans="1:18" hidden="1" x14ac:dyDescent="0.25">
      <c r="A198" t="b">
        <v>0</v>
      </c>
      <c r="B198">
        <v>1105</v>
      </c>
      <c r="C198" t="s">
        <v>222</v>
      </c>
      <c r="D198"/>
      <c r="E198"/>
      <c r="F198"/>
      <c r="G198"/>
      <c r="H198"/>
      <c r="I198"/>
      <c r="J198"/>
      <c r="K198"/>
      <c r="M198" s="1">
        <f>MAX(Table13[[#This Row],[Melee]:[Ordnance]])</f>
        <v>0</v>
      </c>
      <c r="Q198" s="35">
        <f>SUM(Table13[[#This Row],[Body armour?]:[Shield?]])</f>
        <v>0</v>
      </c>
      <c r="R198" s="1">
        <f>SUM(Table13[[#This Row],[Max weapon]:[Armour rating]])</f>
        <v>0</v>
      </c>
    </row>
    <row r="199" spans="1:18" hidden="1" x14ac:dyDescent="0.25">
      <c r="A199" t="b">
        <v>0</v>
      </c>
      <c r="B199">
        <v>1106</v>
      </c>
      <c r="C199" t="s">
        <v>223</v>
      </c>
      <c r="D199"/>
      <c r="E199"/>
      <c r="F199"/>
      <c r="G199"/>
      <c r="H199"/>
      <c r="I199"/>
      <c r="J199"/>
      <c r="K199"/>
      <c r="M199" s="1">
        <f>MAX(Table13[[#This Row],[Melee]:[Ordnance]])</f>
        <v>0</v>
      </c>
      <c r="Q199" s="35">
        <f>SUM(Table13[[#This Row],[Body armour?]:[Shield?]])</f>
        <v>0</v>
      </c>
      <c r="R199" s="1">
        <f>SUM(Table13[[#This Row],[Max weapon]:[Armour rating]])</f>
        <v>0</v>
      </c>
    </row>
    <row r="200" spans="1:18" hidden="1" x14ac:dyDescent="0.25">
      <c r="A200" t="b">
        <v>0</v>
      </c>
      <c r="B200">
        <v>1107</v>
      </c>
      <c r="C200" t="s">
        <v>224</v>
      </c>
      <c r="D200"/>
      <c r="E200"/>
      <c r="F200"/>
      <c r="G200"/>
      <c r="H200"/>
      <c r="I200"/>
      <c r="J200"/>
      <c r="K200"/>
      <c r="M200" s="1">
        <f>MAX(Table13[[#This Row],[Melee]:[Ordnance]])</f>
        <v>0</v>
      </c>
      <c r="Q200" s="35">
        <f>SUM(Table13[[#This Row],[Body armour?]:[Shield?]])</f>
        <v>0</v>
      </c>
      <c r="R200" s="1">
        <f>SUM(Table13[[#This Row],[Max weapon]:[Armour rating]])</f>
        <v>0</v>
      </c>
    </row>
    <row r="201" spans="1:18" hidden="1" x14ac:dyDescent="0.25">
      <c r="A201" t="b">
        <v>0</v>
      </c>
      <c r="B201">
        <v>1108</v>
      </c>
      <c r="C201" t="s">
        <v>225</v>
      </c>
      <c r="D201"/>
      <c r="E201"/>
      <c r="F201"/>
      <c r="G201"/>
      <c r="H201"/>
      <c r="I201"/>
      <c r="J201"/>
      <c r="K201"/>
      <c r="M201" s="1">
        <f>MAX(Table13[[#This Row],[Melee]:[Ordnance]])</f>
        <v>0</v>
      </c>
      <c r="Q201" s="35">
        <f>SUM(Table13[[#This Row],[Body armour?]:[Shield?]])</f>
        <v>0</v>
      </c>
      <c r="R201" s="1">
        <f>SUM(Table13[[#This Row],[Max weapon]:[Armour rating]])</f>
        <v>0</v>
      </c>
    </row>
    <row r="202" spans="1:18" hidden="1" x14ac:dyDescent="0.25">
      <c r="A202" t="b">
        <v>0</v>
      </c>
      <c r="B202">
        <v>1109</v>
      </c>
      <c r="C202" t="s">
        <v>226</v>
      </c>
      <c r="D202"/>
      <c r="E202"/>
      <c r="F202"/>
      <c r="G202"/>
      <c r="H202"/>
      <c r="I202"/>
      <c r="J202"/>
      <c r="K202"/>
      <c r="M202" s="1">
        <f>MAX(Table13[[#This Row],[Melee]:[Ordnance]])</f>
        <v>0</v>
      </c>
      <c r="Q202" s="35">
        <f>SUM(Table13[[#This Row],[Body armour?]:[Shield?]])</f>
        <v>0</v>
      </c>
      <c r="R202" s="1">
        <f>SUM(Table13[[#This Row],[Max weapon]:[Armour rating]])</f>
        <v>0</v>
      </c>
    </row>
    <row r="203" spans="1:18" hidden="1" x14ac:dyDescent="0.25">
      <c r="A203" t="b">
        <v>0</v>
      </c>
      <c r="B203">
        <v>1110</v>
      </c>
      <c r="C203" t="s">
        <v>227</v>
      </c>
      <c r="D203"/>
      <c r="E203"/>
      <c r="F203"/>
      <c r="G203"/>
      <c r="H203"/>
      <c r="I203"/>
      <c r="J203"/>
      <c r="K203"/>
      <c r="M203" s="1">
        <f>MAX(Table13[[#This Row],[Melee]:[Ordnance]])</f>
        <v>0</v>
      </c>
      <c r="Q203" s="35">
        <f>SUM(Table13[[#This Row],[Body armour?]:[Shield?]])</f>
        <v>0</v>
      </c>
      <c r="R203" s="1">
        <f>SUM(Table13[[#This Row],[Max weapon]:[Armour rating]])</f>
        <v>0</v>
      </c>
    </row>
    <row r="204" spans="1:18" hidden="1" x14ac:dyDescent="0.25">
      <c r="A204" t="b">
        <v>0</v>
      </c>
      <c r="B204">
        <v>1111</v>
      </c>
      <c r="C204" t="s">
        <v>228</v>
      </c>
      <c r="D204"/>
      <c r="E204"/>
      <c r="F204"/>
      <c r="G204"/>
      <c r="H204"/>
      <c r="I204"/>
      <c r="J204"/>
      <c r="K204"/>
      <c r="M204" s="1">
        <f>MAX(Table13[[#This Row],[Melee]:[Ordnance]])</f>
        <v>0</v>
      </c>
      <c r="Q204" s="35">
        <f>SUM(Table13[[#This Row],[Body armour?]:[Shield?]])</f>
        <v>0</v>
      </c>
      <c r="R204" s="1">
        <f>SUM(Table13[[#This Row],[Max weapon]:[Armour rating]])</f>
        <v>0</v>
      </c>
    </row>
    <row r="205" spans="1:18" hidden="1" x14ac:dyDescent="0.25">
      <c r="A205" t="b">
        <v>0</v>
      </c>
      <c r="B205">
        <v>1112</v>
      </c>
      <c r="C205" t="s">
        <v>229</v>
      </c>
      <c r="D205"/>
      <c r="E205"/>
      <c r="F205"/>
      <c r="G205"/>
      <c r="H205"/>
      <c r="I205"/>
      <c r="J205"/>
      <c r="K205"/>
      <c r="M205" s="1">
        <f>MAX(Table13[[#This Row],[Melee]:[Ordnance]])</f>
        <v>0</v>
      </c>
      <c r="Q205" s="35">
        <f>SUM(Table13[[#This Row],[Body armour?]:[Shield?]])</f>
        <v>0</v>
      </c>
      <c r="R205" s="1">
        <f>SUM(Table13[[#This Row],[Max weapon]:[Armour rating]])</f>
        <v>0</v>
      </c>
    </row>
    <row r="206" spans="1:18" hidden="1" x14ac:dyDescent="0.25">
      <c r="A206" t="b">
        <v>0</v>
      </c>
      <c r="B206">
        <v>1113</v>
      </c>
      <c r="C206" t="s">
        <v>230</v>
      </c>
      <c r="D206"/>
      <c r="E206"/>
      <c r="F206"/>
      <c r="G206"/>
      <c r="H206"/>
      <c r="I206"/>
      <c r="J206"/>
      <c r="K206"/>
      <c r="M206" s="1">
        <f>MAX(Table13[[#This Row],[Melee]:[Ordnance]])</f>
        <v>0</v>
      </c>
      <c r="Q206" s="35">
        <f>SUM(Table13[[#This Row],[Body armour?]:[Shield?]])</f>
        <v>0</v>
      </c>
      <c r="R206" s="1">
        <f>SUM(Table13[[#This Row],[Max weapon]:[Armour rating]])</f>
        <v>0</v>
      </c>
    </row>
    <row r="207" spans="1:18" hidden="1" x14ac:dyDescent="0.25">
      <c r="A207" t="b">
        <v>0</v>
      </c>
      <c r="B207">
        <v>1114</v>
      </c>
      <c r="C207" t="s">
        <v>231</v>
      </c>
      <c r="D207"/>
      <c r="E207"/>
      <c r="F207"/>
      <c r="G207"/>
      <c r="H207"/>
      <c r="I207"/>
      <c r="J207"/>
      <c r="K207"/>
      <c r="M207" s="1">
        <f>MAX(Table13[[#This Row],[Melee]:[Ordnance]])</f>
        <v>0</v>
      </c>
      <c r="Q207" s="35">
        <f>SUM(Table13[[#This Row],[Body armour?]:[Shield?]])</f>
        <v>0</v>
      </c>
      <c r="R207" s="1">
        <f>SUM(Table13[[#This Row],[Max weapon]:[Armour rating]])</f>
        <v>0</v>
      </c>
    </row>
    <row r="208" spans="1:18" hidden="1" x14ac:dyDescent="0.25">
      <c r="A208" t="b">
        <v>0</v>
      </c>
      <c r="B208">
        <v>1115</v>
      </c>
      <c r="C208" t="s">
        <v>232</v>
      </c>
      <c r="D208"/>
      <c r="E208"/>
      <c r="F208"/>
      <c r="G208"/>
      <c r="H208"/>
      <c r="I208"/>
      <c r="J208"/>
      <c r="K208"/>
      <c r="M208" s="1">
        <f>MAX(Table13[[#This Row],[Melee]:[Ordnance]])</f>
        <v>0</v>
      </c>
      <c r="Q208" s="35">
        <f>SUM(Table13[[#This Row],[Body armour?]:[Shield?]])</f>
        <v>0</v>
      </c>
      <c r="R208" s="1">
        <f>SUM(Table13[[#This Row],[Max weapon]:[Armour rating]])</f>
        <v>0</v>
      </c>
    </row>
    <row r="209" spans="1:18" hidden="1" x14ac:dyDescent="0.25">
      <c r="A209" t="b">
        <v>0</v>
      </c>
      <c r="B209">
        <v>1116</v>
      </c>
      <c r="C209" t="s">
        <v>233</v>
      </c>
      <c r="D209"/>
      <c r="E209"/>
      <c r="F209"/>
      <c r="G209"/>
      <c r="H209"/>
      <c r="I209"/>
      <c r="J209"/>
      <c r="K209"/>
      <c r="M209" s="1">
        <f>MAX(Table13[[#This Row],[Melee]:[Ordnance]])</f>
        <v>0</v>
      </c>
      <c r="Q209" s="35">
        <f>SUM(Table13[[#This Row],[Body armour?]:[Shield?]])</f>
        <v>0</v>
      </c>
      <c r="R209" s="1">
        <f>SUM(Table13[[#This Row],[Max weapon]:[Armour rating]])</f>
        <v>0</v>
      </c>
    </row>
    <row r="210" spans="1:18" hidden="1" x14ac:dyDescent="0.25">
      <c r="A210" t="b">
        <v>0</v>
      </c>
      <c r="B210">
        <v>1117</v>
      </c>
      <c r="C210" t="s">
        <v>234</v>
      </c>
      <c r="D210"/>
      <c r="E210"/>
      <c r="F210"/>
      <c r="G210"/>
      <c r="H210"/>
      <c r="I210"/>
      <c r="J210"/>
      <c r="K210"/>
      <c r="M210" s="1">
        <f>MAX(Table13[[#This Row],[Melee]:[Ordnance]])</f>
        <v>0</v>
      </c>
      <c r="Q210" s="35">
        <f>SUM(Table13[[#This Row],[Body armour?]:[Shield?]])</f>
        <v>0</v>
      </c>
      <c r="R210" s="1">
        <f>SUM(Table13[[#This Row],[Max weapon]:[Armour rating]])</f>
        <v>0</v>
      </c>
    </row>
    <row r="211" spans="1:18" hidden="1" x14ac:dyDescent="0.25">
      <c r="A211" t="b">
        <v>0</v>
      </c>
      <c r="B211">
        <v>1118</v>
      </c>
      <c r="C211" t="s">
        <v>235</v>
      </c>
      <c r="D211"/>
      <c r="E211"/>
      <c r="F211"/>
      <c r="G211"/>
      <c r="H211"/>
      <c r="I211"/>
      <c r="J211"/>
      <c r="K211"/>
      <c r="M211" s="1">
        <f>MAX(Table13[[#This Row],[Melee]:[Ordnance]])</f>
        <v>0</v>
      </c>
      <c r="Q211" s="35">
        <f>SUM(Table13[[#This Row],[Body armour?]:[Shield?]])</f>
        <v>0</v>
      </c>
      <c r="R211" s="1">
        <f>SUM(Table13[[#This Row],[Max weapon]:[Armour rating]])</f>
        <v>0</v>
      </c>
    </row>
    <row r="212" spans="1:18" hidden="1" x14ac:dyDescent="0.25">
      <c r="A212" t="b">
        <v>0</v>
      </c>
      <c r="B212">
        <v>1119</v>
      </c>
      <c r="C212" t="s">
        <v>236</v>
      </c>
      <c r="D212"/>
      <c r="E212"/>
      <c r="F212"/>
      <c r="G212"/>
      <c r="H212"/>
      <c r="I212"/>
      <c r="J212"/>
      <c r="K212"/>
      <c r="M212" s="1">
        <f>MAX(Table13[[#This Row],[Melee]:[Ordnance]])</f>
        <v>0</v>
      </c>
      <c r="Q212" s="35">
        <f>SUM(Table13[[#This Row],[Body armour?]:[Shield?]])</f>
        <v>0</v>
      </c>
      <c r="R212" s="1">
        <f>SUM(Table13[[#This Row],[Max weapon]:[Armour rating]])</f>
        <v>0</v>
      </c>
    </row>
    <row r="213" spans="1:18" hidden="1" x14ac:dyDescent="0.25">
      <c r="A213" t="b">
        <v>0</v>
      </c>
      <c r="B213">
        <v>1120</v>
      </c>
      <c r="C213" t="s">
        <v>237</v>
      </c>
      <c r="D213"/>
      <c r="E213"/>
      <c r="F213"/>
      <c r="G213"/>
      <c r="H213"/>
      <c r="I213"/>
      <c r="J213"/>
      <c r="K213"/>
      <c r="M213" s="1">
        <f>MAX(Table13[[#This Row],[Melee]:[Ordnance]])</f>
        <v>0</v>
      </c>
      <c r="Q213" s="35">
        <f>SUM(Table13[[#This Row],[Body armour?]:[Shield?]])</f>
        <v>0</v>
      </c>
      <c r="R213" s="1">
        <f>SUM(Table13[[#This Row],[Max weapon]:[Armour rating]])</f>
        <v>0</v>
      </c>
    </row>
    <row r="214" spans="1:18" hidden="1" x14ac:dyDescent="0.25">
      <c r="A214" t="b">
        <v>0</v>
      </c>
      <c r="B214">
        <v>1121</v>
      </c>
      <c r="C214" t="s">
        <v>238</v>
      </c>
      <c r="D214"/>
      <c r="E214"/>
      <c r="F214"/>
      <c r="G214"/>
      <c r="H214"/>
      <c r="I214"/>
      <c r="J214"/>
      <c r="K214"/>
      <c r="M214" s="1">
        <f>MAX(Table13[[#This Row],[Melee]:[Ordnance]])</f>
        <v>0</v>
      </c>
      <c r="Q214" s="35">
        <f>SUM(Table13[[#This Row],[Body armour?]:[Shield?]])</f>
        <v>0</v>
      </c>
      <c r="R214" s="1">
        <f>SUM(Table13[[#This Row],[Max weapon]:[Armour rating]])</f>
        <v>0</v>
      </c>
    </row>
    <row r="215" spans="1:18" hidden="1" x14ac:dyDescent="0.25">
      <c r="A215" t="b">
        <v>0</v>
      </c>
      <c r="B215">
        <v>1200</v>
      </c>
      <c r="C215" t="s">
        <v>239</v>
      </c>
      <c r="D215"/>
      <c r="E215"/>
      <c r="F215"/>
      <c r="G215"/>
      <c r="H215"/>
      <c r="I215"/>
      <c r="J215"/>
      <c r="K215"/>
      <c r="M215" s="1">
        <f>MAX(Table13[[#This Row],[Melee]:[Ordnance]])</f>
        <v>0</v>
      </c>
      <c r="Q215" s="35">
        <f>SUM(Table13[[#This Row],[Body armour?]:[Shield?]])</f>
        <v>0</v>
      </c>
      <c r="R215" s="1">
        <f>SUM(Table13[[#This Row],[Max weapon]:[Armour rating]])</f>
        <v>0</v>
      </c>
    </row>
    <row r="216" spans="1:18" x14ac:dyDescent="0.25">
      <c r="A216" t="b">
        <v>1</v>
      </c>
      <c r="B216">
        <v>1201</v>
      </c>
      <c r="C216" t="s">
        <v>240</v>
      </c>
      <c r="E216" s="34">
        <v>0</v>
      </c>
      <c r="F216" s="34">
        <v>0</v>
      </c>
      <c r="G216" s="34">
        <v>4</v>
      </c>
      <c r="H216" s="34">
        <v>0</v>
      </c>
      <c r="I216" s="34">
        <v>0</v>
      </c>
      <c r="J216" s="34">
        <v>0</v>
      </c>
      <c r="K216" s="34">
        <v>0</v>
      </c>
      <c r="L216" t="s">
        <v>341</v>
      </c>
      <c r="M216" s="1">
        <f>MAX(Table13[[#This Row],[Melee]:[Ordnance]])</f>
        <v>4</v>
      </c>
      <c r="N216" s="1">
        <v>1</v>
      </c>
      <c r="O216" s="1">
        <v>1</v>
      </c>
      <c r="P216" s="1">
        <v>0</v>
      </c>
      <c r="Q216" s="1">
        <f>SUM(Table13[[#This Row],[Body armour?]:[Shield?]])</f>
        <v>2</v>
      </c>
      <c r="R216" s="1">
        <f>SUM(Table13[[#This Row],[Max weapon]:[Armour rating]])</f>
        <v>8</v>
      </c>
    </row>
    <row r="217" spans="1:18" x14ac:dyDescent="0.25">
      <c r="A217" t="b">
        <v>1</v>
      </c>
      <c r="B217">
        <v>1202</v>
      </c>
      <c r="C217" t="s">
        <v>241</v>
      </c>
      <c r="E217" s="34">
        <v>0</v>
      </c>
      <c r="F217" s="34">
        <v>0</v>
      </c>
      <c r="G217" s="34">
        <v>0</v>
      </c>
      <c r="H217" s="34">
        <v>0</v>
      </c>
      <c r="I217" s="34">
        <v>6</v>
      </c>
      <c r="J217" s="34">
        <v>0</v>
      </c>
      <c r="K217" s="34">
        <v>0</v>
      </c>
      <c r="L217" t="s">
        <v>309</v>
      </c>
      <c r="M217" s="1">
        <f>MAX(Table13[[#This Row],[Melee]:[Ordnance]])</f>
        <v>6</v>
      </c>
      <c r="N217" s="1">
        <v>1</v>
      </c>
      <c r="O217" s="1">
        <v>1</v>
      </c>
      <c r="P217" s="1">
        <v>0</v>
      </c>
      <c r="Q217" s="1">
        <f>SUM(Table13[[#This Row],[Body armour?]:[Shield?]])</f>
        <v>2</v>
      </c>
      <c r="R217" s="1">
        <f>SUM(Table13[[#This Row],[Max weapon]:[Armour rating]])</f>
        <v>10</v>
      </c>
    </row>
    <row r="218" spans="1:18" x14ac:dyDescent="0.25">
      <c r="A218" t="b">
        <v>1</v>
      </c>
      <c r="B218">
        <v>1203</v>
      </c>
      <c r="C218" t="s">
        <v>242</v>
      </c>
      <c r="E218" s="34">
        <v>0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8</v>
      </c>
      <c r="L218" t="s">
        <v>310</v>
      </c>
      <c r="M218" s="1">
        <f>MAX(Table13[[#This Row],[Melee]:[Ordnance]])</f>
        <v>8</v>
      </c>
      <c r="N218" s="1">
        <v>1</v>
      </c>
      <c r="O218" s="1">
        <v>1</v>
      </c>
      <c r="P218" s="1">
        <v>0</v>
      </c>
      <c r="Q218" s="1">
        <f>SUM(Table13[[#This Row],[Body armour?]:[Shield?]])</f>
        <v>2</v>
      </c>
      <c r="R218" s="1">
        <f>SUM(Table13[[#This Row],[Max weapon]:[Armour rating]])</f>
        <v>12</v>
      </c>
    </row>
    <row r="219" spans="1:18" x14ac:dyDescent="0.25">
      <c r="A219" t="b">
        <v>1</v>
      </c>
      <c r="B219">
        <v>1204</v>
      </c>
      <c r="C219" t="s">
        <v>243</v>
      </c>
      <c r="E219" s="34">
        <v>2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t="s">
        <v>311</v>
      </c>
      <c r="M219" s="1">
        <f>MAX(Table13[[#This Row],[Melee]:[Ordnance]])</f>
        <v>2</v>
      </c>
      <c r="N219" s="1">
        <v>1</v>
      </c>
      <c r="O219" s="1">
        <v>0</v>
      </c>
      <c r="P219" s="1">
        <v>0</v>
      </c>
      <c r="Q219" s="1">
        <f>SUM(Table13[[#This Row],[Body armour?]:[Shield?]])</f>
        <v>1</v>
      </c>
      <c r="R219" s="1">
        <f>SUM(Table13[[#This Row],[Max weapon]:[Armour rating]])</f>
        <v>4</v>
      </c>
    </row>
    <row r="220" spans="1:18" x14ac:dyDescent="0.25">
      <c r="A220" t="b">
        <v>1</v>
      </c>
      <c r="B220">
        <v>1205</v>
      </c>
      <c r="C220" t="s">
        <v>244</v>
      </c>
      <c r="E220" s="34">
        <v>0</v>
      </c>
      <c r="F220" s="34">
        <v>0</v>
      </c>
      <c r="G220" s="34">
        <v>0</v>
      </c>
      <c r="H220" s="34">
        <v>5</v>
      </c>
      <c r="I220" s="34">
        <v>6</v>
      </c>
      <c r="J220" s="34">
        <v>0</v>
      </c>
      <c r="K220" s="34">
        <v>0</v>
      </c>
      <c r="L220" t="s">
        <v>315</v>
      </c>
      <c r="M220" s="1">
        <f>MAX(Table13[[#This Row],[Melee]:[Ordnance]])</f>
        <v>6</v>
      </c>
      <c r="N220" s="1">
        <v>2</v>
      </c>
      <c r="O220" s="1">
        <v>1</v>
      </c>
      <c r="P220" s="1">
        <v>0</v>
      </c>
      <c r="Q220" s="1">
        <f>SUM(Table13[[#This Row],[Body armour?]:[Shield?]])</f>
        <v>3</v>
      </c>
      <c r="R220" s="1">
        <f>SUM(Table13[[#This Row],[Max weapon]:[Armour rating]])</f>
        <v>12</v>
      </c>
    </row>
    <row r="221" spans="1:18" x14ac:dyDescent="0.25">
      <c r="A221" t="b">
        <v>1</v>
      </c>
      <c r="B221">
        <v>1206</v>
      </c>
      <c r="C221" t="s">
        <v>245</v>
      </c>
      <c r="E221" s="34">
        <v>0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8</v>
      </c>
      <c r="L221" t="s">
        <v>310</v>
      </c>
      <c r="M221" s="1">
        <f>MAX(Table13[[#This Row],[Melee]:[Ordnance]])</f>
        <v>8</v>
      </c>
      <c r="N221" s="1">
        <v>1</v>
      </c>
      <c r="O221" s="1">
        <v>1</v>
      </c>
      <c r="P221" s="1">
        <v>0</v>
      </c>
      <c r="Q221" s="1">
        <f>SUM(Table13[[#This Row],[Body armour?]:[Shield?]])</f>
        <v>2</v>
      </c>
      <c r="R221" s="1">
        <f>SUM(Table13[[#This Row],[Max weapon]:[Armour rating]])</f>
        <v>12</v>
      </c>
    </row>
    <row r="222" spans="1:18" x14ac:dyDescent="0.25">
      <c r="A222" t="b">
        <v>1</v>
      </c>
      <c r="B222">
        <v>1207</v>
      </c>
      <c r="C222" t="s">
        <v>246</v>
      </c>
      <c r="E222" s="34">
        <v>0</v>
      </c>
      <c r="F222" s="34">
        <v>0</v>
      </c>
      <c r="G222" s="34">
        <v>0</v>
      </c>
      <c r="H222" s="34">
        <v>0</v>
      </c>
      <c r="I222" s="34">
        <v>0</v>
      </c>
      <c r="J222" s="34">
        <v>7</v>
      </c>
      <c r="K222" s="34">
        <v>0</v>
      </c>
      <c r="L222" t="s">
        <v>308</v>
      </c>
      <c r="M222" s="1">
        <f>MAX(Table13[[#This Row],[Melee]:[Ordnance]])</f>
        <v>7</v>
      </c>
      <c r="N222" s="1">
        <v>2</v>
      </c>
      <c r="O222" s="1">
        <v>1</v>
      </c>
      <c r="P222" s="1">
        <v>0</v>
      </c>
      <c r="Q222" s="1">
        <f>SUM(Table13[[#This Row],[Body armour?]:[Shield?]])</f>
        <v>3</v>
      </c>
      <c r="R222" s="1">
        <f>SUM(Table13[[#This Row],[Max weapon]:[Armour rating]])</f>
        <v>13</v>
      </c>
    </row>
    <row r="223" spans="1:18" hidden="1" x14ac:dyDescent="0.25">
      <c r="A223" t="b">
        <v>0</v>
      </c>
      <c r="B223">
        <v>1210</v>
      </c>
      <c r="C223" t="s">
        <v>247</v>
      </c>
      <c r="D223"/>
      <c r="E223"/>
      <c r="F223"/>
      <c r="G223"/>
      <c r="H223"/>
      <c r="I223"/>
      <c r="J223"/>
      <c r="K223"/>
      <c r="M223" s="1">
        <f>MAX(Table13[[#This Row],[Melee]:[Ordnance]])</f>
        <v>0</v>
      </c>
      <c r="Q223" s="35">
        <f>SUM(Table13[[#This Row],[Body armour?]:[Shield?]])</f>
        <v>0</v>
      </c>
      <c r="R223" s="1">
        <f>SUM(Table13[[#This Row],[Max weapon]:[Armour rating]])</f>
        <v>0</v>
      </c>
    </row>
    <row r="224" spans="1:18" x14ac:dyDescent="0.25">
      <c r="A224" t="b">
        <v>1</v>
      </c>
      <c r="B224">
        <v>1300</v>
      </c>
      <c r="C224" t="s">
        <v>248</v>
      </c>
      <c r="E224" s="34">
        <v>0</v>
      </c>
      <c r="F224" s="34">
        <v>0</v>
      </c>
      <c r="G224" s="34">
        <v>0</v>
      </c>
      <c r="H224" s="34">
        <v>5</v>
      </c>
      <c r="I224" s="34">
        <v>0</v>
      </c>
      <c r="J224" s="34">
        <v>0</v>
      </c>
      <c r="K224" s="34">
        <v>0</v>
      </c>
      <c r="L224" t="s">
        <v>306</v>
      </c>
      <c r="M224" s="1">
        <f>MAX(Table13[[#This Row],[Melee]:[Ordnance]])</f>
        <v>5</v>
      </c>
      <c r="N224" s="1">
        <v>1</v>
      </c>
      <c r="O224" s="1">
        <v>0</v>
      </c>
      <c r="P224" s="1">
        <v>0</v>
      </c>
      <c r="Q224" s="1">
        <f>SUM(Table13[[#This Row],[Body armour?]:[Shield?]])</f>
        <v>1</v>
      </c>
      <c r="R224" s="1">
        <f>SUM(Table13[[#This Row],[Max weapon]:[Armour rating]])</f>
        <v>7</v>
      </c>
    </row>
    <row r="225" spans="1:18" x14ac:dyDescent="0.25">
      <c r="A225" t="b">
        <v>1</v>
      </c>
      <c r="B225">
        <v>1301</v>
      </c>
      <c r="C225" t="s">
        <v>249</v>
      </c>
      <c r="E225" s="34">
        <v>0</v>
      </c>
      <c r="F225" s="34">
        <v>0</v>
      </c>
      <c r="G225" s="34">
        <v>0</v>
      </c>
      <c r="H225" s="34">
        <v>5</v>
      </c>
      <c r="I225" s="34">
        <v>0</v>
      </c>
      <c r="J225" s="34">
        <v>0</v>
      </c>
      <c r="K225" s="34">
        <v>0</v>
      </c>
      <c r="L225" t="s">
        <v>306</v>
      </c>
      <c r="M225" s="1">
        <f>MAX(Table13[[#This Row],[Melee]:[Ordnance]])</f>
        <v>5</v>
      </c>
      <c r="N225" s="1">
        <v>1</v>
      </c>
      <c r="O225" s="1">
        <v>0</v>
      </c>
      <c r="P225" s="1">
        <v>0</v>
      </c>
      <c r="Q225" s="1">
        <f>SUM(Table13[[#This Row],[Body armour?]:[Shield?]])</f>
        <v>1</v>
      </c>
      <c r="R225" s="1">
        <f>SUM(Table13[[#This Row],[Max weapon]:[Armour rating]])</f>
        <v>7</v>
      </c>
    </row>
    <row r="226" spans="1:18" x14ac:dyDescent="0.25">
      <c r="A226" t="b">
        <v>1</v>
      </c>
      <c r="B226">
        <v>1302</v>
      </c>
      <c r="C226" t="s">
        <v>250</v>
      </c>
      <c r="E226" s="34">
        <v>0</v>
      </c>
      <c r="F226" s="34">
        <v>0</v>
      </c>
      <c r="G226" s="34">
        <v>0</v>
      </c>
      <c r="H226" s="34">
        <v>5</v>
      </c>
      <c r="I226" s="34">
        <v>0</v>
      </c>
      <c r="J226" s="34">
        <v>0</v>
      </c>
      <c r="K226" s="34">
        <v>0</v>
      </c>
      <c r="L226" t="s">
        <v>306</v>
      </c>
      <c r="M226" s="1">
        <f>MAX(Table13[[#This Row],[Melee]:[Ordnance]])</f>
        <v>5</v>
      </c>
      <c r="N226" s="1">
        <v>2</v>
      </c>
      <c r="O226" s="1">
        <v>1</v>
      </c>
      <c r="P226" s="1">
        <v>0</v>
      </c>
      <c r="Q226" s="1">
        <f>SUM(Table13[[#This Row],[Body armour?]:[Shield?]])</f>
        <v>3</v>
      </c>
      <c r="R226" s="1">
        <f>SUM(Table13[[#This Row],[Max weapon]:[Armour rating]])</f>
        <v>11</v>
      </c>
    </row>
    <row r="227" spans="1:18" x14ac:dyDescent="0.25">
      <c r="A227" t="b">
        <v>1</v>
      </c>
      <c r="B227">
        <v>1303</v>
      </c>
      <c r="C227" t="s">
        <v>251</v>
      </c>
      <c r="E227" s="34">
        <v>2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t="s">
        <v>311</v>
      </c>
      <c r="M227" s="1">
        <f>MAX(Table13[[#This Row],[Melee]:[Ordnance]])</f>
        <v>2</v>
      </c>
      <c r="N227" s="1">
        <v>2</v>
      </c>
      <c r="O227" s="1">
        <v>1</v>
      </c>
      <c r="P227" s="1">
        <v>1</v>
      </c>
      <c r="Q227" s="1">
        <f>SUM(Table13[[#This Row],[Body armour?]:[Shield?]])</f>
        <v>4</v>
      </c>
      <c r="R227" s="1">
        <f>SUM(Table13[[#This Row],[Max weapon]:[Armour rating]])</f>
        <v>10</v>
      </c>
    </row>
    <row r="228" spans="1:18" x14ac:dyDescent="0.25">
      <c r="A228" t="b">
        <v>1</v>
      </c>
      <c r="B228">
        <v>1304</v>
      </c>
      <c r="C228" t="s">
        <v>252</v>
      </c>
      <c r="E228" s="34">
        <v>0</v>
      </c>
      <c r="F228" s="34">
        <v>0</v>
      </c>
      <c r="G228" s="34">
        <v>0</v>
      </c>
      <c r="H228" s="34">
        <v>5</v>
      </c>
      <c r="I228" s="34">
        <v>0</v>
      </c>
      <c r="J228" s="34">
        <v>0</v>
      </c>
      <c r="K228" s="34">
        <v>0</v>
      </c>
      <c r="L228" t="s">
        <v>306</v>
      </c>
      <c r="M228" s="1">
        <f>MAX(Table13[[#This Row],[Melee]:[Ordnance]])</f>
        <v>5</v>
      </c>
      <c r="N228" s="1">
        <v>1</v>
      </c>
      <c r="O228" s="1">
        <v>0</v>
      </c>
      <c r="P228" s="1">
        <v>0</v>
      </c>
      <c r="Q228" s="1">
        <f>SUM(Table13[[#This Row],[Body armour?]:[Shield?]])</f>
        <v>1</v>
      </c>
      <c r="R228" s="1">
        <f>SUM(Table13[[#This Row],[Max weapon]:[Armour rating]])</f>
        <v>7</v>
      </c>
    </row>
    <row r="229" spans="1:18" x14ac:dyDescent="0.25">
      <c r="A229" t="b">
        <v>1</v>
      </c>
      <c r="B229">
        <v>1305</v>
      </c>
      <c r="C229" t="s">
        <v>253</v>
      </c>
      <c r="E229" s="34">
        <v>0</v>
      </c>
      <c r="F229" s="34">
        <v>3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t="s">
        <v>305</v>
      </c>
      <c r="M229" s="1">
        <f>MAX(Table13[[#This Row],[Melee]:[Ordnance]])</f>
        <v>3</v>
      </c>
      <c r="N229" s="1">
        <v>1</v>
      </c>
      <c r="O229" s="1">
        <v>0</v>
      </c>
      <c r="P229" s="1">
        <v>0</v>
      </c>
      <c r="Q229" s="1">
        <f>SUM(Table13[[#This Row],[Body armour?]:[Shield?]])</f>
        <v>1</v>
      </c>
      <c r="R229" s="1">
        <f>SUM(Table13[[#This Row],[Max weapon]:[Armour rating]])</f>
        <v>5</v>
      </c>
    </row>
    <row r="230" spans="1:18" hidden="1" x14ac:dyDescent="0.25">
      <c r="A230" t="b">
        <v>0</v>
      </c>
      <c r="B230">
        <v>1306</v>
      </c>
      <c r="C230" t="s">
        <v>254</v>
      </c>
      <c r="D230"/>
      <c r="E230"/>
      <c r="F230"/>
      <c r="G230"/>
      <c r="H230"/>
      <c r="I230"/>
      <c r="J230"/>
      <c r="K230"/>
      <c r="M230" s="1">
        <f>MAX(Table13[[#This Row],[Melee]:[Ordnance]])</f>
        <v>0</v>
      </c>
      <c r="Q230" s="35">
        <f>SUM(Table13[[#This Row],[Body armour?]:[Shield?]])</f>
        <v>0</v>
      </c>
      <c r="R230" s="1">
        <f>SUM(Table13[[#This Row],[Max weapon]:[Armour rating]])</f>
        <v>0</v>
      </c>
    </row>
    <row r="231" spans="1:18" hidden="1" x14ac:dyDescent="0.25">
      <c r="A231" t="b">
        <v>0</v>
      </c>
      <c r="B231">
        <v>1307</v>
      </c>
      <c r="C231" t="s">
        <v>255</v>
      </c>
      <c r="D231"/>
      <c r="E231"/>
      <c r="F231"/>
      <c r="G231"/>
      <c r="H231"/>
      <c r="I231"/>
      <c r="J231"/>
      <c r="K231"/>
      <c r="M231" s="1">
        <f>MAX(Table13[[#This Row],[Melee]:[Ordnance]])</f>
        <v>0</v>
      </c>
      <c r="Q231" s="35">
        <f>SUM(Table13[[#This Row],[Body armour?]:[Shield?]])</f>
        <v>0</v>
      </c>
      <c r="R231" s="1">
        <f>SUM(Table13[[#This Row],[Max weapon]:[Armour rating]])</f>
        <v>0</v>
      </c>
    </row>
    <row r="232" spans="1:18" hidden="1" x14ac:dyDescent="0.25">
      <c r="A232" t="b">
        <v>0</v>
      </c>
      <c r="B232">
        <v>1308</v>
      </c>
      <c r="C232" t="s">
        <v>256</v>
      </c>
      <c r="D232"/>
      <c r="E232"/>
      <c r="F232"/>
      <c r="G232"/>
      <c r="H232"/>
      <c r="I232"/>
      <c r="J232"/>
      <c r="K232"/>
      <c r="M232" s="1">
        <f>MAX(Table13[[#This Row],[Melee]:[Ordnance]])</f>
        <v>0</v>
      </c>
      <c r="Q232" s="35">
        <f>SUM(Table13[[#This Row],[Body armour?]:[Shield?]])</f>
        <v>0</v>
      </c>
      <c r="R232" s="1">
        <f>SUM(Table13[[#This Row],[Max weapon]:[Armour rating]])</f>
        <v>0</v>
      </c>
    </row>
    <row r="233" spans="1:18" hidden="1" x14ac:dyDescent="0.25">
      <c r="A233" t="b">
        <v>0</v>
      </c>
      <c r="B233">
        <v>1309</v>
      </c>
      <c r="C233" t="s">
        <v>257</v>
      </c>
      <c r="D233"/>
      <c r="E233"/>
      <c r="F233"/>
      <c r="G233"/>
      <c r="H233"/>
      <c r="I233"/>
      <c r="J233"/>
      <c r="K233"/>
      <c r="M233" s="1">
        <f>MAX(Table13[[#This Row],[Melee]:[Ordnance]])</f>
        <v>0</v>
      </c>
      <c r="Q233" s="35">
        <f>SUM(Table13[[#This Row],[Body armour?]:[Shield?]])</f>
        <v>0</v>
      </c>
      <c r="R233" s="1">
        <f>SUM(Table13[[#This Row],[Max weapon]:[Armour rating]])</f>
        <v>0</v>
      </c>
    </row>
    <row r="234" spans="1:18" hidden="1" x14ac:dyDescent="0.25">
      <c r="A234" t="b">
        <v>0</v>
      </c>
      <c r="B234">
        <v>1310</v>
      </c>
      <c r="C234" t="s">
        <v>258</v>
      </c>
      <c r="D234"/>
      <c r="E234"/>
      <c r="F234"/>
      <c r="G234"/>
      <c r="H234"/>
      <c r="I234"/>
      <c r="J234"/>
      <c r="K234"/>
      <c r="M234" s="1">
        <f>MAX(Table13[[#This Row],[Melee]:[Ordnance]])</f>
        <v>0</v>
      </c>
      <c r="Q234" s="35">
        <f>SUM(Table13[[#This Row],[Body armour?]:[Shield?]])</f>
        <v>0</v>
      </c>
      <c r="R234" s="1">
        <f>SUM(Table13[[#This Row],[Max weapon]:[Armour rating]])</f>
        <v>0</v>
      </c>
    </row>
    <row r="235" spans="1:18" hidden="1" x14ac:dyDescent="0.25">
      <c r="A235" t="b">
        <v>0</v>
      </c>
      <c r="B235">
        <v>1311</v>
      </c>
      <c r="C235" t="s">
        <v>259</v>
      </c>
      <c r="D235"/>
      <c r="E235"/>
      <c r="F235"/>
      <c r="G235"/>
      <c r="H235"/>
      <c r="I235"/>
      <c r="J235"/>
      <c r="K235"/>
      <c r="M235" s="1">
        <f>MAX(Table13[[#This Row],[Melee]:[Ordnance]])</f>
        <v>0</v>
      </c>
      <c r="Q235" s="35">
        <f>SUM(Table13[[#This Row],[Body armour?]:[Shield?]])</f>
        <v>0</v>
      </c>
      <c r="R235" s="1">
        <f>SUM(Table13[[#This Row],[Max weapon]:[Armour rating]])</f>
        <v>0</v>
      </c>
    </row>
    <row r="236" spans="1:18" hidden="1" x14ac:dyDescent="0.25">
      <c r="A236" t="b">
        <v>0</v>
      </c>
      <c r="B236">
        <v>1312</v>
      </c>
      <c r="C236" t="s">
        <v>260</v>
      </c>
      <c r="D236"/>
      <c r="E236"/>
      <c r="F236"/>
      <c r="G236"/>
      <c r="H236"/>
      <c r="I236"/>
      <c r="J236"/>
      <c r="K236"/>
      <c r="M236" s="1">
        <f>MAX(Table13[[#This Row],[Melee]:[Ordnance]])</f>
        <v>0</v>
      </c>
      <c r="Q236" s="35">
        <f>SUM(Table13[[#This Row],[Body armour?]:[Shield?]])</f>
        <v>0</v>
      </c>
      <c r="R236" s="1">
        <f>SUM(Table13[[#This Row],[Max weapon]:[Armour rating]])</f>
        <v>0</v>
      </c>
    </row>
    <row r="237" spans="1:18" x14ac:dyDescent="0.25">
      <c r="A237" t="b">
        <v>1</v>
      </c>
      <c r="B237">
        <v>1400</v>
      </c>
      <c r="C237" t="s">
        <v>261</v>
      </c>
      <c r="E237" s="34">
        <v>2</v>
      </c>
      <c r="F237" s="34">
        <v>0</v>
      </c>
      <c r="G237" s="34">
        <v>0</v>
      </c>
      <c r="H237" s="34">
        <v>0</v>
      </c>
      <c r="I237" s="34">
        <v>0</v>
      </c>
      <c r="J237" s="34">
        <v>0</v>
      </c>
      <c r="K237" s="34">
        <v>0</v>
      </c>
      <c r="L237" t="s">
        <v>311</v>
      </c>
      <c r="M237" s="1">
        <f>MAX(Table13[[#This Row],[Melee]:[Ordnance]])</f>
        <v>2</v>
      </c>
      <c r="N237" s="1">
        <v>0</v>
      </c>
      <c r="O237" s="1">
        <v>0</v>
      </c>
      <c r="P237" s="1">
        <v>0</v>
      </c>
      <c r="Q237" s="1">
        <f>SUM(Table13[[#This Row],[Body armour?]:[Shield?]])</f>
        <v>0</v>
      </c>
      <c r="R237" s="1">
        <f>SUM(Table13[[#This Row],[Max weapon]:[Armour rating]])</f>
        <v>2</v>
      </c>
    </row>
    <row r="238" spans="1:18" x14ac:dyDescent="0.25">
      <c r="A238" t="b">
        <v>1</v>
      </c>
      <c r="B238">
        <v>1401</v>
      </c>
      <c r="C238" t="s">
        <v>262</v>
      </c>
      <c r="E238" s="34">
        <v>0</v>
      </c>
      <c r="F238" s="34">
        <v>3</v>
      </c>
      <c r="G238" s="34">
        <v>0</v>
      </c>
      <c r="H238" s="34">
        <v>0</v>
      </c>
      <c r="I238" s="34">
        <v>0</v>
      </c>
      <c r="J238" s="34">
        <v>0</v>
      </c>
      <c r="K238" s="34">
        <v>0</v>
      </c>
      <c r="L238" t="s">
        <v>305</v>
      </c>
      <c r="M238" s="1">
        <f>MAX(Table13[[#This Row],[Melee]:[Ordnance]])</f>
        <v>3</v>
      </c>
      <c r="N238" s="1">
        <v>0</v>
      </c>
      <c r="O238" s="1">
        <v>0</v>
      </c>
      <c r="P238" s="1">
        <v>0</v>
      </c>
      <c r="Q238" s="1">
        <f>SUM(Table13[[#This Row],[Body armour?]:[Shield?]])</f>
        <v>0</v>
      </c>
      <c r="R238" s="1">
        <f>SUM(Table13[[#This Row],[Max weapon]:[Armour rating]])</f>
        <v>3</v>
      </c>
    </row>
    <row r="239" spans="1:18" x14ac:dyDescent="0.25">
      <c r="A239" t="b">
        <v>1</v>
      </c>
      <c r="B239">
        <v>1402</v>
      </c>
      <c r="C239" t="s">
        <v>263</v>
      </c>
      <c r="E239" s="34">
        <v>0</v>
      </c>
      <c r="F239" s="34">
        <v>0</v>
      </c>
      <c r="G239" s="34">
        <v>4</v>
      </c>
      <c r="H239" s="34">
        <v>0</v>
      </c>
      <c r="I239" s="34">
        <v>0</v>
      </c>
      <c r="J239" s="34">
        <v>0</v>
      </c>
      <c r="K239" s="34">
        <v>0</v>
      </c>
      <c r="L239" t="s">
        <v>304</v>
      </c>
      <c r="M239" s="1">
        <f>MAX(Table13[[#This Row],[Melee]:[Ordnance]])</f>
        <v>4</v>
      </c>
      <c r="N239" s="1">
        <v>0</v>
      </c>
      <c r="O239" s="1">
        <v>0</v>
      </c>
      <c r="P239" s="1">
        <v>0</v>
      </c>
      <c r="Q239" s="1">
        <f>SUM(Table13[[#This Row],[Body armour?]:[Shield?]])</f>
        <v>0</v>
      </c>
      <c r="R239" s="1">
        <f>SUM(Table13[[#This Row],[Max weapon]:[Armour rating]])</f>
        <v>4</v>
      </c>
    </row>
    <row r="240" spans="1:18" x14ac:dyDescent="0.25">
      <c r="A240" t="b">
        <v>1</v>
      </c>
      <c r="B240">
        <v>1403</v>
      </c>
      <c r="C240" t="s">
        <v>264</v>
      </c>
      <c r="E240" s="34">
        <v>0</v>
      </c>
      <c r="F240" s="34">
        <v>0</v>
      </c>
      <c r="G240" s="34">
        <v>0</v>
      </c>
      <c r="H240" s="34">
        <v>5</v>
      </c>
      <c r="I240" s="34">
        <v>6</v>
      </c>
      <c r="J240" s="34">
        <v>0</v>
      </c>
      <c r="K240" s="34">
        <v>0</v>
      </c>
      <c r="L240" t="s">
        <v>315</v>
      </c>
      <c r="M240" s="1">
        <f>MAX(Table13[[#This Row],[Melee]:[Ordnance]])</f>
        <v>6</v>
      </c>
      <c r="N240" s="1">
        <v>0</v>
      </c>
      <c r="O240" s="1">
        <v>0</v>
      </c>
      <c r="P240" s="1">
        <v>0</v>
      </c>
      <c r="Q240" s="1">
        <f>SUM(Table13[[#This Row],[Body armour?]:[Shield?]])</f>
        <v>0</v>
      </c>
      <c r="R240" s="1">
        <f>SUM(Table13[[#This Row],[Max weapon]:[Armour rating]])</f>
        <v>6</v>
      </c>
    </row>
    <row r="241" spans="1:18" x14ac:dyDescent="0.25">
      <c r="A241" t="b">
        <v>1</v>
      </c>
      <c r="B241">
        <v>1404</v>
      </c>
      <c r="C241" t="s">
        <v>265</v>
      </c>
      <c r="E241" s="34">
        <v>2</v>
      </c>
      <c r="F241" s="34">
        <v>0</v>
      </c>
      <c r="G241" s="34">
        <v>0</v>
      </c>
      <c r="H241" s="34">
        <v>0</v>
      </c>
      <c r="I241" s="34">
        <v>0</v>
      </c>
      <c r="J241" s="34">
        <v>0</v>
      </c>
      <c r="K241" s="34">
        <v>0</v>
      </c>
      <c r="L241" t="s">
        <v>311</v>
      </c>
      <c r="M241" s="1">
        <f>MAX(Table13[[#This Row],[Melee]:[Ordnance]])</f>
        <v>2</v>
      </c>
      <c r="N241" s="1">
        <v>1</v>
      </c>
      <c r="O241" s="1">
        <v>1</v>
      </c>
      <c r="P241" s="1">
        <v>0</v>
      </c>
      <c r="Q241" s="1">
        <f>SUM(Table13[[#This Row],[Body armour?]:[Shield?]])</f>
        <v>2</v>
      </c>
      <c r="R241" s="1">
        <f>SUM(Table13[[#This Row],[Max weapon]:[Armour rating]])</f>
        <v>6</v>
      </c>
    </row>
    <row r="242" spans="1:18" x14ac:dyDescent="0.25">
      <c r="A242" t="b">
        <v>1</v>
      </c>
      <c r="B242">
        <v>1405</v>
      </c>
      <c r="C242" t="s">
        <v>266</v>
      </c>
      <c r="E242" s="34">
        <v>0</v>
      </c>
      <c r="F242" s="34">
        <v>0</v>
      </c>
      <c r="G242" s="34">
        <v>0</v>
      </c>
      <c r="H242" s="34">
        <v>5</v>
      </c>
      <c r="I242" s="34">
        <v>6</v>
      </c>
      <c r="J242" s="34">
        <v>0</v>
      </c>
      <c r="K242" s="34">
        <v>0</v>
      </c>
      <c r="L242" t="s">
        <v>315</v>
      </c>
      <c r="M242" s="1">
        <f>MAX(Table13[[#This Row],[Melee]:[Ordnance]])</f>
        <v>6</v>
      </c>
      <c r="N242" s="1">
        <v>1</v>
      </c>
      <c r="O242" s="1">
        <v>1</v>
      </c>
      <c r="P242" s="1">
        <v>0</v>
      </c>
      <c r="Q242" s="1">
        <f>SUM(Table13[[#This Row],[Body armour?]:[Shield?]])</f>
        <v>2</v>
      </c>
      <c r="R242" s="1">
        <f>SUM(Table13[[#This Row],[Max weapon]:[Armour rating]])</f>
        <v>10</v>
      </c>
    </row>
    <row r="243" spans="1:18" x14ac:dyDescent="0.25">
      <c r="A243" t="b">
        <v>1</v>
      </c>
      <c r="B243">
        <v>1406</v>
      </c>
      <c r="C243" t="s">
        <v>267</v>
      </c>
      <c r="E243" s="34">
        <v>0</v>
      </c>
      <c r="F243" s="34">
        <v>0</v>
      </c>
      <c r="G243" s="34">
        <v>4</v>
      </c>
      <c r="H243" s="34">
        <v>0</v>
      </c>
      <c r="I243" s="34">
        <v>0</v>
      </c>
      <c r="J243" s="34">
        <v>0</v>
      </c>
      <c r="K243" s="34">
        <v>0</v>
      </c>
      <c r="L243" t="s">
        <v>304</v>
      </c>
      <c r="M243" s="1">
        <f>MAX(Table13[[#This Row],[Melee]:[Ordnance]])</f>
        <v>4</v>
      </c>
      <c r="N243" s="1">
        <v>1</v>
      </c>
      <c r="O243" s="1">
        <v>1</v>
      </c>
      <c r="P243" s="1">
        <v>0</v>
      </c>
      <c r="Q243" s="1">
        <f>SUM(Table13[[#This Row],[Body armour?]:[Shield?]])</f>
        <v>2</v>
      </c>
      <c r="R243" s="1">
        <f>SUM(Table13[[#This Row],[Max weapon]:[Armour rating]])</f>
        <v>8</v>
      </c>
    </row>
    <row r="244" spans="1:18" x14ac:dyDescent="0.25">
      <c r="A244" t="b">
        <v>1</v>
      </c>
      <c r="B244">
        <v>1407</v>
      </c>
      <c r="C244" t="s">
        <v>268</v>
      </c>
      <c r="E244" s="34">
        <v>0</v>
      </c>
      <c r="F244" s="34">
        <v>0</v>
      </c>
      <c r="G244" s="34">
        <v>0</v>
      </c>
      <c r="H244" s="34">
        <v>5</v>
      </c>
      <c r="I244" s="34">
        <v>6</v>
      </c>
      <c r="J244" s="34">
        <v>0</v>
      </c>
      <c r="K244" s="34">
        <v>0</v>
      </c>
      <c r="L244" t="s">
        <v>315</v>
      </c>
      <c r="M244" s="1">
        <f>MAX(Table13[[#This Row],[Melee]:[Ordnance]])</f>
        <v>6</v>
      </c>
      <c r="N244" s="1">
        <v>2</v>
      </c>
      <c r="O244" s="1">
        <v>1</v>
      </c>
      <c r="P244" s="1">
        <v>0</v>
      </c>
      <c r="Q244" s="1">
        <f>SUM(Table13[[#This Row],[Body armour?]:[Shield?]])</f>
        <v>3</v>
      </c>
      <c r="R244" s="1">
        <f>SUM(Table13[[#This Row],[Max weapon]:[Armour rating]])</f>
        <v>12</v>
      </c>
    </row>
    <row r="245" spans="1:18" x14ac:dyDescent="0.25">
      <c r="A245" t="b">
        <v>1</v>
      </c>
      <c r="B245">
        <v>1408</v>
      </c>
      <c r="C245" t="s">
        <v>269</v>
      </c>
      <c r="E245" s="34">
        <v>0</v>
      </c>
      <c r="F245" s="34">
        <v>3</v>
      </c>
      <c r="G245" s="34">
        <v>0</v>
      </c>
      <c r="H245" s="34">
        <v>0</v>
      </c>
      <c r="I245" s="34">
        <v>0</v>
      </c>
      <c r="J245" s="34">
        <v>0</v>
      </c>
      <c r="K245" s="34">
        <v>0</v>
      </c>
      <c r="L245" t="s">
        <v>305</v>
      </c>
      <c r="M245" s="1">
        <f>MAX(Table13[[#This Row],[Melee]:[Ordnance]])</f>
        <v>3</v>
      </c>
      <c r="N245" s="1">
        <v>2</v>
      </c>
      <c r="O245" s="1">
        <v>1</v>
      </c>
      <c r="P245" s="1">
        <v>0</v>
      </c>
      <c r="Q245" s="1">
        <f>SUM(Table13[[#This Row],[Body armour?]:[Shield?]])</f>
        <v>3</v>
      </c>
      <c r="R245" s="1">
        <f>SUM(Table13[[#This Row],[Max weapon]:[Armour rating]])</f>
        <v>9</v>
      </c>
    </row>
    <row r="246" spans="1:18" hidden="1" x14ac:dyDescent="0.25">
      <c r="A246" t="b">
        <v>0</v>
      </c>
      <c r="B246">
        <v>1420</v>
      </c>
      <c r="C246" t="s">
        <v>270</v>
      </c>
      <c r="D246"/>
      <c r="E246"/>
      <c r="F246"/>
      <c r="G246"/>
      <c r="H246"/>
      <c r="I246"/>
      <c r="J246"/>
      <c r="K246"/>
      <c r="M246" s="1">
        <f>MAX(Table13[[#This Row],[Melee]:[Ordnance]])</f>
        <v>0</v>
      </c>
      <c r="Q246" s="35">
        <f>SUM(Table13[[#This Row],[Body armour?]:[Shield?]])</f>
        <v>0</v>
      </c>
      <c r="R246" s="1">
        <f>SUM(Table13[[#This Row],[Max weapon]:[Armour rating]])</f>
        <v>0</v>
      </c>
    </row>
    <row r="247" spans="1:18" hidden="1" x14ac:dyDescent="0.25">
      <c r="A247" t="b">
        <v>0</v>
      </c>
      <c r="B247">
        <v>1421</v>
      </c>
      <c r="C247" t="s">
        <v>271</v>
      </c>
      <c r="D247"/>
      <c r="E247"/>
      <c r="F247"/>
      <c r="G247"/>
      <c r="H247"/>
      <c r="I247"/>
      <c r="J247"/>
      <c r="K247"/>
      <c r="M247" s="1">
        <f>MAX(Table13[[#This Row],[Melee]:[Ordnance]])</f>
        <v>0</v>
      </c>
      <c r="Q247" s="35">
        <f>SUM(Table13[[#This Row],[Body armour?]:[Shield?]])</f>
        <v>0</v>
      </c>
      <c r="R247" s="1">
        <f>SUM(Table13[[#This Row],[Max weapon]:[Armour rating]])</f>
        <v>0</v>
      </c>
    </row>
    <row r="248" spans="1:18" hidden="1" x14ac:dyDescent="0.25">
      <c r="A248" t="b">
        <v>0</v>
      </c>
      <c r="B248">
        <v>1422</v>
      </c>
      <c r="C248" t="s">
        <v>272</v>
      </c>
      <c r="D248"/>
      <c r="E248"/>
      <c r="F248"/>
      <c r="G248"/>
      <c r="H248"/>
      <c r="I248"/>
      <c r="J248"/>
      <c r="K248"/>
      <c r="M248" s="1">
        <f>MAX(Table13[[#This Row],[Melee]:[Ordnance]])</f>
        <v>0</v>
      </c>
      <c r="Q248" s="35">
        <f>SUM(Table13[[#This Row],[Body armour?]:[Shield?]])</f>
        <v>0</v>
      </c>
      <c r="R248" s="1">
        <f>SUM(Table13[[#This Row],[Max weapon]:[Armour rating]])</f>
        <v>0</v>
      </c>
    </row>
    <row r="249" spans="1:18" hidden="1" x14ac:dyDescent="0.25">
      <c r="A249" t="b">
        <v>0</v>
      </c>
      <c r="B249">
        <v>1423</v>
      </c>
      <c r="C249" t="s">
        <v>273</v>
      </c>
      <c r="D249"/>
      <c r="E249"/>
      <c r="F249"/>
      <c r="G249"/>
      <c r="H249"/>
      <c r="I249"/>
      <c r="J249"/>
      <c r="K249"/>
      <c r="M249" s="1">
        <f>MAX(Table13[[#This Row],[Melee]:[Ordnance]])</f>
        <v>0</v>
      </c>
      <c r="Q249" s="35">
        <f>SUM(Table13[[#This Row],[Body armour?]:[Shield?]])</f>
        <v>0</v>
      </c>
      <c r="R249" s="1">
        <f>SUM(Table13[[#This Row],[Max weapon]:[Armour rating]])</f>
        <v>0</v>
      </c>
    </row>
    <row r="250" spans="1:18" hidden="1" x14ac:dyDescent="0.25">
      <c r="A250" t="b">
        <v>0</v>
      </c>
      <c r="B250">
        <v>1424</v>
      </c>
      <c r="C250" t="s">
        <v>274</v>
      </c>
      <c r="D250"/>
      <c r="E250"/>
      <c r="F250"/>
      <c r="G250"/>
      <c r="H250"/>
      <c r="I250"/>
      <c r="J250"/>
      <c r="K250"/>
      <c r="M250" s="1">
        <f>MAX(Table13[[#This Row],[Melee]:[Ordnance]])</f>
        <v>0</v>
      </c>
      <c r="Q250" s="35">
        <f>SUM(Table13[[#This Row],[Body armour?]:[Shield?]])</f>
        <v>0</v>
      </c>
      <c r="R250" s="1">
        <f>SUM(Table13[[#This Row],[Max weapon]:[Armour rating]])</f>
        <v>0</v>
      </c>
    </row>
    <row r="251" spans="1:18" hidden="1" x14ac:dyDescent="0.25">
      <c r="A251" t="b">
        <v>0</v>
      </c>
      <c r="B251" s="15">
        <v>1499</v>
      </c>
      <c r="C251" t="s">
        <v>275</v>
      </c>
      <c r="D251"/>
      <c r="E251"/>
      <c r="F251"/>
      <c r="G251"/>
      <c r="H251"/>
      <c r="I251"/>
      <c r="J251"/>
      <c r="K251"/>
      <c r="L251" t="s">
        <v>314</v>
      </c>
      <c r="M251" s="1">
        <f>MAX(Table13[[#This Row],[Melee]:[Ordnance]])</f>
        <v>0</v>
      </c>
      <c r="Q251" s="35">
        <f>SUM(Table13[[#This Row],[Body armour?]:[Shield?]])</f>
        <v>0</v>
      </c>
      <c r="R251" s="1">
        <f>SUM(Table13[[#This Row],[Max weapon]:[Armour rating]])</f>
        <v>0</v>
      </c>
    </row>
    <row r="252" spans="1:18" x14ac:dyDescent="0.25">
      <c r="A252" t="b">
        <v>1</v>
      </c>
      <c r="B252">
        <v>1500</v>
      </c>
      <c r="C252" t="s">
        <v>276</v>
      </c>
      <c r="E252" s="34">
        <v>0</v>
      </c>
      <c r="F252" s="34">
        <v>3</v>
      </c>
      <c r="G252" s="34">
        <v>0</v>
      </c>
      <c r="H252" s="34">
        <v>0</v>
      </c>
      <c r="I252" s="34">
        <v>0</v>
      </c>
      <c r="J252" s="34">
        <v>0</v>
      </c>
      <c r="K252" s="34">
        <v>0</v>
      </c>
      <c r="L252" t="s">
        <v>305</v>
      </c>
      <c r="M252" s="1">
        <f>MAX(Table13[[#This Row],[Melee]:[Ordnance]])</f>
        <v>3</v>
      </c>
      <c r="N252" s="1">
        <v>2</v>
      </c>
      <c r="O252" s="1">
        <v>1</v>
      </c>
      <c r="P252" s="1">
        <v>0</v>
      </c>
      <c r="Q252" s="1">
        <f>SUM(Table13[[#This Row],[Body armour?]:[Shield?]])</f>
        <v>3</v>
      </c>
      <c r="R252" s="1">
        <f>SUM(Table13[[#This Row],[Max weapon]:[Armour rating]])</f>
        <v>9</v>
      </c>
    </row>
    <row r="253" spans="1:18" x14ac:dyDescent="0.25">
      <c r="A253" t="b">
        <v>1</v>
      </c>
      <c r="B253">
        <v>1501</v>
      </c>
      <c r="C253" t="s">
        <v>277</v>
      </c>
      <c r="E253" s="34">
        <v>0</v>
      </c>
      <c r="F253" s="34">
        <v>3</v>
      </c>
      <c r="G253" s="34">
        <v>0</v>
      </c>
      <c r="H253" s="34">
        <v>0</v>
      </c>
      <c r="I253" s="34">
        <v>0</v>
      </c>
      <c r="J253" s="34">
        <v>0</v>
      </c>
      <c r="K253" s="34">
        <v>0</v>
      </c>
      <c r="L253" t="s">
        <v>305</v>
      </c>
      <c r="M253" s="1">
        <f>MAX(Table13[[#This Row],[Melee]:[Ordnance]])</f>
        <v>3</v>
      </c>
      <c r="N253" s="1">
        <v>2</v>
      </c>
      <c r="O253" s="1">
        <v>1</v>
      </c>
      <c r="P253" s="1">
        <v>0</v>
      </c>
      <c r="Q253" s="1">
        <f>SUM(Table13[[#This Row],[Body armour?]:[Shield?]])</f>
        <v>3</v>
      </c>
      <c r="R253" s="1">
        <f>SUM(Table13[[#This Row],[Max weapon]:[Armour rating]])</f>
        <v>9</v>
      </c>
    </row>
    <row r="254" spans="1:18" x14ac:dyDescent="0.25">
      <c r="A254" t="b">
        <v>1</v>
      </c>
      <c r="B254">
        <v>1502</v>
      </c>
      <c r="C254" t="s">
        <v>278</v>
      </c>
      <c r="E254" s="34">
        <v>2</v>
      </c>
      <c r="F254" s="34">
        <v>0</v>
      </c>
      <c r="G254" s="34">
        <v>0</v>
      </c>
      <c r="H254" s="34">
        <v>0</v>
      </c>
      <c r="I254" s="34">
        <v>0</v>
      </c>
      <c r="J254" s="34">
        <v>0</v>
      </c>
      <c r="K254" s="34">
        <v>0</v>
      </c>
      <c r="L254" t="s">
        <v>311</v>
      </c>
      <c r="M254" s="1">
        <f>MAX(Table13[[#This Row],[Melee]:[Ordnance]])</f>
        <v>2</v>
      </c>
      <c r="N254" s="1">
        <v>2</v>
      </c>
      <c r="O254" s="1">
        <v>1</v>
      </c>
      <c r="P254" s="1">
        <v>0</v>
      </c>
      <c r="Q254" s="1">
        <f>SUM(Table13[[#This Row],[Body armour?]:[Shield?]])</f>
        <v>3</v>
      </c>
      <c r="R254" s="1">
        <f>SUM(Table13[[#This Row],[Max weapon]:[Armour rating]])</f>
        <v>8</v>
      </c>
    </row>
    <row r="255" spans="1:18" x14ac:dyDescent="0.25">
      <c r="A255" t="b">
        <v>1</v>
      </c>
      <c r="B255">
        <v>1503</v>
      </c>
      <c r="C255" t="s">
        <v>279</v>
      </c>
      <c r="E255" s="34">
        <v>0</v>
      </c>
      <c r="F255" s="34">
        <v>0</v>
      </c>
      <c r="G255" s="34">
        <v>4</v>
      </c>
      <c r="H255" s="34">
        <v>0</v>
      </c>
      <c r="I255" s="34">
        <v>0</v>
      </c>
      <c r="J255" s="34">
        <v>0</v>
      </c>
      <c r="K255" s="34">
        <v>0</v>
      </c>
      <c r="L255" t="s">
        <v>304</v>
      </c>
      <c r="M255" s="1">
        <f>MAX(Table13[[#This Row],[Melee]:[Ordnance]])</f>
        <v>4</v>
      </c>
      <c r="N255" s="1">
        <v>2</v>
      </c>
      <c r="O255" s="1">
        <v>1</v>
      </c>
      <c r="P255" s="1">
        <v>0</v>
      </c>
      <c r="Q255" s="1">
        <f>SUM(Table13[[#This Row],[Body armour?]:[Shield?]])</f>
        <v>3</v>
      </c>
      <c r="R255" s="1">
        <f>SUM(Table13[[#This Row],[Max weapon]:[Armour rating]])</f>
        <v>10</v>
      </c>
    </row>
    <row r="256" spans="1:18" x14ac:dyDescent="0.25">
      <c r="A256" t="b">
        <v>1</v>
      </c>
      <c r="B256">
        <v>1504</v>
      </c>
      <c r="C256" t="s">
        <v>280</v>
      </c>
      <c r="E256" s="34">
        <v>0</v>
      </c>
      <c r="F256" s="34">
        <v>0</v>
      </c>
      <c r="G256" s="34">
        <v>0</v>
      </c>
      <c r="H256" s="34">
        <v>0</v>
      </c>
      <c r="I256" s="34">
        <v>0</v>
      </c>
      <c r="J256" s="34">
        <v>0</v>
      </c>
      <c r="K256" s="34">
        <v>8</v>
      </c>
      <c r="L256" t="s">
        <v>310</v>
      </c>
      <c r="M256" s="1">
        <f>MAX(Table13[[#This Row],[Melee]:[Ordnance]])</f>
        <v>8</v>
      </c>
      <c r="N256" s="1">
        <v>2</v>
      </c>
      <c r="O256" s="1">
        <v>1</v>
      </c>
      <c r="P256" s="1">
        <v>0</v>
      </c>
      <c r="Q256" s="1">
        <f>SUM(Table13[[#This Row],[Body armour?]:[Shield?]])</f>
        <v>3</v>
      </c>
      <c r="R256" s="1">
        <f>SUM(Table13[[#This Row],[Max weapon]:[Armour rating]])</f>
        <v>14</v>
      </c>
    </row>
    <row r="257" spans="1:18" x14ac:dyDescent="0.25">
      <c r="A257" t="b">
        <v>1</v>
      </c>
      <c r="B257">
        <v>1505</v>
      </c>
      <c r="C257" t="s">
        <v>281</v>
      </c>
      <c r="E257" s="34">
        <v>0</v>
      </c>
      <c r="F257" s="34">
        <v>0</v>
      </c>
      <c r="G257" s="34">
        <v>4</v>
      </c>
      <c r="H257" s="34">
        <v>0</v>
      </c>
      <c r="I257" s="34">
        <v>0</v>
      </c>
      <c r="J257" s="34">
        <v>0</v>
      </c>
      <c r="K257" s="34">
        <v>0</v>
      </c>
      <c r="L257" t="s">
        <v>304</v>
      </c>
      <c r="M257" s="1">
        <f>MAX(Table13[[#This Row],[Melee]:[Ordnance]])</f>
        <v>4</v>
      </c>
      <c r="N257" s="1">
        <v>2</v>
      </c>
      <c r="O257" s="1">
        <v>1</v>
      </c>
      <c r="P257" s="1">
        <v>0</v>
      </c>
      <c r="Q257" s="1">
        <f>SUM(Table13[[#This Row],[Body armour?]:[Shield?]])</f>
        <v>3</v>
      </c>
      <c r="R257" s="1">
        <f>SUM(Table13[[#This Row],[Max weapon]:[Armour rating]])</f>
        <v>10</v>
      </c>
    </row>
    <row r="258" spans="1:18" x14ac:dyDescent="0.25">
      <c r="A258" t="b">
        <v>1</v>
      </c>
      <c r="B258">
        <v>1506</v>
      </c>
      <c r="C258" t="s">
        <v>282</v>
      </c>
      <c r="E258" s="34">
        <v>2</v>
      </c>
      <c r="F258" s="34">
        <v>0</v>
      </c>
      <c r="G258" s="34">
        <v>0</v>
      </c>
      <c r="H258" s="34">
        <v>0</v>
      </c>
      <c r="I258" s="34">
        <v>0</v>
      </c>
      <c r="J258" s="34">
        <v>0</v>
      </c>
      <c r="K258" s="34">
        <v>0</v>
      </c>
      <c r="L258" t="s">
        <v>311</v>
      </c>
      <c r="M258" s="1">
        <f>MAX(Table13[[#This Row],[Melee]:[Ordnance]])</f>
        <v>2</v>
      </c>
      <c r="N258" s="1">
        <v>2</v>
      </c>
      <c r="O258" s="1">
        <v>1</v>
      </c>
      <c r="P258" s="1">
        <v>0</v>
      </c>
      <c r="Q258" s="1">
        <f>SUM(Table13[[#This Row],[Body armour?]:[Shield?]])</f>
        <v>3</v>
      </c>
      <c r="R258" s="1">
        <f>SUM(Table13[[#This Row],[Max weapon]:[Armour rating]])</f>
        <v>8</v>
      </c>
    </row>
    <row r="259" spans="1:18" x14ac:dyDescent="0.25">
      <c r="A259" t="b">
        <v>1</v>
      </c>
      <c r="B259">
        <v>1510</v>
      </c>
      <c r="C259" t="s">
        <v>283</v>
      </c>
      <c r="E259" s="34">
        <v>0</v>
      </c>
      <c r="F259" s="34">
        <v>3</v>
      </c>
      <c r="G259" s="34">
        <v>0</v>
      </c>
      <c r="H259" s="34">
        <v>0</v>
      </c>
      <c r="I259" s="34">
        <v>0</v>
      </c>
      <c r="J259" s="34">
        <v>0</v>
      </c>
      <c r="K259" s="34">
        <v>0</v>
      </c>
      <c r="L259" t="s">
        <v>305</v>
      </c>
      <c r="M259" s="1">
        <f>MAX(Table13[[#This Row],[Melee]:[Ordnance]])</f>
        <v>3</v>
      </c>
      <c r="N259" s="1">
        <v>3</v>
      </c>
      <c r="O259" s="1">
        <v>1</v>
      </c>
      <c r="P259" s="1">
        <v>0</v>
      </c>
      <c r="Q259" s="1">
        <f>SUM(Table13[[#This Row],[Body armour?]:[Shield?]])</f>
        <v>4</v>
      </c>
      <c r="R259" s="1">
        <f>SUM(Table13[[#This Row],[Max weapon]:[Armour rating]])</f>
        <v>11</v>
      </c>
    </row>
    <row r="260" spans="1:18" x14ac:dyDescent="0.25">
      <c r="A260" t="b">
        <v>1</v>
      </c>
      <c r="B260">
        <v>1511</v>
      </c>
      <c r="C260" t="s">
        <v>284</v>
      </c>
      <c r="E260" s="34">
        <v>0</v>
      </c>
      <c r="F260" s="34">
        <v>0</v>
      </c>
      <c r="G260" s="34">
        <v>0</v>
      </c>
      <c r="H260" s="34">
        <v>0</v>
      </c>
      <c r="I260" s="34">
        <v>6</v>
      </c>
      <c r="J260" s="34">
        <v>0</v>
      </c>
      <c r="K260" s="34">
        <v>0</v>
      </c>
      <c r="L260" t="s">
        <v>309</v>
      </c>
      <c r="M260" s="1">
        <f>MAX(Table13[[#This Row],[Melee]:[Ordnance]])</f>
        <v>6</v>
      </c>
      <c r="N260" s="1">
        <v>3</v>
      </c>
      <c r="O260" s="1">
        <v>1</v>
      </c>
      <c r="P260" s="1">
        <v>0</v>
      </c>
      <c r="Q260" s="1">
        <f>SUM(Table13[[#This Row],[Body armour?]:[Shield?]])</f>
        <v>4</v>
      </c>
      <c r="R260" s="1">
        <f>SUM(Table13[[#This Row],[Max weapon]:[Armour rating]])</f>
        <v>14</v>
      </c>
    </row>
    <row r="261" spans="1:18" x14ac:dyDescent="0.25">
      <c r="A261" t="b">
        <v>1</v>
      </c>
      <c r="B261">
        <v>1512</v>
      </c>
      <c r="C261" t="s">
        <v>285</v>
      </c>
      <c r="E261" s="34">
        <v>2</v>
      </c>
      <c r="F261" s="34">
        <v>0</v>
      </c>
      <c r="G261" s="34">
        <v>0</v>
      </c>
      <c r="H261" s="34">
        <v>0</v>
      </c>
      <c r="I261" s="34">
        <v>0</v>
      </c>
      <c r="J261" s="34">
        <v>0</v>
      </c>
      <c r="K261" s="34">
        <v>0</v>
      </c>
      <c r="L261" t="s">
        <v>311</v>
      </c>
      <c r="M261" s="1">
        <f>MAX(Table13[[#This Row],[Melee]:[Ordnance]])</f>
        <v>2</v>
      </c>
      <c r="N261" s="1">
        <v>3</v>
      </c>
      <c r="O261" s="1">
        <v>1</v>
      </c>
      <c r="P261" s="1">
        <v>0</v>
      </c>
      <c r="Q261" s="1">
        <f>SUM(Table13[[#This Row],[Body armour?]:[Shield?]])</f>
        <v>4</v>
      </c>
      <c r="R261" s="1">
        <f>SUM(Table13[[#This Row],[Max weapon]:[Armour rating]])</f>
        <v>10</v>
      </c>
    </row>
    <row r="262" spans="1:18" x14ac:dyDescent="0.25">
      <c r="A262" t="b">
        <v>1</v>
      </c>
      <c r="B262">
        <v>1513</v>
      </c>
      <c r="C262" t="s">
        <v>286</v>
      </c>
      <c r="E262" s="34">
        <v>0</v>
      </c>
      <c r="F262" s="34">
        <v>3</v>
      </c>
      <c r="G262" s="34">
        <v>0</v>
      </c>
      <c r="H262" s="34">
        <v>0</v>
      </c>
      <c r="I262" s="34">
        <v>0</v>
      </c>
      <c r="J262" s="34">
        <v>0</v>
      </c>
      <c r="K262" s="34">
        <v>0</v>
      </c>
      <c r="L262" t="s">
        <v>305</v>
      </c>
      <c r="M262" s="1">
        <f>MAX(Table13[[#This Row],[Melee]:[Ordnance]])</f>
        <v>3</v>
      </c>
      <c r="N262" s="1">
        <v>3</v>
      </c>
      <c r="O262" s="1">
        <v>1</v>
      </c>
      <c r="P262" s="1">
        <v>0</v>
      </c>
      <c r="Q262" s="1">
        <f>SUM(Table13[[#This Row],[Body armour?]:[Shield?]])</f>
        <v>4</v>
      </c>
      <c r="R262" s="1">
        <f>SUM(Table13[[#This Row],[Max weapon]:[Armour rating]])</f>
        <v>11</v>
      </c>
    </row>
    <row r="263" spans="1:18" x14ac:dyDescent="0.25">
      <c r="A263" t="b">
        <v>1</v>
      </c>
      <c r="B263">
        <v>1514</v>
      </c>
      <c r="C263" t="s">
        <v>287</v>
      </c>
      <c r="E263" s="34">
        <v>0</v>
      </c>
      <c r="F263" s="34">
        <v>0</v>
      </c>
      <c r="G263" s="34">
        <v>0</v>
      </c>
      <c r="H263" s="34">
        <v>0</v>
      </c>
      <c r="I263" s="34">
        <v>6</v>
      </c>
      <c r="J263" s="34">
        <v>0</v>
      </c>
      <c r="K263" s="34">
        <v>0</v>
      </c>
      <c r="L263" t="s">
        <v>309</v>
      </c>
      <c r="M263" s="1">
        <f>MAX(Table13[[#This Row],[Melee]:[Ordnance]])</f>
        <v>6</v>
      </c>
      <c r="N263" s="1">
        <v>3</v>
      </c>
      <c r="O263" s="1">
        <v>1</v>
      </c>
      <c r="P263" s="1">
        <v>0</v>
      </c>
      <c r="Q263" s="1">
        <f>SUM(Table13[[#This Row],[Body armour?]:[Shield?]])</f>
        <v>4</v>
      </c>
      <c r="R263" s="1">
        <f>SUM(Table13[[#This Row],[Max weapon]:[Armour rating]])</f>
        <v>14</v>
      </c>
    </row>
    <row r="264" spans="1:18" x14ac:dyDescent="0.25">
      <c r="A264" t="b">
        <v>1</v>
      </c>
      <c r="B264">
        <v>1515</v>
      </c>
      <c r="C264" t="s">
        <v>288</v>
      </c>
      <c r="E264" s="34">
        <v>0</v>
      </c>
      <c r="F264" s="34">
        <v>0</v>
      </c>
      <c r="G264" s="34">
        <v>0</v>
      </c>
      <c r="H264" s="34">
        <v>5</v>
      </c>
      <c r="I264" s="34">
        <v>0</v>
      </c>
      <c r="J264" s="34">
        <v>0</v>
      </c>
      <c r="K264" s="34">
        <v>0</v>
      </c>
      <c r="L264" t="s">
        <v>306</v>
      </c>
      <c r="M264" s="1">
        <f>MAX(Table13[[#This Row],[Melee]:[Ordnance]])</f>
        <v>5</v>
      </c>
      <c r="N264" s="1">
        <v>3</v>
      </c>
      <c r="O264" s="1">
        <v>1</v>
      </c>
      <c r="P264" s="1">
        <v>0</v>
      </c>
      <c r="Q264" s="1">
        <f>SUM(Table13[[#This Row],[Body armour?]:[Shield?]])</f>
        <v>4</v>
      </c>
      <c r="R264" s="1">
        <f>SUM(Table13[[#This Row],[Max weapon]:[Armour rating]])</f>
        <v>13</v>
      </c>
    </row>
    <row r="265" spans="1:18" x14ac:dyDescent="0.25">
      <c r="A265" t="b">
        <v>1</v>
      </c>
      <c r="B265">
        <v>1516</v>
      </c>
      <c r="C265" t="s">
        <v>289</v>
      </c>
      <c r="E265" s="34">
        <v>0</v>
      </c>
      <c r="F265" s="34">
        <v>0</v>
      </c>
      <c r="G265" s="34">
        <v>0</v>
      </c>
      <c r="H265" s="34">
        <v>0</v>
      </c>
      <c r="I265" s="34">
        <v>0</v>
      </c>
      <c r="J265" s="34">
        <v>7</v>
      </c>
      <c r="K265" s="34">
        <v>0</v>
      </c>
      <c r="L265" t="s">
        <v>308</v>
      </c>
      <c r="M265" s="1">
        <f>MAX(Table13[[#This Row],[Melee]:[Ordnance]])</f>
        <v>7</v>
      </c>
      <c r="N265" s="1">
        <v>3</v>
      </c>
      <c r="O265" s="1">
        <v>1</v>
      </c>
      <c r="P265" s="1">
        <v>0</v>
      </c>
      <c r="Q265" s="1">
        <f>SUM(Table13[[#This Row],[Body armour?]:[Shield?]])</f>
        <v>4</v>
      </c>
      <c r="R265" s="1">
        <f>SUM(Table13[[#This Row],[Max weapon]:[Armour rating]])</f>
        <v>15</v>
      </c>
    </row>
    <row r="266" spans="1:18" x14ac:dyDescent="0.25">
      <c r="A266" t="b">
        <v>1</v>
      </c>
      <c r="B266">
        <v>1517</v>
      </c>
      <c r="C266" t="s">
        <v>290</v>
      </c>
      <c r="E266" s="34">
        <v>0</v>
      </c>
      <c r="F266" s="34">
        <v>0</v>
      </c>
      <c r="G266" s="34">
        <v>0</v>
      </c>
      <c r="H266" s="34">
        <v>0</v>
      </c>
      <c r="I266" s="34">
        <v>0</v>
      </c>
      <c r="J266" s="34">
        <v>0</v>
      </c>
      <c r="K266" s="34">
        <v>8</v>
      </c>
      <c r="L266" t="s">
        <v>310</v>
      </c>
      <c r="M266" s="1">
        <f>MAX(Table13[[#This Row],[Melee]:[Ordnance]])</f>
        <v>8</v>
      </c>
      <c r="N266" s="1">
        <v>3</v>
      </c>
      <c r="O266" s="1">
        <v>1</v>
      </c>
      <c r="P266" s="1">
        <v>0</v>
      </c>
      <c r="Q266" s="1">
        <f>SUM(Table13[[#This Row],[Body armour?]:[Shield?]])</f>
        <v>4</v>
      </c>
      <c r="R266" s="1">
        <f>SUM(Table13[[#This Row],[Max weapon]:[Armour rating]])</f>
        <v>16</v>
      </c>
    </row>
    <row r="267" spans="1:18" x14ac:dyDescent="0.25">
      <c r="A267" t="b">
        <v>1</v>
      </c>
      <c r="B267">
        <v>1518</v>
      </c>
      <c r="C267" t="s">
        <v>291</v>
      </c>
      <c r="E267" s="34">
        <v>2</v>
      </c>
      <c r="F267" s="34">
        <v>0</v>
      </c>
      <c r="G267" s="34">
        <v>0</v>
      </c>
      <c r="H267" s="34">
        <v>0</v>
      </c>
      <c r="I267" s="34">
        <v>0</v>
      </c>
      <c r="J267" s="34">
        <v>0</v>
      </c>
      <c r="K267" s="34">
        <v>0</v>
      </c>
      <c r="L267" t="s">
        <v>311</v>
      </c>
      <c r="M267" s="1">
        <f>MAX(Table13[[#This Row],[Melee]:[Ordnance]])</f>
        <v>2</v>
      </c>
      <c r="N267" s="1">
        <v>3</v>
      </c>
      <c r="O267" s="1">
        <v>1</v>
      </c>
      <c r="P267" s="1">
        <v>1</v>
      </c>
      <c r="Q267" s="1">
        <f>SUM(Table13[[#This Row],[Body armour?]:[Shield?]])</f>
        <v>5</v>
      </c>
      <c r="R267" s="1">
        <f>SUM(Table13[[#This Row],[Max weapon]:[Armour rating]])</f>
        <v>12</v>
      </c>
    </row>
    <row r="268" spans="1:18" x14ac:dyDescent="0.25">
      <c r="A268" t="b">
        <v>1</v>
      </c>
      <c r="B268">
        <v>1520</v>
      </c>
      <c r="C268" t="s">
        <v>292</v>
      </c>
      <c r="E268" s="34">
        <v>0</v>
      </c>
      <c r="F268" s="34">
        <v>3</v>
      </c>
      <c r="G268" s="34">
        <v>0</v>
      </c>
      <c r="H268" s="34">
        <v>0</v>
      </c>
      <c r="I268" s="34">
        <v>0</v>
      </c>
      <c r="J268" s="34">
        <v>0</v>
      </c>
      <c r="K268" s="34">
        <v>0</v>
      </c>
      <c r="L268" t="s">
        <v>305</v>
      </c>
      <c r="M268" s="1">
        <f>MAX(Table13[[#This Row],[Melee]:[Ordnance]])</f>
        <v>3</v>
      </c>
      <c r="N268" s="1">
        <v>4</v>
      </c>
      <c r="O268" s="1">
        <v>1</v>
      </c>
      <c r="P268" s="1">
        <v>0</v>
      </c>
      <c r="Q268" s="1">
        <f>SUM(Table13[[#This Row],[Body armour?]:[Shield?]])</f>
        <v>5</v>
      </c>
      <c r="R268" s="1">
        <f>SUM(Table13[[#This Row],[Max weapon]:[Armour rating]])</f>
        <v>13</v>
      </c>
    </row>
    <row r="269" spans="1:18" x14ac:dyDescent="0.25">
      <c r="A269" t="b">
        <v>1</v>
      </c>
      <c r="B269">
        <v>1521</v>
      </c>
      <c r="C269" t="s">
        <v>293</v>
      </c>
      <c r="E269" s="34">
        <v>0</v>
      </c>
      <c r="F269" s="34">
        <v>3</v>
      </c>
      <c r="G269" s="34">
        <v>0</v>
      </c>
      <c r="H269" s="34">
        <v>0</v>
      </c>
      <c r="I269" s="34">
        <v>0</v>
      </c>
      <c r="J269" s="34">
        <v>0</v>
      </c>
      <c r="K269" s="34">
        <v>0</v>
      </c>
      <c r="L269" t="s">
        <v>305</v>
      </c>
      <c r="M269" s="1">
        <f>MAX(Table13[[#This Row],[Melee]:[Ordnance]])</f>
        <v>3</v>
      </c>
      <c r="N269" s="1">
        <v>4</v>
      </c>
      <c r="O269" s="1">
        <v>1</v>
      </c>
      <c r="P269" s="1">
        <v>0</v>
      </c>
      <c r="Q269" s="1">
        <f>SUM(Table13[[#This Row],[Body armour?]:[Shield?]])</f>
        <v>5</v>
      </c>
      <c r="R269" s="1">
        <f>SUM(Table13[[#This Row],[Max weapon]:[Armour rating]])</f>
        <v>13</v>
      </c>
    </row>
    <row r="270" spans="1:18" x14ac:dyDescent="0.25">
      <c r="A270" t="b">
        <v>1</v>
      </c>
      <c r="B270">
        <v>1522</v>
      </c>
      <c r="C270" t="s">
        <v>294</v>
      </c>
      <c r="E270" s="34">
        <v>0</v>
      </c>
      <c r="F270" s="34">
        <v>0</v>
      </c>
      <c r="G270" s="34">
        <v>0</v>
      </c>
      <c r="H270" s="34">
        <v>5</v>
      </c>
      <c r="I270" s="34">
        <v>0</v>
      </c>
      <c r="J270" s="34">
        <v>0</v>
      </c>
      <c r="K270" s="34">
        <v>0</v>
      </c>
      <c r="L270" t="s">
        <v>306</v>
      </c>
      <c r="M270" s="1">
        <f>MAX(Table13[[#This Row],[Melee]:[Ordnance]])</f>
        <v>5</v>
      </c>
      <c r="N270" s="1">
        <v>4</v>
      </c>
      <c r="O270" s="1">
        <v>1</v>
      </c>
      <c r="P270" s="1">
        <v>0</v>
      </c>
      <c r="Q270" s="1">
        <f>SUM(Table13[[#This Row],[Body armour?]:[Shield?]])</f>
        <v>5</v>
      </c>
      <c r="R270" s="1">
        <f>SUM(Table13[[#This Row],[Max weapon]:[Armour rating]])</f>
        <v>15</v>
      </c>
    </row>
    <row r="271" spans="1:18" x14ac:dyDescent="0.25">
      <c r="A271" t="b">
        <v>1</v>
      </c>
      <c r="B271">
        <v>1523</v>
      </c>
      <c r="C271" t="s">
        <v>295</v>
      </c>
      <c r="E271" s="34">
        <v>2</v>
      </c>
      <c r="F271" s="34">
        <v>0</v>
      </c>
      <c r="G271" s="34">
        <v>0</v>
      </c>
      <c r="H271" s="34">
        <v>0</v>
      </c>
      <c r="I271" s="34">
        <v>0</v>
      </c>
      <c r="J271" s="34">
        <v>0</v>
      </c>
      <c r="K271" s="34">
        <v>0</v>
      </c>
      <c r="L271" t="s">
        <v>311</v>
      </c>
      <c r="M271" s="1">
        <f>MAX(Table13[[#This Row],[Melee]:[Ordnance]])</f>
        <v>2</v>
      </c>
      <c r="N271" s="1">
        <v>4</v>
      </c>
      <c r="O271" s="1">
        <v>1</v>
      </c>
      <c r="P271" s="1">
        <v>0</v>
      </c>
      <c r="Q271" s="1">
        <f>SUM(Table13[[#This Row],[Body armour?]:[Shield?]])</f>
        <v>5</v>
      </c>
      <c r="R271" s="1">
        <f>SUM(Table13[[#This Row],[Max weapon]:[Armour rating]])</f>
        <v>12</v>
      </c>
    </row>
    <row r="272" spans="1:18" x14ac:dyDescent="0.25">
      <c r="A272" t="b">
        <v>1</v>
      </c>
      <c r="B272">
        <v>1524</v>
      </c>
      <c r="C272" t="s">
        <v>296</v>
      </c>
      <c r="E272" s="34">
        <v>0</v>
      </c>
      <c r="F272" s="34">
        <v>0</v>
      </c>
      <c r="G272" s="34">
        <v>0</v>
      </c>
      <c r="H272" s="34">
        <v>5</v>
      </c>
      <c r="I272" s="34">
        <v>0</v>
      </c>
      <c r="J272" s="34">
        <v>0</v>
      </c>
      <c r="K272" s="34">
        <v>0</v>
      </c>
      <c r="L272" t="s">
        <v>306</v>
      </c>
      <c r="M272" s="1">
        <f>MAX(Table13[[#This Row],[Melee]:[Ordnance]])</f>
        <v>5</v>
      </c>
      <c r="N272" s="1">
        <v>4</v>
      </c>
      <c r="O272" s="1">
        <v>1</v>
      </c>
      <c r="P272" s="1">
        <v>0</v>
      </c>
      <c r="Q272" s="1">
        <f>SUM(Table13[[#This Row],[Body armour?]:[Shield?]])</f>
        <v>5</v>
      </c>
      <c r="R272" s="1">
        <f>SUM(Table13[[#This Row],[Max weapon]:[Armour rating]])</f>
        <v>15</v>
      </c>
    </row>
    <row r="273" spans="1:18" x14ac:dyDescent="0.25">
      <c r="A273" t="b">
        <v>1</v>
      </c>
      <c r="B273">
        <v>1525</v>
      </c>
      <c r="C273" t="s">
        <v>297</v>
      </c>
      <c r="E273" s="34">
        <v>0</v>
      </c>
      <c r="F273" s="34">
        <v>3</v>
      </c>
      <c r="G273" s="34">
        <v>0</v>
      </c>
      <c r="H273" s="34">
        <v>0</v>
      </c>
      <c r="I273" s="34">
        <v>0</v>
      </c>
      <c r="J273" s="34">
        <v>0</v>
      </c>
      <c r="K273" s="34">
        <v>0</v>
      </c>
      <c r="L273" t="s">
        <v>305</v>
      </c>
      <c r="M273" s="1">
        <f>MAX(Table13[[#This Row],[Melee]:[Ordnance]])</f>
        <v>3</v>
      </c>
      <c r="N273" s="1">
        <v>4</v>
      </c>
      <c r="O273" s="1">
        <v>1</v>
      </c>
      <c r="P273" s="1">
        <v>0</v>
      </c>
      <c r="Q273" s="1">
        <f>SUM(Table13[[#This Row],[Body armour?]:[Shield?]])</f>
        <v>5</v>
      </c>
      <c r="R273" s="1">
        <f>SUM(Table13[[#This Row],[Max weapon]:[Armour rating]])</f>
        <v>13</v>
      </c>
    </row>
    <row r="274" spans="1:18" x14ac:dyDescent="0.25">
      <c r="A274" t="b">
        <v>1</v>
      </c>
      <c r="B274">
        <v>1526</v>
      </c>
      <c r="C274" t="s">
        <v>298</v>
      </c>
      <c r="E274" s="34">
        <v>0</v>
      </c>
      <c r="F274" s="34">
        <v>0</v>
      </c>
      <c r="G274" s="34">
        <v>0</v>
      </c>
      <c r="H274" s="34">
        <v>0</v>
      </c>
      <c r="I274" s="34">
        <v>0</v>
      </c>
      <c r="J274" s="34">
        <v>7</v>
      </c>
      <c r="K274" s="34">
        <v>0</v>
      </c>
      <c r="L274" t="s">
        <v>308</v>
      </c>
      <c r="M274" s="1">
        <f>MAX(Table13[[#This Row],[Melee]:[Ordnance]])</f>
        <v>7</v>
      </c>
      <c r="N274" s="1">
        <v>4</v>
      </c>
      <c r="O274" s="1">
        <v>1</v>
      </c>
      <c r="P274" s="1">
        <v>0</v>
      </c>
      <c r="Q274" s="1">
        <f>SUM(Table13[[#This Row],[Body armour?]:[Shield?]])</f>
        <v>5</v>
      </c>
      <c r="R274" s="1">
        <f>SUM(Table13[[#This Row],[Max weapon]:[Armour rating]])</f>
        <v>17</v>
      </c>
    </row>
    <row r="275" spans="1:18" x14ac:dyDescent="0.25">
      <c r="A275" t="b">
        <v>1</v>
      </c>
      <c r="B275">
        <v>1527</v>
      </c>
      <c r="C275" t="s">
        <v>299</v>
      </c>
      <c r="E275" s="34">
        <v>0</v>
      </c>
      <c r="F275" s="34">
        <v>0</v>
      </c>
      <c r="G275" s="34">
        <v>0</v>
      </c>
      <c r="H275" s="34">
        <v>0</v>
      </c>
      <c r="I275" s="34">
        <v>0</v>
      </c>
      <c r="J275" s="34">
        <v>7</v>
      </c>
      <c r="K275" s="34">
        <v>0</v>
      </c>
      <c r="L275" t="s">
        <v>308</v>
      </c>
      <c r="M275" s="1">
        <f>MAX(Table13[[#This Row],[Melee]:[Ordnance]])</f>
        <v>7</v>
      </c>
      <c r="N275" s="1">
        <v>4</v>
      </c>
      <c r="O275" s="1">
        <v>1</v>
      </c>
      <c r="P275" s="1">
        <v>0</v>
      </c>
      <c r="Q275" s="1">
        <f>SUM(Table13[[#This Row],[Body armour?]:[Shield?]])</f>
        <v>5</v>
      </c>
      <c r="R275" s="1">
        <f>SUM(Table13[[#This Row],[Max weapon]:[Armour rating]])</f>
        <v>17</v>
      </c>
    </row>
  </sheetData>
  <conditionalFormatting sqref="A1:B1048576">
    <cfRule type="cellIs" dxfId="21" priority="4" operator="equal">
      <formula>TRUE</formula>
    </cfRule>
  </conditionalFormatting>
  <conditionalFormatting sqref="E1:K1048576">
    <cfRule type="cellIs" dxfId="20" priority="1" operator="equal">
      <formula>0</formula>
    </cfRule>
  </conditionalFormatting>
  <conditionalFormatting sqref="N1:P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Q1:Q1048576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BA23-999C-48A0-B35F-ACC1E1BB227E}">
  <sheetPr>
    <tabColor rgb="FFFF0000"/>
  </sheetPr>
  <dimension ref="A2:W17"/>
  <sheetViews>
    <sheetView workbookViewId="0">
      <selection activeCell="U17" sqref="U17"/>
    </sheetView>
  </sheetViews>
  <sheetFormatPr defaultRowHeight="15" x14ac:dyDescent="0.25"/>
  <cols>
    <col min="1" max="1" width="13.42578125" bestFit="1" customWidth="1"/>
    <col min="2" max="2" width="22.85546875" bestFit="1" customWidth="1"/>
    <col min="3" max="3" width="8.85546875" bestFit="1" customWidth="1"/>
    <col min="4" max="4" width="7.5703125" bestFit="1" customWidth="1"/>
    <col min="5" max="5" width="10.28515625" bestFit="1" customWidth="1"/>
    <col min="6" max="6" width="7.42578125" bestFit="1" customWidth="1"/>
    <col min="7" max="7" width="4.85546875" bestFit="1" customWidth="1"/>
    <col min="9" max="9" width="13.42578125" bestFit="1" customWidth="1"/>
    <col min="10" max="10" width="22.85546875" bestFit="1" customWidth="1"/>
    <col min="11" max="11" width="8.85546875" bestFit="1" customWidth="1"/>
    <col min="12" max="12" width="7.5703125" bestFit="1" customWidth="1"/>
    <col min="13" max="13" width="10.28515625" bestFit="1" customWidth="1"/>
    <col min="14" max="14" width="7.42578125" bestFit="1" customWidth="1"/>
    <col min="15" max="15" width="4.85546875" bestFit="1" customWidth="1"/>
    <col min="17" max="17" width="13.42578125" bestFit="1" customWidth="1"/>
    <col min="18" max="18" width="38" bestFit="1" customWidth="1"/>
    <col min="19" max="19" width="8.85546875" bestFit="1" customWidth="1"/>
    <col min="20" max="20" width="7.5703125" bestFit="1" customWidth="1"/>
    <col min="21" max="21" width="10.28515625" bestFit="1" customWidth="1"/>
    <col min="23" max="23" width="4.85546875" bestFit="1" customWidth="1"/>
  </cols>
  <sheetData>
    <row r="2" spans="1:23" x14ac:dyDescent="0.25">
      <c r="A2" s="21"/>
      <c r="B2" s="22" t="s">
        <v>325</v>
      </c>
      <c r="C2" s="22"/>
      <c r="D2" s="22"/>
      <c r="E2" s="22"/>
      <c r="F2" s="22"/>
      <c r="G2" s="23"/>
      <c r="I2" s="24"/>
      <c r="J2" s="25" t="s">
        <v>326</v>
      </c>
      <c r="K2" s="25"/>
      <c r="L2" s="25"/>
      <c r="M2" s="25"/>
      <c r="N2" s="25"/>
      <c r="O2" s="26"/>
      <c r="Q2" s="18"/>
      <c r="R2" s="19" t="s">
        <v>327</v>
      </c>
      <c r="S2" s="19"/>
      <c r="T2" s="19"/>
      <c r="U2" s="19"/>
      <c r="V2" s="19"/>
      <c r="W2" s="20"/>
    </row>
    <row r="3" spans="1:23" x14ac:dyDescent="0.25">
      <c r="A3" s="16" t="s">
        <v>301</v>
      </c>
      <c r="B3" s="16" t="s">
        <v>300</v>
      </c>
      <c r="C3" s="16" t="s">
        <v>303</v>
      </c>
      <c r="D3" s="16" t="s">
        <v>316</v>
      </c>
      <c r="E3" s="17" t="s">
        <v>318</v>
      </c>
      <c r="F3" s="17" t="s">
        <v>319</v>
      </c>
      <c r="G3" s="17" t="s">
        <v>321</v>
      </c>
      <c r="I3" s="16" t="s">
        <v>301</v>
      </c>
      <c r="J3" s="16" t="s">
        <v>300</v>
      </c>
      <c r="K3" s="16" t="s">
        <v>303</v>
      </c>
      <c r="L3" s="16" t="s">
        <v>316</v>
      </c>
      <c r="M3" s="17" t="s">
        <v>318</v>
      </c>
      <c r="N3" s="17" t="s">
        <v>319</v>
      </c>
      <c r="O3" s="17" t="s">
        <v>321</v>
      </c>
      <c r="Q3" s="16" t="s">
        <v>301</v>
      </c>
      <c r="R3" s="16" t="s">
        <v>300</v>
      </c>
      <c r="S3" s="16" t="s">
        <v>303</v>
      </c>
      <c r="T3" s="16" t="s">
        <v>316</v>
      </c>
      <c r="U3" s="17" t="s">
        <v>318</v>
      </c>
      <c r="V3" s="17" t="s">
        <v>319</v>
      </c>
      <c r="W3" s="17" t="s">
        <v>321</v>
      </c>
    </row>
    <row r="4" spans="1:23" x14ac:dyDescent="0.25">
      <c r="A4" s="15">
        <v>801</v>
      </c>
      <c r="B4" t="s">
        <v>187</v>
      </c>
      <c r="C4" t="s">
        <v>311</v>
      </c>
      <c r="E4" s="1">
        <v>2</v>
      </c>
      <c r="F4" s="30">
        <f>E4/SUM(E:E)</f>
        <v>0.66666666666666663</v>
      </c>
      <c r="G4" s="1">
        <f>SUM(E:E)</f>
        <v>3</v>
      </c>
      <c r="I4">
        <v>801</v>
      </c>
      <c r="J4" t="s">
        <v>187</v>
      </c>
      <c r="K4" t="s">
        <v>311</v>
      </c>
      <c r="M4" s="1">
        <v>4</v>
      </c>
      <c r="N4" s="30">
        <f>M4/SUM(M:M)</f>
        <v>0.4</v>
      </c>
      <c r="O4" s="1">
        <f>SUM(M:M)</f>
        <v>10</v>
      </c>
      <c r="Q4">
        <v>400</v>
      </c>
      <c r="R4" t="s">
        <v>139</v>
      </c>
      <c r="S4" t="s">
        <v>311</v>
      </c>
      <c r="U4" s="1">
        <v>4</v>
      </c>
      <c r="V4" s="30">
        <f>U4/SUM(U:U)</f>
        <v>0.4</v>
      </c>
      <c r="W4" s="1">
        <f>SUM(U:U)</f>
        <v>10</v>
      </c>
    </row>
    <row r="5" spans="1:23" x14ac:dyDescent="0.25">
      <c r="A5" s="15">
        <v>803</v>
      </c>
      <c r="B5" t="s">
        <v>189</v>
      </c>
      <c r="C5" t="s">
        <v>305</v>
      </c>
      <c r="E5" s="1">
        <v>1</v>
      </c>
      <c r="F5" s="30">
        <f>E5/SUM(E:E)</f>
        <v>0.33333333333333331</v>
      </c>
      <c r="G5" s="1"/>
      <c r="I5">
        <v>803</v>
      </c>
      <c r="J5" t="s">
        <v>189</v>
      </c>
      <c r="K5" t="s">
        <v>305</v>
      </c>
      <c r="M5" s="1">
        <v>3</v>
      </c>
      <c r="N5" s="30">
        <f t="shared" ref="N5:N7" si="0">M5/SUM(M:M)</f>
        <v>0.3</v>
      </c>
      <c r="O5" s="1"/>
      <c r="Q5">
        <v>402</v>
      </c>
      <c r="R5" t="s">
        <v>141</v>
      </c>
      <c r="S5" t="s">
        <v>305</v>
      </c>
      <c r="U5" s="1">
        <v>3</v>
      </c>
      <c r="V5" s="30">
        <f>U5/SUM(U:U)</f>
        <v>0.3</v>
      </c>
      <c r="W5" s="1"/>
    </row>
    <row r="6" spans="1:23" x14ac:dyDescent="0.25">
      <c r="I6">
        <v>804</v>
      </c>
      <c r="J6" t="s">
        <v>190</v>
      </c>
      <c r="K6" t="s">
        <v>304</v>
      </c>
      <c r="M6" s="1">
        <v>2</v>
      </c>
      <c r="N6" s="30">
        <f t="shared" si="0"/>
        <v>0.2</v>
      </c>
      <c r="O6" s="1"/>
      <c r="Q6">
        <v>401</v>
      </c>
      <c r="R6" t="s">
        <v>140</v>
      </c>
      <c r="S6" t="s">
        <v>304</v>
      </c>
      <c r="U6" s="1">
        <v>2</v>
      </c>
      <c r="V6" s="30">
        <f>U6/SUM(U:U)</f>
        <v>0.2</v>
      </c>
      <c r="W6" s="1"/>
    </row>
    <row r="7" spans="1:23" x14ac:dyDescent="0.25">
      <c r="I7">
        <v>802</v>
      </c>
      <c r="J7" t="s">
        <v>188</v>
      </c>
      <c r="K7" t="s">
        <v>315</v>
      </c>
      <c r="M7" s="1">
        <v>1</v>
      </c>
      <c r="N7" s="30">
        <f t="shared" si="0"/>
        <v>0.1</v>
      </c>
      <c r="Q7">
        <v>403</v>
      </c>
      <c r="R7" t="s">
        <v>142</v>
      </c>
      <c r="S7" t="s">
        <v>331</v>
      </c>
      <c r="U7" s="1">
        <v>1</v>
      </c>
      <c r="V7" s="30">
        <f>U7/SUM(U:U)</f>
        <v>0.1</v>
      </c>
    </row>
    <row r="8" spans="1:23" x14ac:dyDescent="0.25">
      <c r="W8" s="1"/>
    </row>
    <row r="9" spans="1:23" x14ac:dyDescent="0.25">
      <c r="Q9" s="1"/>
    </row>
    <row r="10" spans="1:23" x14ac:dyDescent="0.25">
      <c r="Q10" s="1"/>
    </row>
    <row r="14" spans="1:23" ht="15.75" thickBot="1" x14ac:dyDescent="0.3"/>
    <row r="15" spans="1:23" ht="30" x14ac:dyDescent="0.25">
      <c r="B15" s="27" t="str">
        <f>_xlfn.CONCAT("enemyid &lt;- c(", _xlfn.ARRAYTOTEXT(A4:A5), ")")</f>
        <v>enemyid &lt;- c(801, 803)</v>
      </c>
      <c r="J15" s="27" t="str">
        <f>_xlfn.CONCAT("enemyid &lt;- c(", _xlfn.ARRAYTOTEXT(I4:I7), ")")</f>
        <v>enemyid &lt;- c(801, 803, 804, 802)</v>
      </c>
      <c r="R15" s="27" t="str">
        <f>_xlfn.CONCAT("enemyid &lt;- c(", _xlfn.ARRAYTOTEXT(Q4:Q7), ")")</f>
        <v>enemyid &lt;- c(400, 402, 401, 403)</v>
      </c>
    </row>
    <row r="16" spans="1:23" x14ac:dyDescent="0.25">
      <c r="B16" s="28" t="str">
        <f>_xlfn.CONCAT("repeats &lt;- c(", _xlfn.ARRAYTOTEXT(E4:E5), ")")</f>
        <v>repeats &lt;- c(2, 1)</v>
      </c>
      <c r="J16" s="28" t="str">
        <f>_xlfn.CONCAT("repeats &lt;- c(", _xlfn.ARRAYTOTEXT(M4:M7), ")")</f>
        <v>repeats &lt;- c(4, 3, 2, 1)</v>
      </c>
      <c r="R16" s="28" t="str">
        <f>_xlfn.CONCAT("repeats &lt;- c(", _xlfn.ARRAYTOTEXT(U4:U7), ")")</f>
        <v>repeats &lt;- c(4, 3, 2, 1)</v>
      </c>
    </row>
    <row r="17" spans="2:18" ht="75.75" thickBot="1" x14ac:dyDescent="0.3">
      <c r="B17" s="29" t="s">
        <v>320</v>
      </c>
      <c r="J17" s="29" t="s">
        <v>320</v>
      </c>
      <c r="R17" s="29" t="s">
        <v>320</v>
      </c>
    </row>
  </sheetData>
  <conditionalFormatting sqref="A4:A5">
    <cfRule type="cellIs" dxfId="19" priority="7" operator="equal">
      <formula>TRUE</formula>
    </cfRule>
  </conditionalFormatting>
  <conditionalFormatting sqref="A26:A29">
    <cfRule type="cellIs" dxfId="18" priority="2" operator="equal">
      <formula>TRUE</formula>
    </cfRule>
  </conditionalFormatting>
  <conditionalFormatting sqref="I4:I7">
    <cfRule type="cellIs" dxfId="17" priority="1" operator="equal">
      <formula>TRUE</formula>
    </cfRule>
  </conditionalFormatting>
  <conditionalFormatting sqref="Q4:Q7">
    <cfRule type="cellIs" dxfId="16" priority="3" operator="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5B13-B01C-4CF4-B601-5F96F28B0672}">
  <sheetPr>
    <tabColor rgb="FFFF0000"/>
  </sheetPr>
  <dimension ref="A2:W17"/>
  <sheetViews>
    <sheetView workbookViewId="0">
      <selection activeCell="R7" sqref="R7"/>
    </sheetView>
  </sheetViews>
  <sheetFormatPr defaultRowHeight="15" x14ac:dyDescent="0.25"/>
  <cols>
    <col min="1" max="1" width="13.42578125" bestFit="1" customWidth="1"/>
    <col min="2" max="2" width="22.85546875" bestFit="1" customWidth="1"/>
    <col min="3" max="3" width="8.85546875" bestFit="1" customWidth="1"/>
    <col min="4" max="4" width="7.5703125" bestFit="1" customWidth="1"/>
    <col min="5" max="5" width="10.28515625" bestFit="1" customWidth="1"/>
    <col min="6" max="6" width="7.42578125" bestFit="1" customWidth="1"/>
    <col min="7" max="7" width="4.85546875" bestFit="1" customWidth="1"/>
    <col min="9" max="9" width="13.42578125" bestFit="1" customWidth="1"/>
    <col min="10" max="10" width="22.85546875" bestFit="1" customWidth="1"/>
    <col min="11" max="11" width="8.85546875" bestFit="1" customWidth="1"/>
    <col min="12" max="12" width="7.5703125" bestFit="1" customWidth="1"/>
    <col min="13" max="13" width="10.28515625" bestFit="1" customWidth="1"/>
    <col min="14" max="14" width="7.42578125" bestFit="1" customWidth="1"/>
    <col min="15" max="15" width="4.85546875" bestFit="1" customWidth="1"/>
    <col min="17" max="17" width="13.42578125" bestFit="1" customWidth="1"/>
    <col min="18" max="18" width="38" bestFit="1" customWidth="1"/>
    <col min="19" max="19" width="8.85546875" bestFit="1" customWidth="1"/>
    <col min="20" max="20" width="7.5703125" bestFit="1" customWidth="1"/>
    <col min="21" max="21" width="10.28515625" bestFit="1" customWidth="1"/>
    <col min="23" max="23" width="4.85546875" bestFit="1" customWidth="1"/>
  </cols>
  <sheetData>
    <row r="2" spans="1:23" x14ac:dyDescent="0.25">
      <c r="A2" s="21"/>
      <c r="B2" s="22" t="s">
        <v>328</v>
      </c>
      <c r="C2" s="22"/>
      <c r="D2" s="22"/>
      <c r="E2" s="22"/>
      <c r="F2" s="22"/>
      <c r="G2" s="23"/>
      <c r="I2" s="24"/>
      <c r="J2" s="25" t="s">
        <v>329</v>
      </c>
      <c r="K2" s="25"/>
      <c r="L2" s="25"/>
      <c r="M2" s="25"/>
      <c r="N2" s="25"/>
      <c r="O2" s="26"/>
      <c r="Q2" s="18"/>
      <c r="R2" s="19" t="s">
        <v>330</v>
      </c>
      <c r="S2" s="19"/>
      <c r="T2" s="19"/>
      <c r="U2" s="19"/>
      <c r="V2" s="19"/>
      <c r="W2" s="20"/>
    </row>
    <row r="3" spans="1:23" x14ac:dyDescent="0.25">
      <c r="A3" s="16" t="s">
        <v>301</v>
      </c>
      <c r="B3" s="16" t="s">
        <v>300</v>
      </c>
      <c r="C3" s="16" t="s">
        <v>303</v>
      </c>
      <c r="D3" s="16" t="s">
        <v>316</v>
      </c>
      <c r="E3" s="17" t="s">
        <v>318</v>
      </c>
      <c r="F3" s="17" t="s">
        <v>319</v>
      </c>
      <c r="G3" s="17" t="s">
        <v>321</v>
      </c>
      <c r="I3" s="16" t="s">
        <v>301</v>
      </c>
      <c r="J3" s="16" t="s">
        <v>300</v>
      </c>
      <c r="K3" s="16" t="s">
        <v>303</v>
      </c>
      <c r="L3" s="16" t="s">
        <v>316</v>
      </c>
      <c r="M3" s="17" t="s">
        <v>318</v>
      </c>
      <c r="N3" s="17" t="s">
        <v>319</v>
      </c>
      <c r="O3" s="17" t="s">
        <v>321</v>
      </c>
      <c r="Q3" s="16" t="s">
        <v>301</v>
      </c>
      <c r="R3" s="16" t="s">
        <v>300</v>
      </c>
      <c r="S3" s="16" t="s">
        <v>303</v>
      </c>
      <c r="T3" s="16" t="s">
        <v>316</v>
      </c>
      <c r="U3" s="17" t="s">
        <v>318</v>
      </c>
      <c r="V3" s="17" t="s">
        <v>319</v>
      </c>
      <c r="W3" s="17" t="s">
        <v>321</v>
      </c>
    </row>
    <row r="4" spans="1:23" x14ac:dyDescent="0.25">
      <c r="A4">
        <v>400</v>
      </c>
      <c r="B4" t="s">
        <v>139</v>
      </c>
      <c r="C4" t="s">
        <v>311</v>
      </c>
      <c r="E4">
        <v>2</v>
      </c>
      <c r="F4" s="30">
        <f>E4/SUM(E:E)</f>
        <v>0.2857142857142857</v>
      </c>
      <c r="G4" s="1">
        <f>SUM(E:E)</f>
        <v>7</v>
      </c>
      <c r="I4">
        <v>401</v>
      </c>
      <c r="J4" t="s">
        <v>140</v>
      </c>
      <c r="K4" t="s">
        <v>304</v>
      </c>
      <c r="M4" s="1">
        <v>3</v>
      </c>
      <c r="N4" s="30">
        <f>M4/SUM(M:M)</f>
        <v>0.5</v>
      </c>
      <c r="O4" s="1">
        <f>SUM(M:M)</f>
        <v>6</v>
      </c>
      <c r="Q4">
        <v>100</v>
      </c>
      <c r="R4" t="s">
        <v>29</v>
      </c>
      <c r="S4" t="s">
        <v>304</v>
      </c>
      <c r="U4" s="1">
        <v>4</v>
      </c>
      <c r="V4" s="30">
        <f>U4/SUM(U:U)</f>
        <v>0.4</v>
      </c>
      <c r="W4" s="1">
        <f>SUM(U:U)</f>
        <v>10</v>
      </c>
    </row>
    <row r="5" spans="1:23" x14ac:dyDescent="0.25">
      <c r="A5">
        <v>404</v>
      </c>
      <c r="B5" t="s">
        <v>143</v>
      </c>
      <c r="C5" t="s">
        <v>304</v>
      </c>
      <c r="E5">
        <v>2</v>
      </c>
      <c r="F5" s="30">
        <f>E5/SUM(E:E)</f>
        <v>0.2857142857142857</v>
      </c>
      <c r="G5" s="1"/>
      <c r="I5">
        <v>402</v>
      </c>
      <c r="J5" t="s">
        <v>141</v>
      </c>
      <c r="K5" t="s">
        <v>305</v>
      </c>
      <c r="M5" s="1">
        <v>2</v>
      </c>
      <c r="N5" s="30">
        <f>M5/SUM(M:M)</f>
        <v>0.33333333333333331</v>
      </c>
      <c r="O5" s="1"/>
      <c r="Q5">
        <v>101</v>
      </c>
      <c r="R5" t="s">
        <v>30</v>
      </c>
      <c r="S5" t="s">
        <v>305</v>
      </c>
      <c r="U5" s="1">
        <v>3</v>
      </c>
      <c r="V5" s="30">
        <f>U5/SUM(U:U)</f>
        <v>0.3</v>
      </c>
      <c r="W5" s="1"/>
    </row>
    <row r="6" spans="1:23" x14ac:dyDescent="0.25">
      <c r="A6">
        <v>402</v>
      </c>
      <c r="B6" t="s">
        <v>141</v>
      </c>
      <c r="C6" t="s">
        <v>305</v>
      </c>
      <c r="E6">
        <v>2</v>
      </c>
      <c r="F6" s="30">
        <f>E6/SUM(E:E)</f>
        <v>0.2857142857142857</v>
      </c>
      <c r="I6">
        <v>403</v>
      </c>
      <c r="J6" t="s">
        <v>142</v>
      </c>
      <c r="K6" t="s">
        <v>331</v>
      </c>
      <c r="M6" s="1">
        <v>1</v>
      </c>
      <c r="N6" s="30">
        <f>M6/SUM(M:M)</f>
        <v>0.16666666666666666</v>
      </c>
      <c r="O6" s="1"/>
      <c r="Q6">
        <v>104</v>
      </c>
      <c r="R6" t="s">
        <v>33</v>
      </c>
      <c r="S6" t="s">
        <v>317</v>
      </c>
      <c r="U6" s="1">
        <v>2</v>
      </c>
      <c r="V6" s="30">
        <f>U6/SUM(U:U)</f>
        <v>0.2</v>
      </c>
      <c r="W6" s="1"/>
    </row>
    <row r="7" spans="1:23" x14ac:dyDescent="0.25">
      <c r="A7">
        <v>408</v>
      </c>
      <c r="B7" t="s">
        <v>147</v>
      </c>
      <c r="C7" t="s">
        <v>309</v>
      </c>
      <c r="E7">
        <v>1</v>
      </c>
      <c r="F7" s="30">
        <f>E7/SUM(E:E)</f>
        <v>0.14285714285714285</v>
      </c>
      <c r="Q7">
        <v>103</v>
      </c>
      <c r="R7" t="s">
        <v>32</v>
      </c>
      <c r="S7" t="s">
        <v>307</v>
      </c>
      <c r="U7" s="1">
        <v>1</v>
      </c>
      <c r="V7" s="30">
        <f>U7/SUM(U:U)</f>
        <v>0.1</v>
      </c>
    </row>
    <row r="8" spans="1:23" x14ac:dyDescent="0.25">
      <c r="W8" s="1"/>
    </row>
    <row r="9" spans="1:23" x14ac:dyDescent="0.25">
      <c r="Q9" s="1"/>
    </row>
    <row r="10" spans="1:23" x14ac:dyDescent="0.25">
      <c r="Q10" s="1"/>
    </row>
    <row r="14" spans="1:23" ht="15.75" thickBot="1" x14ac:dyDescent="0.3"/>
    <row r="15" spans="1:23" ht="30" x14ac:dyDescent="0.25">
      <c r="B15" s="27" t="str">
        <f>_xlfn.CONCAT("enemyid &lt;- c(", _xlfn.ARRAYTOTEXT(A4:A7), ")")</f>
        <v>enemyid &lt;- c(400, 404, 402, 408)</v>
      </c>
      <c r="J15" s="27" t="str">
        <f>_xlfn.CONCAT("enemyid &lt;- c(", _xlfn.ARRAYTOTEXT(I4:I6), ")")</f>
        <v>enemyid &lt;- c(401, 402, 403)</v>
      </c>
      <c r="R15" s="27" t="str">
        <f>_xlfn.CONCAT("enemyid &lt;- c(", _xlfn.ARRAYTOTEXT(Q4:Q7), ")")</f>
        <v>enemyid &lt;- c(100, 101, 104, 103)</v>
      </c>
    </row>
    <row r="16" spans="1:23" x14ac:dyDescent="0.25">
      <c r="B16" s="28" t="str">
        <f>_xlfn.CONCAT("repeats &lt;- c(", _xlfn.ARRAYTOTEXT(E4:E7), ")")</f>
        <v>repeats &lt;- c(2, 2, 2, 1)</v>
      </c>
      <c r="J16" s="28" t="str">
        <f>_xlfn.CONCAT("repeats &lt;- c(", _xlfn.ARRAYTOTEXT(M4:M6), ")")</f>
        <v>repeats &lt;- c(3, 2, 1)</v>
      </c>
      <c r="R16" s="28" t="str">
        <f>_xlfn.CONCAT("repeats &lt;- c(", _xlfn.ARRAYTOTEXT(U4:U7), ")")</f>
        <v>repeats &lt;- c(4, 3, 2, 1)</v>
      </c>
    </row>
    <row r="17" spans="2:18" ht="75.75" thickBot="1" x14ac:dyDescent="0.3">
      <c r="B17" s="29" t="s">
        <v>320</v>
      </c>
      <c r="J17" s="29" t="s">
        <v>320</v>
      </c>
      <c r="R17" s="29" t="s">
        <v>320</v>
      </c>
    </row>
  </sheetData>
  <conditionalFormatting sqref="A4:A7">
    <cfRule type="cellIs" dxfId="15" priority="7" operator="equal">
      <formula>TRUE</formula>
    </cfRule>
  </conditionalFormatting>
  <conditionalFormatting sqref="I4:I6">
    <cfRule type="cellIs" dxfId="14" priority="4" operator="equal">
      <formula>TRUE</formula>
    </cfRule>
  </conditionalFormatting>
  <conditionalFormatting sqref="Q4:Q7">
    <cfRule type="cellIs" dxfId="13" priority="2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27A8-8719-4E2C-A2C1-EDA385FD777F}">
  <sheetPr>
    <tabColor rgb="FFFF0000"/>
  </sheetPr>
  <dimension ref="A2:W29"/>
  <sheetViews>
    <sheetView workbookViewId="0">
      <selection activeCell="G20" sqref="G20"/>
    </sheetView>
  </sheetViews>
  <sheetFormatPr defaultRowHeight="15" x14ac:dyDescent="0.25"/>
  <cols>
    <col min="1" max="1" width="13.42578125" bestFit="1" customWidth="1"/>
    <col min="2" max="2" width="22.85546875" bestFit="1" customWidth="1"/>
    <col min="3" max="3" width="8.85546875" bestFit="1" customWidth="1"/>
    <col min="4" max="4" width="7.5703125" bestFit="1" customWidth="1"/>
    <col min="5" max="5" width="10.28515625" bestFit="1" customWidth="1"/>
    <col min="6" max="6" width="7.42578125" bestFit="1" customWidth="1"/>
    <col min="7" max="7" width="4.85546875" bestFit="1" customWidth="1"/>
    <col min="9" max="9" width="13.42578125" bestFit="1" customWidth="1"/>
    <col min="10" max="10" width="22.85546875" bestFit="1" customWidth="1"/>
    <col min="11" max="11" width="8.85546875" bestFit="1" customWidth="1"/>
    <col min="12" max="12" width="7.5703125" bestFit="1" customWidth="1"/>
    <col min="13" max="13" width="10.28515625" bestFit="1" customWidth="1"/>
    <col min="14" max="14" width="7.42578125" bestFit="1" customWidth="1"/>
    <col min="15" max="15" width="4.85546875" bestFit="1" customWidth="1"/>
    <col min="17" max="17" width="13.42578125" bestFit="1" customWidth="1"/>
    <col min="18" max="18" width="38" bestFit="1" customWidth="1"/>
    <col min="19" max="19" width="8.85546875" bestFit="1" customWidth="1"/>
    <col min="20" max="20" width="7.5703125" bestFit="1" customWidth="1"/>
    <col min="21" max="21" width="10.28515625" bestFit="1" customWidth="1"/>
    <col min="23" max="23" width="4.85546875" bestFit="1" customWidth="1"/>
  </cols>
  <sheetData>
    <row r="2" spans="1:23" x14ac:dyDescent="0.25">
      <c r="A2" s="21"/>
      <c r="B2" s="22" t="s">
        <v>322</v>
      </c>
      <c r="C2" s="22"/>
      <c r="D2" s="22"/>
      <c r="E2" s="22"/>
      <c r="F2" s="22"/>
      <c r="G2" s="23"/>
      <c r="I2" s="24"/>
      <c r="J2" s="25" t="s">
        <v>323</v>
      </c>
      <c r="K2" s="25"/>
      <c r="L2" s="25"/>
      <c r="M2" s="25"/>
      <c r="N2" s="25"/>
      <c r="O2" s="26"/>
      <c r="Q2" s="18"/>
      <c r="R2" s="19" t="s">
        <v>324</v>
      </c>
      <c r="S2" s="19"/>
      <c r="T2" s="19"/>
      <c r="U2" s="19"/>
      <c r="V2" s="19"/>
      <c r="W2" s="20"/>
    </row>
    <row r="3" spans="1:23" x14ac:dyDescent="0.25">
      <c r="A3" s="16" t="s">
        <v>301</v>
      </c>
      <c r="B3" s="16" t="s">
        <v>300</v>
      </c>
      <c r="C3" s="16" t="s">
        <v>303</v>
      </c>
      <c r="D3" s="16" t="s">
        <v>316</v>
      </c>
      <c r="E3" s="17" t="s">
        <v>318</v>
      </c>
      <c r="F3" s="17" t="s">
        <v>319</v>
      </c>
      <c r="G3" s="17" t="s">
        <v>321</v>
      </c>
      <c r="I3" s="16" t="s">
        <v>301</v>
      </c>
      <c r="J3" s="16" t="s">
        <v>300</v>
      </c>
      <c r="K3" s="16" t="s">
        <v>303</v>
      </c>
      <c r="L3" s="16" t="s">
        <v>316</v>
      </c>
      <c r="M3" s="17" t="s">
        <v>318</v>
      </c>
      <c r="N3" s="17" t="s">
        <v>319</v>
      </c>
      <c r="O3" s="17" t="s">
        <v>321</v>
      </c>
      <c r="Q3" s="16" t="s">
        <v>301</v>
      </c>
      <c r="R3" s="16" t="s">
        <v>300</v>
      </c>
      <c r="S3" s="16" t="s">
        <v>303</v>
      </c>
      <c r="T3" s="16" t="s">
        <v>316</v>
      </c>
      <c r="U3" s="17" t="s">
        <v>318</v>
      </c>
      <c r="V3" s="17" t="s">
        <v>319</v>
      </c>
      <c r="W3" s="17" t="s">
        <v>321</v>
      </c>
    </row>
    <row r="4" spans="1:23" x14ac:dyDescent="0.25">
      <c r="A4">
        <v>110</v>
      </c>
      <c r="B4" t="s">
        <v>39</v>
      </c>
      <c r="C4" t="s">
        <v>311</v>
      </c>
      <c r="E4">
        <v>4</v>
      </c>
      <c r="F4" s="30">
        <f>E4/SUM(E:E)</f>
        <v>0.4</v>
      </c>
      <c r="G4" s="1">
        <f>SUM(E:E)</f>
        <v>10</v>
      </c>
      <c r="I4">
        <v>103</v>
      </c>
      <c r="J4" t="s">
        <v>32</v>
      </c>
      <c r="K4" t="s">
        <v>307</v>
      </c>
      <c r="M4">
        <v>4</v>
      </c>
      <c r="N4" s="30">
        <f>M4/SUM(M:M)</f>
        <v>0.4</v>
      </c>
      <c r="O4" s="1">
        <f>SUM(M:M)</f>
        <v>10</v>
      </c>
      <c r="Q4">
        <v>1305</v>
      </c>
      <c r="R4" t="s">
        <v>253</v>
      </c>
      <c r="S4" t="s">
        <v>305</v>
      </c>
      <c r="U4">
        <v>4</v>
      </c>
      <c r="V4" s="30">
        <f>U4/SUM(U:U)</f>
        <v>0.4</v>
      </c>
      <c r="W4" s="1">
        <f>SUM(U:U)</f>
        <v>10</v>
      </c>
    </row>
    <row r="5" spans="1:23" x14ac:dyDescent="0.25">
      <c r="A5">
        <v>105</v>
      </c>
      <c r="B5" t="s">
        <v>34</v>
      </c>
      <c r="C5" t="s">
        <v>304</v>
      </c>
      <c r="E5">
        <v>3</v>
      </c>
      <c r="F5" s="30">
        <f t="shared" ref="F5:F7" si="0">E5/SUM(E:E)</f>
        <v>0.3</v>
      </c>
      <c r="G5" s="1"/>
      <c r="I5">
        <v>106</v>
      </c>
      <c r="J5" t="s">
        <v>35</v>
      </c>
      <c r="K5" t="s">
        <v>309</v>
      </c>
      <c r="M5">
        <v>3</v>
      </c>
      <c r="N5" s="30">
        <f>M5/SUM(M:M)</f>
        <v>0.3</v>
      </c>
      <c r="O5" s="1"/>
      <c r="Q5">
        <v>1302</v>
      </c>
      <c r="R5" t="s">
        <v>250</v>
      </c>
      <c r="S5" t="s">
        <v>306</v>
      </c>
      <c r="U5">
        <v>3</v>
      </c>
      <c r="V5" s="30">
        <f t="shared" ref="V5:V7" si="1">U5/SUM(U:U)</f>
        <v>0.3</v>
      </c>
      <c r="W5" s="1"/>
    </row>
    <row r="6" spans="1:23" x14ac:dyDescent="0.25">
      <c r="A6">
        <v>106</v>
      </c>
      <c r="B6" t="s">
        <v>35</v>
      </c>
      <c r="C6" t="s">
        <v>309</v>
      </c>
      <c r="E6">
        <v>2</v>
      </c>
      <c r="F6" s="30">
        <f t="shared" si="0"/>
        <v>0.2</v>
      </c>
      <c r="I6">
        <v>104</v>
      </c>
      <c r="J6" t="s">
        <v>33</v>
      </c>
      <c r="K6" t="s">
        <v>317</v>
      </c>
      <c r="M6">
        <v>2</v>
      </c>
      <c r="N6" s="30">
        <f>M6/SUM(M:M)</f>
        <v>0.2</v>
      </c>
      <c r="O6" s="1"/>
      <c r="Q6">
        <v>1303</v>
      </c>
      <c r="R6" t="s">
        <v>251</v>
      </c>
      <c r="S6" t="s">
        <v>311</v>
      </c>
      <c r="U6">
        <v>2</v>
      </c>
      <c r="V6" s="30">
        <f t="shared" si="1"/>
        <v>0.2</v>
      </c>
      <c r="W6" s="1"/>
    </row>
    <row r="7" spans="1:23" x14ac:dyDescent="0.25">
      <c r="A7">
        <v>103</v>
      </c>
      <c r="B7" t="s">
        <v>32</v>
      </c>
      <c r="C7" t="s">
        <v>307</v>
      </c>
      <c r="E7">
        <v>1</v>
      </c>
      <c r="F7" s="30">
        <f t="shared" si="0"/>
        <v>0.1</v>
      </c>
      <c r="I7">
        <v>109</v>
      </c>
      <c r="J7" t="s">
        <v>38</v>
      </c>
      <c r="K7" t="s">
        <v>305</v>
      </c>
      <c r="M7">
        <v>1</v>
      </c>
      <c r="N7" s="30">
        <f>M7/SUM(M:M)</f>
        <v>0.1</v>
      </c>
      <c r="Q7">
        <v>1503</v>
      </c>
      <c r="R7" t="s">
        <v>279</v>
      </c>
      <c r="S7" t="s">
        <v>304</v>
      </c>
      <c r="U7">
        <v>1</v>
      </c>
      <c r="V7" s="30">
        <f t="shared" si="1"/>
        <v>0.1</v>
      </c>
    </row>
    <row r="8" spans="1:23" x14ac:dyDescent="0.25">
      <c r="W8" s="1"/>
    </row>
    <row r="9" spans="1:23" x14ac:dyDescent="0.25">
      <c r="Q9" s="1"/>
    </row>
    <row r="10" spans="1:23" x14ac:dyDescent="0.25">
      <c r="Q10" s="1"/>
    </row>
    <row r="14" spans="1:23" ht="15.75" thickBot="1" x14ac:dyDescent="0.3"/>
    <row r="15" spans="1:23" ht="30" x14ac:dyDescent="0.25">
      <c r="B15" s="27" t="str">
        <f>_xlfn.CONCAT("enemyid &lt;- c(", _xlfn.ARRAYTOTEXT(A4:A7), ")")</f>
        <v>enemyid &lt;- c(110, 105, 106, 103)</v>
      </c>
      <c r="J15" s="27" t="str">
        <f>_xlfn.CONCAT("enemyid &lt;- c(", _xlfn.ARRAYTOTEXT(I4:I7), ")")</f>
        <v>enemyid &lt;- c(103, 106, 104, 109)</v>
      </c>
      <c r="R15" s="27" t="str">
        <f>_xlfn.CONCAT("enemyid &lt;- c(", _xlfn.ARRAYTOTEXT(Q4:Q7), ")")</f>
        <v>enemyid &lt;- c(1305, 1302, 1303, 1503)</v>
      </c>
    </row>
    <row r="16" spans="1:23" x14ac:dyDescent="0.25">
      <c r="B16" s="28" t="str">
        <f>_xlfn.CONCAT("repeats &lt;- c(", _xlfn.ARRAYTOTEXT(E4:E7), ")")</f>
        <v>repeats &lt;- c(4, 3, 2, 1)</v>
      </c>
      <c r="J16" s="28" t="str">
        <f>_xlfn.CONCAT("repeats &lt;- c(", _xlfn.ARRAYTOTEXT(M4:M7), ")")</f>
        <v>repeats &lt;- c(4, 3, 2, 1)</v>
      </c>
      <c r="R16" s="28" t="str">
        <f>_xlfn.CONCAT("repeats &lt;- c(", _xlfn.ARRAYTOTEXT(U4:U7), ")")</f>
        <v>repeats &lt;- c(4, 3, 2, 1)</v>
      </c>
    </row>
    <row r="17" spans="2:18" ht="75.75" thickBot="1" x14ac:dyDescent="0.3">
      <c r="B17" s="29" t="s">
        <v>320</v>
      </c>
      <c r="J17" s="29" t="s">
        <v>320</v>
      </c>
      <c r="R17" s="29" t="s">
        <v>320</v>
      </c>
    </row>
    <row r="25" spans="2:18" x14ac:dyDescent="0.25">
      <c r="J25" s="30"/>
    </row>
    <row r="28" spans="2:18" x14ac:dyDescent="0.25">
      <c r="I28" t="s">
        <v>332</v>
      </c>
    </row>
    <row r="29" spans="2:18" x14ac:dyDescent="0.25">
      <c r="I29" t="s">
        <v>332</v>
      </c>
    </row>
  </sheetData>
  <conditionalFormatting sqref="A4:A7">
    <cfRule type="cellIs" dxfId="12" priority="14" operator="equal">
      <formula>TRUE</formula>
    </cfRule>
  </conditionalFormatting>
  <conditionalFormatting sqref="I4:I7">
    <cfRule type="cellIs" dxfId="11" priority="5" operator="equal">
      <formula>TRUE</formula>
    </cfRule>
  </conditionalFormatting>
  <conditionalFormatting sqref="I22:I25">
    <cfRule type="cellIs" dxfId="10" priority="9" operator="equal">
      <formula>TRUE</formula>
    </cfRule>
  </conditionalFormatting>
  <conditionalFormatting sqref="Q4:Q7">
    <cfRule type="cellIs" dxfId="9" priority="1" operator="equal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FEBD-2456-4C45-96A0-921239EF82CA}">
  <sheetPr>
    <tabColor rgb="FFFF0000"/>
  </sheetPr>
  <dimension ref="A2:W28"/>
  <sheetViews>
    <sheetView workbookViewId="0">
      <selection activeCell="G15" sqref="G15"/>
    </sheetView>
  </sheetViews>
  <sheetFormatPr defaultRowHeight="15" x14ac:dyDescent="0.25"/>
  <cols>
    <col min="1" max="1" width="13.42578125" bestFit="1" customWidth="1"/>
    <col min="2" max="2" width="22.85546875" bestFit="1" customWidth="1"/>
    <col min="3" max="3" width="8.85546875" bestFit="1" customWidth="1"/>
    <col min="4" max="4" width="7.5703125" bestFit="1" customWidth="1"/>
    <col min="5" max="5" width="10.28515625" bestFit="1" customWidth="1"/>
    <col min="6" max="6" width="7.42578125" bestFit="1" customWidth="1"/>
    <col min="7" max="7" width="4.85546875" bestFit="1" customWidth="1"/>
    <col min="9" max="9" width="13.42578125" bestFit="1" customWidth="1"/>
    <col min="10" max="10" width="22.85546875" bestFit="1" customWidth="1"/>
    <col min="11" max="11" width="8.85546875" bestFit="1" customWidth="1"/>
    <col min="12" max="12" width="7.5703125" bestFit="1" customWidth="1"/>
    <col min="13" max="13" width="10.28515625" bestFit="1" customWidth="1"/>
    <col min="14" max="14" width="7.42578125" bestFit="1" customWidth="1"/>
    <col min="15" max="15" width="4.85546875" bestFit="1" customWidth="1"/>
    <col min="17" max="17" width="13.42578125" bestFit="1" customWidth="1"/>
    <col min="18" max="18" width="38" bestFit="1" customWidth="1"/>
    <col min="19" max="19" width="8.85546875" bestFit="1" customWidth="1"/>
    <col min="20" max="20" width="7.5703125" bestFit="1" customWidth="1"/>
    <col min="21" max="21" width="10.28515625" bestFit="1" customWidth="1"/>
    <col min="23" max="23" width="4.85546875" bestFit="1" customWidth="1"/>
  </cols>
  <sheetData>
    <row r="2" spans="1:23" x14ac:dyDescent="0.25">
      <c r="A2" s="21"/>
      <c r="B2" s="22" t="s">
        <v>325</v>
      </c>
      <c r="C2" s="22"/>
      <c r="D2" s="22"/>
      <c r="E2" s="22"/>
      <c r="F2" s="22"/>
      <c r="G2" s="23"/>
      <c r="I2" s="24"/>
      <c r="J2" s="25" t="s">
        <v>326</v>
      </c>
      <c r="K2" s="25"/>
      <c r="L2" s="25"/>
      <c r="M2" s="25"/>
      <c r="N2" s="25"/>
      <c r="O2" s="26"/>
      <c r="Q2" s="18"/>
      <c r="R2" s="19" t="s">
        <v>327</v>
      </c>
      <c r="S2" s="19"/>
      <c r="T2" s="19"/>
      <c r="U2" s="19"/>
      <c r="V2" s="19"/>
      <c r="W2" s="20"/>
    </row>
    <row r="3" spans="1:23" x14ac:dyDescent="0.25">
      <c r="A3" s="16" t="s">
        <v>301</v>
      </c>
      <c r="B3" s="16" t="s">
        <v>300</v>
      </c>
      <c r="C3" s="16" t="s">
        <v>303</v>
      </c>
      <c r="D3" s="16" t="s">
        <v>316</v>
      </c>
      <c r="E3" s="17" t="s">
        <v>318</v>
      </c>
      <c r="F3" s="17" t="s">
        <v>319</v>
      </c>
      <c r="G3" s="17" t="s">
        <v>321</v>
      </c>
      <c r="I3" s="16" t="s">
        <v>301</v>
      </c>
      <c r="J3" s="16" t="s">
        <v>300</v>
      </c>
      <c r="K3" s="16" t="s">
        <v>303</v>
      </c>
      <c r="L3" s="16" t="s">
        <v>316</v>
      </c>
      <c r="M3" s="17" t="s">
        <v>318</v>
      </c>
      <c r="N3" s="17" t="s">
        <v>319</v>
      </c>
      <c r="O3" s="17" t="s">
        <v>321</v>
      </c>
      <c r="Q3" s="16" t="s">
        <v>301</v>
      </c>
      <c r="R3" s="16" t="s">
        <v>300</v>
      </c>
      <c r="S3" s="16" t="s">
        <v>303</v>
      </c>
      <c r="T3" s="16" t="s">
        <v>316</v>
      </c>
      <c r="U3" s="17" t="s">
        <v>318</v>
      </c>
      <c r="V3" s="17" t="s">
        <v>319</v>
      </c>
      <c r="W3" s="17" t="s">
        <v>321</v>
      </c>
    </row>
    <row r="4" spans="1:23" x14ac:dyDescent="0.25">
      <c r="A4">
        <v>1304</v>
      </c>
      <c r="B4" t="s">
        <v>252</v>
      </c>
      <c r="C4" t="s">
        <v>306</v>
      </c>
      <c r="E4">
        <v>9</v>
      </c>
      <c r="F4" s="30">
        <f>E4/SUM(E:E)</f>
        <v>0.45</v>
      </c>
      <c r="G4" s="1">
        <f>SUM(E:E)</f>
        <v>20</v>
      </c>
      <c r="I4">
        <v>1502</v>
      </c>
      <c r="J4" t="s">
        <v>278</v>
      </c>
      <c r="K4" t="s">
        <v>311</v>
      </c>
      <c r="M4">
        <v>6</v>
      </c>
      <c r="N4" s="30">
        <f t="shared" ref="N4:N9" si="0">M4/SUM(M:M)</f>
        <v>0.3</v>
      </c>
      <c r="O4" s="1">
        <f>SUM(M:M)</f>
        <v>20</v>
      </c>
      <c r="Q4">
        <v>1505</v>
      </c>
      <c r="R4" t="s">
        <v>281</v>
      </c>
      <c r="S4" t="s">
        <v>304</v>
      </c>
      <c r="U4" s="1">
        <v>30</v>
      </c>
      <c r="V4" s="30">
        <f>U4/SUM(U:U)</f>
        <v>0.3</v>
      </c>
      <c r="W4" s="1">
        <f>SUM(U:U)</f>
        <v>100</v>
      </c>
    </row>
    <row r="5" spans="1:23" x14ac:dyDescent="0.25">
      <c r="A5">
        <v>1305</v>
      </c>
      <c r="B5" t="s">
        <v>253</v>
      </c>
      <c r="C5" t="s">
        <v>305</v>
      </c>
      <c r="E5">
        <v>7</v>
      </c>
      <c r="F5" s="30">
        <f>E5/SUM(E:E)</f>
        <v>0.35</v>
      </c>
      <c r="G5" s="1"/>
      <c r="I5">
        <v>1501</v>
      </c>
      <c r="J5" t="s">
        <v>277</v>
      </c>
      <c r="K5" t="s">
        <v>305</v>
      </c>
      <c r="M5">
        <v>6</v>
      </c>
      <c r="N5" s="30">
        <f t="shared" si="0"/>
        <v>0.3</v>
      </c>
      <c r="O5" s="1"/>
      <c r="Q5">
        <v>1512</v>
      </c>
      <c r="R5" t="s">
        <v>285</v>
      </c>
      <c r="S5" t="s">
        <v>311</v>
      </c>
      <c r="U5" s="1">
        <v>30</v>
      </c>
      <c r="V5" s="30">
        <f t="shared" ref="V5:V10" si="1">U5/SUM(U:U)</f>
        <v>0.3</v>
      </c>
      <c r="W5" s="1"/>
    </row>
    <row r="6" spans="1:23" x14ac:dyDescent="0.25">
      <c r="A6">
        <v>1302</v>
      </c>
      <c r="B6" t="s">
        <v>250</v>
      </c>
      <c r="C6" t="s">
        <v>306</v>
      </c>
      <c r="E6">
        <v>2</v>
      </c>
      <c r="F6" s="30">
        <f t="shared" ref="F6:F8" si="2">E6/SUM(E:E)</f>
        <v>0.1</v>
      </c>
      <c r="I6">
        <v>1503</v>
      </c>
      <c r="J6" t="s">
        <v>279</v>
      </c>
      <c r="K6" t="s">
        <v>304</v>
      </c>
      <c r="M6">
        <v>4</v>
      </c>
      <c r="N6" s="30">
        <f t="shared" si="0"/>
        <v>0.2</v>
      </c>
      <c r="O6" s="1"/>
      <c r="Q6">
        <v>1514</v>
      </c>
      <c r="R6" t="s">
        <v>287</v>
      </c>
      <c r="S6" t="s">
        <v>309</v>
      </c>
      <c r="U6" s="1">
        <v>20</v>
      </c>
      <c r="V6" s="30">
        <f t="shared" si="1"/>
        <v>0.2</v>
      </c>
      <c r="W6" s="1"/>
    </row>
    <row r="7" spans="1:23" x14ac:dyDescent="0.25">
      <c r="A7">
        <v>1303</v>
      </c>
      <c r="B7" t="s">
        <v>251</v>
      </c>
      <c r="C7" t="s">
        <v>311</v>
      </c>
      <c r="D7" t="b">
        <v>1</v>
      </c>
      <c r="E7">
        <v>1</v>
      </c>
      <c r="F7" s="30">
        <f t="shared" si="2"/>
        <v>0.05</v>
      </c>
      <c r="I7">
        <v>1303</v>
      </c>
      <c r="J7" t="s">
        <v>251</v>
      </c>
      <c r="K7" t="s">
        <v>311</v>
      </c>
      <c r="L7" t="b">
        <v>1</v>
      </c>
      <c r="M7">
        <v>2</v>
      </c>
      <c r="N7" s="30">
        <f t="shared" si="0"/>
        <v>0.1</v>
      </c>
      <c r="Q7">
        <v>1513</v>
      </c>
      <c r="R7" t="s">
        <v>286</v>
      </c>
      <c r="S7" t="s">
        <v>305</v>
      </c>
      <c r="U7" s="1">
        <v>10</v>
      </c>
      <c r="V7" s="30">
        <f t="shared" si="1"/>
        <v>0.1</v>
      </c>
      <c r="W7" s="1"/>
    </row>
    <row r="8" spans="1:23" x14ac:dyDescent="0.25">
      <c r="A8">
        <v>1503</v>
      </c>
      <c r="B8" t="s">
        <v>279</v>
      </c>
      <c r="C8" t="s">
        <v>304</v>
      </c>
      <c r="E8">
        <v>1</v>
      </c>
      <c r="F8" s="30">
        <f t="shared" si="2"/>
        <v>0.05</v>
      </c>
      <c r="I8">
        <v>1302</v>
      </c>
      <c r="J8" t="s">
        <v>250</v>
      </c>
      <c r="K8" t="s">
        <v>306</v>
      </c>
      <c r="M8">
        <v>1</v>
      </c>
      <c r="N8" s="30">
        <f t="shared" si="0"/>
        <v>0.05</v>
      </c>
      <c r="Q8">
        <v>1515</v>
      </c>
      <c r="R8" t="s">
        <v>288</v>
      </c>
      <c r="S8" t="s">
        <v>306</v>
      </c>
      <c r="U8" s="1">
        <v>5</v>
      </c>
      <c r="V8" s="30">
        <f t="shared" si="1"/>
        <v>0.05</v>
      </c>
      <c r="W8" s="1"/>
    </row>
    <row r="9" spans="1:23" x14ac:dyDescent="0.25">
      <c r="I9">
        <v>1512</v>
      </c>
      <c r="J9" t="s">
        <v>285</v>
      </c>
      <c r="K9" t="s">
        <v>311</v>
      </c>
      <c r="M9">
        <v>1</v>
      </c>
      <c r="N9" s="30">
        <f t="shared" si="0"/>
        <v>0.05</v>
      </c>
      <c r="Q9">
        <v>1518</v>
      </c>
      <c r="R9" t="s">
        <v>291</v>
      </c>
      <c r="S9" t="s">
        <v>311</v>
      </c>
      <c r="T9" t="b">
        <v>1</v>
      </c>
      <c r="U9" s="1">
        <v>4</v>
      </c>
      <c r="V9" s="30">
        <f t="shared" si="1"/>
        <v>0.04</v>
      </c>
      <c r="W9" s="1"/>
    </row>
    <row r="10" spans="1:23" x14ac:dyDescent="0.25">
      <c r="Q10">
        <v>1526</v>
      </c>
      <c r="R10" t="s">
        <v>298</v>
      </c>
      <c r="S10" t="s">
        <v>308</v>
      </c>
      <c r="U10" s="1">
        <v>1</v>
      </c>
      <c r="V10" s="30">
        <f t="shared" si="1"/>
        <v>0.01</v>
      </c>
      <c r="W10" s="1"/>
    </row>
    <row r="14" spans="1:23" ht="15.75" thickBot="1" x14ac:dyDescent="0.3"/>
    <row r="15" spans="1:23" ht="45" x14ac:dyDescent="0.25">
      <c r="B15" s="27" t="str">
        <f>_xlfn.CONCAT("enemyid &lt;- c(", _xlfn.ARRAYTOTEXT(A4:A8), ")")</f>
        <v>enemyid &lt;- c(1304, 1305, 1302, 1303, 1503)</v>
      </c>
      <c r="J15" s="27" t="str">
        <f>_xlfn.CONCAT("enemyid &lt;- c(", _xlfn.ARRAYTOTEXT(I4:I9), ")")</f>
        <v>enemyid &lt;- c(1502, 1501, 1503, 1303, 1302, 1512)</v>
      </c>
      <c r="R15" s="27" t="str">
        <f>_xlfn.CONCAT("enemyid &lt;- c(", _xlfn.ARRAYTOTEXT(Q4:Q10), ")")</f>
        <v>enemyid &lt;- c(1505, 1512, 1514, 1513, 1515, 1518, 1526)</v>
      </c>
    </row>
    <row r="16" spans="1:23" ht="30" x14ac:dyDescent="0.25">
      <c r="B16" s="28" t="str">
        <f>_xlfn.CONCAT("repeats &lt;- c(", _xlfn.ARRAYTOTEXT(E4:E8), ")")</f>
        <v>repeats &lt;- c(9, 7, 2, 1, 1)</v>
      </c>
      <c r="J16" s="28" t="str">
        <f>_xlfn.CONCAT("repeats &lt;- c(", _xlfn.ARRAYTOTEXT(M4:M9), ")")</f>
        <v>repeats &lt;- c(6, 6, 4, 2, 1, 1)</v>
      </c>
      <c r="R16" s="28" t="str">
        <f>_xlfn.CONCAT("repeats &lt;- c(", _xlfn.ARRAYTOTEXT(U4:U10), ")")</f>
        <v>repeats &lt;- c(30, 30, 20, 10, 5, 4, 1)</v>
      </c>
    </row>
    <row r="17" spans="2:19" ht="75.75" thickBot="1" x14ac:dyDescent="0.3">
      <c r="B17" s="29" t="s">
        <v>320</v>
      </c>
      <c r="J17" s="29" t="s">
        <v>320</v>
      </c>
      <c r="R17" s="29" t="s">
        <v>320</v>
      </c>
    </row>
    <row r="21" spans="2:19" x14ac:dyDescent="0.25">
      <c r="K21" s="30"/>
    </row>
    <row r="22" spans="2:19" x14ac:dyDescent="0.25">
      <c r="C22" s="30"/>
      <c r="K22" s="30"/>
      <c r="R22" s="1"/>
      <c r="S22" s="30"/>
    </row>
    <row r="23" spans="2:19" x14ac:dyDescent="0.25">
      <c r="C23" s="30"/>
      <c r="K23" s="30"/>
      <c r="R23" s="1"/>
      <c r="S23" s="30"/>
    </row>
    <row r="24" spans="2:19" x14ac:dyDescent="0.25">
      <c r="C24" s="30"/>
      <c r="K24" s="30"/>
      <c r="R24" s="1"/>
      <c r="S24" s="30"/>
    </row>
    <row r="25" spans="2:19" x14ac:dyDescent="0.25">
      <c r="C25" s="30"/>
      <c r="K25" s="30"/>
      <c r="R25" s="1"/>
      <c r="S25" s="30"/>
    </row>
    <row r="26" spans="2:19" x14ac:dyDescent="0.25">
      <c r="C26" s="30"/>
      <c r="K26" s="30"/>
      <c r="R26" s="1"/>
      <c r="S26" s="30"/>
    </row>
    <row r="27" spans="2:19" x14ac:dyDescent="0.25">
      <c r="R27" s="1"/>
      <c r="S27" s="30"/>
    </row>
    <row r="28" spans="2:19" x14ac:dyDescent="0.25">
      <c r="R28" s="1"/>
      <c r="S28" s="30"/>
    </row>
  </sheetData>
  <conditionalFormatting sqref="A4:A8">
    <cfRule type="cellIs" dxfId="8" priority="8" operator="equal">
      <formula>TRUE</formula>
    </cfRule>
  </conditionalFormatting>
  <conditionalFormatting sqref="I4:I9">
    <cfRule type="cellIs" dxfId="7" priority="6" operator="equal">
      <formula>TRUE</formula>
    </cfRule>
  </conditionalFormatting>
  <conditionalFormatting sqref="Q4:Q10">
    <cfRule type="cellIs" dxfId="6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Spawning numbers</vt:lpstr>
      <vt:lpstr>Sosig IDs</vt:lpstr>
      <vt:lpstr>Level 1 Sosigs</vt:lpstr>
      <vt:lpstr>Level 2 Sosigs</vt:lpstr>
      <vt:lpstr>Level 3 Sosigs</vt:lpstr>
      <vt:lpstr>Level 4 Sosigs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2015-06-05T18:17:20Z</dcterms:created>
  <dcterms:modified xsi:type="dcterms:W3CDTF">2024-01-28T02:03:11Z</dcterms:modified>
</cp:coreProperties>
</file>