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safm\Documents\GitHub\studio2021\data\"/>
    </mc:Choice>
  </mc:AlternateContent>
  <bookViews>
    <workbookView xWindow="0" yWindow="0" windowWidth="20712" windowHeight="8760"/>
  </bookViews>
  <sheets>
    <sheet name="materials_tmedits" sheetId="1" r:id="rId1"/>
  </sheets>
  <calcPr calcId="0"/>
</workbook>
</file>

<file path=xl/calcChain.xml><?xml version="1.0" encoding="utf-8"?>
<calcChain xmlns="http://schemas.openxmlformats.org/spreadsheetml/2006/main">
  <c r="M25" i="1" l="1"/>
  <c r="M26" i="1"/>
  <c r="M27" i="1"/>
  <c r="M28" i="1"/>
  <c r="M29" i="1"/>
  <c r="M30" i="1"/>
  <c r="M31" i="1"/>
  <c r="M32" i="1"/>
  <c r="M33" i="1"/>
  <c r="M24" i="1"/>
  <c r="F25" i="1"/>
  <c r="F26" i="1"/>
  <c r="F27" i="1"/>
  <c r="F28" i="1"/>
  <c r="F29" i="1"/>
  <c r="F30" i="1"/>
  <c r="F31" i="1"/>
  <c r="F32" i="1"/>
  <c r="F33" i="1"/>
  <c r="F24" i="1"/>
  <c r="L31" i="1"/>
  <c r="E25" i="1"/>
  <c r="E26" i="1"/>
  <c r="E27" i="1"/>
  <c r="E28" i="1"/>
  <c r="E29" i="1"/>
  <c r="E30" i="1"/>
  <c r="Q33" i="1"/>
  <c r="R33" i="1" s="1"/>
  <c r="S33" i="1" s="1"/>
  <c r="T33" i="1" s="1"/>
  <c r="Q32" i="1"/>
  <c r="R32" i="1" s="1"/>
  <c r="S32" i="1" s="1"/>
  <c r="T32" i="1" s="1"/>
  <c r="Q31" i="1"/>
  <c r="R31" i="1" s="1"/>
  <c r="S31" i="1" s="1"/>
  <c r="T31" i="1" s="1"/>
  <c r="Q30" i="1"/>
  <c r="R30" i="1" s="1"/>
  <c r="S30" i="1" s="1"/>
  <c r="T30" i="1" s="1"/>
  <c r="Q29" i="1"/>
  <c r="R29" i="1" s="1"/>
  <c r="S29" i="1" s="1"/>
  <c r="T29" i="1" s="1"/>
  <c r="Q28" i="1"/>
  <c r="R28" i="1" s="1"/>
  <c r="S28" i="1" s="1"/>
  <c r="T28" i="1" s="1"/>
  <c r="Q27" i="1"/>
  <c r="R27" i="1" s="1"/>
  <c r="S27" i="1" s="1"/>
  <c r="T27" i="1" s="1"/>
  <c r="Q26" i="1"/>
  <c r="R26" i="1" s="1"/>
  <c r="S26" i="1" s="1"/>
  <c r="T26" i="1" s="1"/>
  <c r="Q25" i="1"/>
  <c r="R25" i="1" s="1"/>
  <c r="S25" i="1" s="1"/>
  <c r="T25" i="1" s="1"/>
  <c r="Q24" i="1"/>
  <c r="R24" i="1" s="1"/>
  <c r="S24" i="1" s="1"/>
  <c r="T24" i="1" s="1"/>
  <c r="N24" i="1"/>
  <c r="J33" i="1"/>
  <c r="K33" i="1" s="1"/>
  <c r="L33" i="1" s="1"/>
  <c r="J32" i="1"/>
  <c r="K32" i="1" s="1"/>
  <c r="L32" i="1" s="1"/>
  <c r="J31" i="1"/>
  <c r="K31" i="1" s="1"/>
  <c r="J30" i="1"/>
  <c r="K30" i="1" s="1"/>
  <c r="L30" i="1" s="1"/>
  <c r="J29" i="1"/>
  <c r="K29" i="1" s="1"/>
  <c r="L29" i="1" s="1"/>
  <c r="J28" i="1"/>
  <c r="K28" i="1" s="1"/>
  <c r="L28" i="1" s="1"/>
  <c r="J27" i="1"/>
  <c r="K27" i="1" s="1"/>
  <c r="L27" i="1" s="1"/>
  <c r="J26" i="1"/>
  <c r="K26" i="1" s="1"/>
  <c r="L26" i="1" s="1"/>
  <c r="J25" i="1"/>
  <c r="K25" i="1" s="1"/>
  <c r="L25" i="1" s="1"/>
  <c r="J24" i="1"/>
  <c r="K24" i="1" s="1"/>
  <c r="L24" i="1" s="1"/>
  <c r="D25" i="1"/>
  <c r="D26" i="1"/>
  <c r="D27" i="1"/>
  <c r="D28" i="1"/>
  <c r="D29" i="1"/>
  <c r="D30" i="1"/>
  <c r="D31" i="1"/>
  <c r="E31" i="1" s="1"/>
  <c r="D32" i="1"/>
  <c r="E32" i="1" s="1"/>
  <c r="D33" i="1"/>
  <c r="E33" i="1" s="1"/>
  <c r="C25" i="1"/>
  <c r="C26" i="1"/>
  <c r="C27" i="1"/>
  <c r="C28" i="1"/>
  <c r="C29" i="1"/>
  <c r="C30" i="1"/>
  <c r="C31" i="1"/>
  <c r="C32" i="1"/>
  <c r="C33" i="1"/>
  <c r="D24" i="1"/>
  <c r="E24" i="1" s="1"/>
  <c r="C24" i="1"/>
</calcChain>
</file>

<file path=xl/sharedStrings.xml><?xml version="1.0" encoding="utf-8"?>
<sst xmlns="http://schemas.openxmlformats.org/spreadsheetml/2006/main" count="153" uniqueCount="39">
  <si>
    <t>Material</t>
  </si>
  <si>
    <t>Type</t>
  </si>
  <si>
    <t>R value (FÂ°-ft2-hr/Btu)</t>
  </si>
  <si>
    <t>r per inch (FÂ°-ft2-hr/Btu-in)</t>
  </si>
  <si>
    <t>thickness (in)</t>
  </si>
  <si>
    <t>thickness (m)</t>
  </si>
  <si>
    <t>conductivity (W/m-K)</t>
  </si>
  <si>
    <t>density (kg/m3)</t>
  </si>
  <si>
    <t>specific heat (J/kg-K)</t>
  </si>
  <si>
    <t>Embodied Carbon (kgCO2/yd3)</t>
  </si>
  <si>
    <t>Brick</t>
  </si>
  <si>
    <t>Façade Cladding</t>
  </si>
  <si>
    <t>Metal Panel</t>
  </si>
  <si>
    <t>None</t>
  </si>
  <si>
    <t>none</t>
  </si>
  <si>
    <t>Fiberglass Cement</t>
  </si>
  <si>
    <t>Wood Siding</t>
  </si>
  <si>
    <t>EPS</t>
  </si>
  <si>
    <t>Insulation</t>
  </si>
  <si>
    <t>Polyiso</t>
  </si>
  <si>
    <t>Rockwool</t>
  </si>
  <si>
    <t>CLT</t>
  </si>
  <si>
    <t>Exterior Wall Framing</t>
  </si>
  <si>
    <t>Concrete</t>
  </si>
  <si>
    <t>Cellulose 2x4 Wood Studs</t>
  </si>
  <si>
    <t>Cellulose 2x6 Wood Studs</t>
  </si>
  <si>
    <t>Cellulose 2x8 Wood Studs</t>
  </si>
  <si>
    <t>Cellulose 2x10 Wood Studs</t>
  </si>
  <si>
    <t>Cellulose 2x12 Wood Studs</t>
  </si>
  <si>
    <t>Fiberglass 2x4 Wood Studs</t>
  </si>
  <si>
    <t>Fiberglass 2x6 Wood Studs</t>
  </si>
  <si>
    <t>Fiberglass 2x8 Wood Studs</t>
  </si>
  <si>
    <t>Fiberglass 2x10 Wood Studs</t>
  </si>
  <si>
    <t>Fiberglass 2x12 Wood Studs</t>
  </si>
  <si>
    <t>Gyp</t>
  </si>
  <si>
    <t>Interior Finish</t>
  </si>
  <si>
    <t>R-5</t>
  </si>
  <si>
    <t>Cellulose</t>
  </si>
  <si>
    <t>Fiberglass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</si>
</sst>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13" workbookViewId="0">
      <selection activeCell="C33" sqref="C24:C33"/>
    </sheetView>
  </sheetViews>
  <sheetFormatPr defaultRowHeight="14.4" x14ac:dyDescent="0.3"/>
  <cols>
    <col min="1" max="1" width="27" customWidth="1"/>
    <col min="2" max="2" width="2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0.8</v>
      </c>
      <c r="D2">
        <v>0.18</v>
      </c>
      <c r="E2">
        <v>1</v>
      </c>
      <c r="F2">
        <v>0.1016</v>
      </c>
      <c r="G2">
        <v>0.82399999999999995</v>
      </c>
      <c r="H2">
        <v>1920</v>
      </c>
      <c r="I2">
        <v>790</v>
      </c>
      <c r="J2">
        <v>0.314</v>
      </c>
    </row>
    <row r="3" spans="1:10" x14ac:dyDescent="0.3">
      <c r="A3" t="s">
        <v>12</v>
      </c>
      <c r="B3" t="s">
        <v>11</v>
      </c>
      <c r="C3" t="s">
        <v>13</v>
      </c>
      <c r="D3" t="s">
        <v>13</v>
      </c>
      <c r="E3" t="s">
        <v>14</v>
      </c>
      <c r="F3">
        <v>1E-3</v>
      </c>
      <c r="G3">
        <v>44</v>
      </c>
      <c r="H3">
        <v>7688</v>
      </c>
      <c r="I3">
        <v>409</v>
      </c>
      <c r="J3">
        <v>10.46</v>
      </c>
    </row>
    <row r="4" spans="1:10" x14ac:dyDescent="0.3">
      <c r="A4" t="s">
        <v>15</v>
      </c>
      <c r="B4" t="s">
        <v>11</v>
      </c>
      <c r="C4">
        <v>0.6</v>
      </c>
      <c r="D4">
        <v>0.6</v>
      </c>
      <c r="E4">
        <v>1</v>
      </c>
      <c r="F4">
        <v>2.5399999999999999E-2</v>
      </c>
      <c r="G4">
        <v>0.24</v>
      </c>
      <c r="H4">
        <v>1300</v>
      </c>
      <c r="I4">
        <v>840</v>
      </c>
      <c r="J4">
        <v>0.53800000000000003</v>
      </c>
    </row>
    <row r="5" spans="1:10" x14ac:dyDescent="0.3">
      <c r="A5" t="s">
        <v>16</v>
      </c>
      <c r="B5" t="s">
        <v>11</v>
      </c>
      <c r="C5" t="s">
        <v>14</v>
      </c>
      <c r="D5" t="s">
        <v>14</v>
      </c>
      <c r="E5" t="s">
        <v>14</v>
      </c>
      <c r="F5">
        <v>0.01</v>
      </c>
      <c r="G5">
        <v>0.11</v>
      </c>
      <c r="H5">
        <v>545</v>
      </c>
      <c r="I5">
        <v>1209</v>
      </c>
      <c r="J5">
        <v>1.3599999999999999E-2</v>
      </c>
    </row>
    <row r="6" spans="1:10" x14ac:dyDescent="0.3">
      <c r="A6" t="s">
        <v>17</v>
      </c>
      <c r="B6" t="s">
        <v>18</v>
      </c>
      <c r="C6" t="s">
        <v>13</v>
      </c>
      <c r="D6">
        <v>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">
      <c r="A7" t="s">
        <v>19</v>
      </c>
      <c r="B7" t="s">
        <v>18</v>
      </c>
      <c r="C7" t="s">
        <v>13</v>
      </c>
      <c r="D7">
        <v>7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">
      <c r="A8" t="s">
        <v>20</v>
      </c>
      <c r="B8" t="s">
        <v>18</v>
      </c>
      <c r="C8" t="s">
        <v>13</v>
      </c>
      <c r="D8">
        <v>3.55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">
      <c r="A9" t="s">
        <v>21</v>
      </c>
      <c r="B9" t="s">
        <v>22</v>
      </c>
      <c r="C9">
        <v>6.63</v>
      </c>
      <c r="D9">
        <v>1.47</v>
      </c>
      <c r="E9">
        <v>4.5</v>
      </c>
      <c r="F9">
        <v>0.1143</v>
      </c>
      <c r="G9">
        <v>9.8000000000000004E-2</v>
      </c>
      <c r="H9">
        <v>470</v>
      </c>
      <c r="I9">
        <v>1600</v>
      </c>
      <c r="J9">
        <v>140.19999999999999</v>
      </c>
    </row>
    <row r="10" spans="1:10" x14ac:dyDescent="0.3">
      <c r="A10" t="s">
        <v>23</v>
      </c>
      <c r="B10" t="s">
        <v>22</v>
      </c>
      <c r="C10">
        <v>0.08</v>
      </c>
      <c r="D10">
        <v>0.08</v>
      </c>
      <c r="E10">
        <v>5</v>
      </c>
      <c r="F10">
        <v>2.5399999999999999E-2</v>
      </c>
      <c r="G10">
        <v>1.802</v>
      </c>
      <c r="H10">
        <v>2255</v>
      </c>
      <c r="I10">
        <v>750</v>
      </c>
      <c r="J10">
        <v>435</v>
      </c>
    </row>
    <row r="11" spans="1:10" x14ac:dyDescent="0.3">
      <c r="A11" t="s">
        <v>24</v>
      </c>
      <c r="B11" t="s">
        <v>22</v>
      </c>
      <c r="C11">
        <v>12.29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25</v>
      </c>
      <c r="B12" t="s">
        <v>22</v>
      </c>
      <c r="C12">
        <v>18.95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">
      <c r="A13" t="s">
        <v>26</v>
      </c>
      <c r="B13" t="s">
        <v>22</v>
      </c>
      <c r="C13">
        <v>24.77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27</v>
      </c>
      <c r="B14" t="s">
        <v>22</v>
      </c>
      <c r="C14">
        <v>31.43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28</v>
      </c>
      <c r="B15" t="s">
        <v>22</v>
      </c>
      <c r="C15">
        <v>38.090000000000003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">
      <c r="A16" t="s">
        <v>29</v>
      </c>
      <c r="B16" t="s">
        <v>22</v>
      </c>
      <c r="C16">
        <v>13.23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21" x14ac:dyDescent="0.3">
      <c r="A17" t="s">
        <v>30</v>
      </c>
      <c r="B17" t="s">
        <v>22</v>
      </c>
      <c r="C17">
        <v>20.43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21" x14ac:dyDescent="0.3">
      <c r="A18" t="s">
        <v>31</v>
      </c>
      <c r="B18" t="s">
        <v>22</v>
      </c>
      <c r="C18">
        <v>26.73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21" x14ac:dyDescent="0.3">
      <c r="A19" t="s">
        <v>32</v>
      </c>
      <c r="B19" t="s">
        <v>22</v>
      </c>
      <c r="C19">
        <v>33.93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21" x14ac:dyDescent="0.3">
      <c r="A20" t="s">
        <v>33</v>
      </c>
      <c r="B20" t="s">
        <v>22</v>
      </c>
      <c r="C20">
        <v>41.13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21" x14ac:dyDescent="0.3">
      <c r="A21" t="s">
        <v>34</v>
      </c>
      <c r="B21" t="s">
        <v>35</v>
      </c>
      <c r="C21" t="s">
        <v>14</v>
      </c>
      <c r="D21" t="s">
        <v>14</v>
      </c>
      <c r="E21">
        <v>0.625</v>
      </c>
      <c r="F21">
        <v>1.5900000000000001E-2</v>
      </c>
      <c r="G21">
        <v>0.16</v>
      </c>
      <c r="H21">
        <v>800</v>
      </c>
      <c r="I21">
        <v>1089</v>
      </c>
      <c r="J21">
        <v>273</v>
      </c>
    </row>
    <row r="23" spans="1:21" x14ac:dyDescent="0.3">
      <c r="B23" t="s">
        <v>37</v>
      </c>
      <c r="I23" t="s">
        <v>38</v>
      </c>
      <c r="P23" t="s">
        <v>19</v>
      </c>
    </row>
    <row r="24" spans="1:21" x14ac:dyDescent="0.3">
      <c r="A24" t="s">
        <v>36</v>
      </c>
      <c r="B24">
        <v>5</v>
      </c>
      <c r="C24">
        <f>B24-2.38</f>
        <v>2.62</v>
      </c>
      <c r="D24">
        <f>C24/G$24</f>
        <v>0.70810810810810809</v>
      </c>
      <c r="E24">
        <f>(D24/12)*0.03704</f>
        <v>2.1856936936936935E-3</v>
      </c>
      <c r="F24">
        <f>E24*31.85</f>
        <v>6.9614344144144136E-2</v>
      </c>
      <c r="G24">
        <v>3.7</v>
      </c>
      <c r="I24">
        <v>5</v>
      </c>
      <c r="J24">
        <f>I24-2.38</f>
        <v>2.62</v>
      </c>
      <c r="K24">
        <f>J24/N$24</f>
        <v>0.65500000000000003</v>
      </c>
      <c r="L24">
        <f>(K24/12)*0.03704</f>
        <v>2.0217666666666667E-3</v>
      </c>
      <c r="M24">
        <f>L24*60.15</f>
        <v>0.12160926499999999</v>
      </c>
      <c r="N24">
        <f>(3.7+4.3)/2</f>
        <v>4</v>
      </c>
      <c r="P24">
        <v>5</v>
      </c>
      <c r="Q24">
        <f>P24-2.38</f>
        <v>2.62</v>
      </c>
      <c r="R24">
        <f>Q24/U$24</f>
        <v>0.37428571428571428</v>
      </c>
      <c r="S24">
        <f>(R24/12)*0.03704</f>
        <v>1.1552952380952379E-3</v>
      </c>
      <c r="T24">
        <f>S24*236.5</f>
        <v>0.27322732380952375</v>
      </c>
      <c r="U24">
        <v>7</v>
      </c>
    </row>
    <row r="25" spans="1:21" x14ac:dyDescent="0.3">
      <c r="B25">
        <v>10</v>
      </c>
      <c r="C25">
        <f t="shared" ref="C25:C33" si="0">B25-2.38</f>
        <v>7.62</v>
      </c>
      <c r="D25">
        <f>C25/G$24</f>
        <v>2.0594594594594593</v>
      </c>
      <c r="E25">
        <f t="shared" ref="E25:E33" si="1">(D25/12)*0.03704</f>
        <v>6.356864864864864E-3</v>
      </c>
      <c r="F25">
        <f t="shared" ref="F25:F33" si="2">E25*31.85</f>
        <v>0.20246614594594592</v>
      </c>
      <c r="I25">
        <v>10</v>
      </c>
      <c r="J25">
        <f t="shared" ref="J25:J33" si="3">I25-2.38</f>
        <v>7.62</v>
      </c>
      <c r="K25">
        <f>J25/N$24</f>
        <v>1.905</v>
      </c>
      <c r="L25">
        <f t="shared" ref="L25:L33" si="4">(K25/12)*0.03704</f>
        <v>5.8800999999999992E-3</v>
      </c>
      <c r="M25">
        <f t="shared" ref="M25:M33" si="5">L25*60.15</f>
        <v>0.35368801499999997</v>
      </c>
      <c r="P25">
        <v>10</v>
      </c>
      <c r="Q25">
        <f t="shared" ref="Q25:Q33" si="6">P25-2.38</f>
        <v>7.62</v>
      </c>
      <c r="R25">
        <f>Q25/U$24</f>
        <v>1.0885714285714285</v>
      </c>
      <c r="S25">
        <f t="shared" ref="S25:S33" si="7">(R25/12)*0.03704</f>
        <v>3.3600571428571424E-3</v>
      </c>
      <c r="T25">
        <f t="shared" ref="T25:T33" si="8">S25*236.5</f>
        <v>0.79465351428571418</v>
      </c>
    </row>
    <row r="26" spans="1:21" x14ac:dyDescent="0.3">
      <c r="B26">
        <v>15</v>
      </c>
      <c r="C26">
        <f t="shared" si="0"/>
        <v>12.620000000000001</v>
      </c>
      <c r="D26">
        <f>C26/G$24</f>
        <v>3.4108108108108111</v>
      </c>
      <c r="E26">
        <f t="shared" si="1"/>
        <v>1.0528036036036036E-2</v>
      </c>
      <c r="F26">
        <f t="shared" si="2"/>
        <v>0.33531794774774776</v>
      </c>
      <c r="I26">
        <v>15</v>
      </c>
      <c r="J26">
        <f t="shared" si="3"/>
        <v>12.620000000000001</v>
      </c>
      <c r="K26">
        <f>J26/N$24</f>
        <v>3.1550000000000002</v>
      </c>
      <c r="L26">
        <f t="shared" si="4"/>
        <v>9.7384333333333326E-3</v>
      </c>
      <c r="M26">
        <f t="shared" si="5"/>
        <v>0.58576676499999991</v>
      </c>
      <c r="P26">
        <v>15</v>
      </c>
      <c r="Q26">
        <f t="shared" si="6"/>
        <v>12.620000000000001</v>
      </c>
      <c r="R26">
        <f>Q26/U$24</f>
        <v>1.8028571428571429</v>
      </c>
      <c r="S26">
        <f t="shared" si="7"/>
        <v>5.564819047619048E-3</v>
      </c>
      <c r="T26">
        <f t="shared" si="8"/>
        <v>1.3160797047619048</v>
      </c>
    </row>
    <row r="27" spans="1:21" x14ac:dyDescent="0.3">
      <c r="B27">
        <v>20</v>
      </c>
      <c r="C27">
        <f t="shared" si="0"/>
        <v>17.62</v>
      </c>
      <c r="D27">
        <f>C27/G$24</f>
        <v>4.7621621621621619</v>
      </c>
      <c r="E27">
        <f t="shared" si="1"/>
        <v>1.4699207207207205E-2</v>
      </c>
      <c r="F27">
        <f t="shared" si="2"/>
        <v>0.46816974954954949</v>
      </c>
      <c r="I27">
        <v>20</v>
      </c>
      <c r="J27">
        <f t="shared" si="3"/>
        <v>17.62</v>
      </c>
      <c r="K27">
        <f>J27/N$24</f>
        <v>4.4050000000000002</v>
      </c>
      <c r="L27">
        <f t="shared" si="4"/>
        <v>1.3596766666666666E-2</v>
      </c>
      <c r="M27">
        <f t="shared" si="5"/>
        <v>0.81784551499999991</v>
      </c>
      <c r="P27">
        <v>20</v>
      </c>
      <c r="Q27">
        <f t="shared" si="6"/>
        <v>17.62</v>
      </c>
      <c r="R27">
        <f>Q27/U$24</f>
        <v>2.5171428571428573</v>
      </c>
      <c r="S27">
        <f t="shared" si="7"/>
        <v>7.7695809523809526E-3</v>
      </c>
      <c r="T27">
        <f t="shared" si="8"/>
        <v>1.8375058952380954</v>
      </c>
    </row>
    <row r="28" spans="1:21" x14ac:dyDescent="0.3">
      <c r="B28">
        <v>25</v>
      </c>
      <c r="C28">
        <f t="shared" si="0"/>
        <v>22.62</v>
      </c>
      <c r="D28">
        <f>C28/G$24</f>
        <v>6.1135135135135137</v>
      </c>
      <c r="E28">
        <f t="shared" si="1"/>
        <v>1.8870378378378377E-2</v>
      </c>
      <c r="F28">
        <f t="shared" si="2"/>
        <v>0.60102155135135138</v>
      </c>
      <c r="I28">
        <v>25</v>
      </c>
      <c r="J28">
        <f t="shared" si="3"/>
        <v>22.62</v>
      </c>
      <c r="K28">
        <f>J28/N$24</f>
        <v>5.6550000000000002</v>
      </c>
      <c r="L28">
        <f t="shared" si="4"/>
        <v>1.7455099999999998E-2</v>
      </c>
      <c r="M28">
        <f t="shared" si="5"/>
        <v>1.0499242649999998</v>
      </c>
      <c r="P28">
        <v>25</v>
      </c>
      <c r="Q28">
        <f t="shared" si="6"/>
        <v>22.62</v>
      </c>
      <c r="R28">
        <f>Q28/U$24</f>
        <v>3.2314285714285718</v>
      </c>
      <c r="S28">
        <f t="shared" si="7"/>
        <v>9.9743428571428573E-3</v>
      </c>
      <c r="T28">
        <f t="shared" si="8"/>
        <v>2.3589320857142857</v>
      </c>
    </row>
    <row r="29" spans="1:21" x14ac:dyDescent="0.3">
      <c r="B29">
        <v>30</v>
      </c>
      <c r="C29">
        <f t="shared" si="0"/>
        <v>27.62</v>
      </c>
      <c r="D29">
        <f>C29/G$24</f>
        <v>7.4648648648648646</v>
      </c>
      <c r="E29">
        <f t="shared" si="1"/>
        <v>2.3041549549549546E-2</v>
      </c>
      <c r="F29">
        <f t="shared" si="2"/>
        <v>0.73387335315315305</v>
      </c>
      <c r="I29">
        <v>30</v>
      </c>
      <c r="J29">
        <f t="shared" si="3"/>
        <v>27.62</v>
      </c>
      <c r="K29">
        <f>J29/N$24</f>
        <v>6.9050000000000002</v>
      </c>
      <c r="L29">
        <f t="shared" si="4"/>
        <v>2.1313433333333333E-2</v>
      </c>
      <c r="M29">
        <f t="shared" si="5"/>
        <v>1.2820030149999999</v>
      </c>
      <c r="P29">
        <v>30</v>
      </c>
      <c r="Q29">
        <f t="shared" si="6"/>
        <v>27.62</v>
      </c>
      <c r="R29">
        <f>Q29/U$24</f>
        <v>3.9457142857142857</v>
      </c>
      <c r="S29">
        <f t="shared" si="7"/>
        <v>1.2179104761904761E-2</v>
      </c>
      <c r="T29">
        <f t="shared" si="8"/>
        <v>2.880358276190476</v>
      </c>
    </row>
    <row r="30" spans="1:21" x14ac:dyDescent="0.3">
      <c r="B30">
        <v>35</v>
      </c>
      <c r="C30">
        <f t="shared" si="0"/>
        <v>32.619999999999997</v>
      </c>
      <c r="D30">
        <f>C30/G$24</f>
        <v>8.8162162162162154</v>
      </c>
      <c r="E30">
        <f t="shared" si="1"/>
        <v>2.7212720720720715E-2</v>
      </c>
      <c r="F30">
        <f t="shared" si="2"/>
        <v>0.86672515495495484</v>
      </c>
      <c r="I30">
        <v>35</v>
      </c>
      <c r="J30">
        <f t="shared" si="3"/>
        <v>32.619999999999997</v>
      </c>
      <c r="K30">
        <f>J30/N$24</f>
        <v>8.1549999999999994</v>
      </c>
      <c r="L30">
        <f t="shared" si="4"/>
        <v>2.5171766666666665E-2</v>
      </c>
      <c r="M30">
        <f t="shared" si="5"/>
        <v>1.5140817649999998</v>
      </c>
      <c r="P30">
        <v>35</v>
      </c>
      <c r="Q30">
        <f t="shared" si="6"/>
        <v>32.619999999999997</v>
      </c>
      <c r="R30">
        <f>Q30/U$24</f>
        <v>4.6599999999999993</v>
      </c>
      <c r="S30">
        <f t="shared" si="7"/>
        <v>1.4383866666666661E-2</v>
      </c>
      <c r="T30">
        <f t="shared" si="8"/>
        <v>3.4017844666666655</v>
      </c>
    </row>
    <row r="31" spans="1:21" x14ac:dyDescent="0.3">
      <c r="B31">
        <v>40</v>
      </c>
      <c r="C31">
        <f t="shared" si="0"/>
        <v>37.619999999999997</v>
      </c>
      <c r="D31">
        <f>C31/G$24</f>
        <v>10.167567567567566</v>
      </c>
      <c r="E31">
        <f t="shared" si="1"/>
        <v>3.1383891891891884E-2</v>
      </c>
      <c r="F31">
        <f t="shared" si="2"/>
        <v>0.99957695675675651</v>
      </c>
      <c r="I31">
        <v>40</v>
      </c>
      <c r="J31">
        <f t="shared" si="3"/>
        <v>37.619999999999997</v>
      </c>
      <c r="K31">
        <f>J31/N$24</f>
        <v>9.4049999999999994</v>
      </c>
      <c r="L31">
        <f t="shared" si="4"/>
        <v>2.9030099999999996E-2</v>
      </c>
      <c r="M31">
        <f t="shared" si="5"/>
        <v>1.7461605149999997</v>
      </c>
      <c r="P31">
        <v>40</v>
      </c>
      <c r="Q31">
        <f t="shared" si="6"/>
        <v>37.619999999999997</v>
      </c>
      <c r="R31">
        <f>Q31/U$24</f>
        <v>5.3742857142857137</v>
      </c>
      <c r="S31">
        <f t="shared" si="7"/>
        <v>1.6588628571428569E-2</v>
      </c>
      <c r="T31">
        <f t="shared" si="8"/>
        <v>3.9232106571428567</v>
      </c>
    </row>
    <row r="32" spans="1:21" x14ac:dyDescent="0.3">
      <c r="B32">
        <v>45</v>
      </c>
      <c r="C32">
        <f t="shared" si="0"/>
        <v>42.62</v>
      </c>
      <c r="D32">
        <f>C32/G$24</f>
        <v>11.518918918918917</v>
      </c>
      <c r="E32">
        <f t="shared" si="1"/>
        <v>3.5555063063063053E-2</v>
      </c>
      <c r="F32">
        <f t="shared" si="2"/>
        <v>1.1324287585585582</v>
      </c>
      <c r="I32">
        <v>45</v>
      </c>
      <c r="J32">
        <f t="shared" si="3"/>
        <v>42.62</v>
      </c>
      <c r="K32">
        <f>J32/N$24</f>
        <v>10.654999999999999</v>
      </c>
      <c r="L32">
        <f t="shared" si="4"/>
        <v>3.2888433333333328E-2</v>
      </c>
      <c r="M32">
        <f t="shared" si="5"/>
        <v>1.9782392649999996</v>
      </c>
      <c r="P32">
        <v>45</v>
      </c>
      <c r="Q32">
        <f t="shared" si="6"/>
        <v>42.62</v>
      </c>
      <c r="R32">
        <f>Q32/U$24</f>
        <v>6.0885714285714281</v>
      </c>
      <c r="S32">
        <f t="shared" si="7"/>
        <v>1.8793390476190473E-2</v>
      </c>
      <c r="T32">
        <f t="shared" si="8"/>
        <v>4.444636847619047</v>
      </c>
    </row>
    <row r="33" spans="2:20" x14ac:dyDescent="0.3">
      <c r="B33">
        <v>50</v>
      </c>
      <c r="C33">
        <f t="shared" si="0"/>
        <v>47.62</v>
      </c>
      <c r="D33">
        <f>C33/G$24</f>
        <v>12.87027027027027</v>
      </c>
      <c r="E33">
        <f t="shared" si="1"/>
        <v>3.9726234234234235E-2</v>
      </c>
      <c r="F33">
        <f t="shared" si="2"/>
        <v>1.2652805603603605</v>
      </c>
      <c r="I33">
        <v>50</v>
      </c>
      <c r="J33">
        <f t="shared" si="3"/>
        <v>47.62</v>
      </c>
      <c r="K33">
        <f>J33/N$24</f>
        <v>11.904999999999999</v>
      </c>
      <c r="L33">
        <f t="shared" si="4"/>
        <v>3.674676666666666E-2</v>
      </c>
      <c r="M33">
        <f t="shared" si="5"/>
        <v>2.2103180149999995</v>
      </c>
      <c r="P33">
        <v>50</v>
      </c>
      <c r="Q33">
        <f t="shared" si="6"/>
        <v>47.62</v>
      </c>
      <c r="R33">
        <f>Q33/U$24</f>
        <v>6.8028571428571425</v>
      </c>
      <c r="S33">
        <f t="shared" si="7"/>
        <v>2.099815238095238E-2</v>
      </c>
      <c r="T33">
        <f t="shared" si="8"/>
        <v>4.9660630380952382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materials_tmedits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F. Moroseos</dc:creator>
  <cp:lastModifiedBy>teresafm</cp:lastModifiedBy>
  <dcterms:created xsi:type="dcterms:W3CDTF">2021-08-19T20:36:10Z</dcterms:created>
  <dcterms:modified xsi:type="dcterms:W3CDTF">2021-08-19T21:41:00Z</dcterms:modified>
</cp:coreProperties>
</file>