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16395" windowHeight="10995" activeTab="3"/>
  </bookViews>
  <sheets>
    <sheet name="Instructions" sheetId="8" r:id="rId1"/>
    <sheet name="Eng Model" sheetId="1" r:id="rId2"/>
    <sheet name="Simple MicroEcon" sheetId="2" r:id="rId3"/>
    <sheet name="Refined MicroEcon" sheetId="4" r:id="rId4"/>
  </sheets>
  <definedNames>
    <definedName name="solver_adj" localSheetId="1" hidden="1">'Eng Model'!$C$5:$C$6</definedName>
    <definedName name="solver_adj" localSheetId="3" hidden="1">'Refined MicroEcon'!$K$83:$M$83</definedName>
    <definedName name="solver_adj" localSheetId="2" hidden="1">'Simple MicroEcon'!$K$55</definedName>
    <definedName name="solver_cvg" localSheetId="1" hidden="1">0.0001</definedName>
    <definedName name="solver_cvg" localSheetId="3" hidden="1">0.0001</definedName>
    <definedName name="solver_cvg" localSheetId="2" hidden="1">0.0001</definedName>
    <definedName name="solver_drv" localSheetId="1" hidden="1">1</definedName>
    <definedName name="solver_drv" localSheetId="3" hidden="1">1</definedName>
    <definedName name="solver_drv" localSheetId="2" hidden="1">1</definedName>
    <definedName name="solver_eng" localSheetId="1" hidden="1">1</definedName>
    <definedName name="solver_eng" localSheetId="3" hidden="1">1</definedName>
    <definedName name="solver_eng" localSheetId="2" hidden="1">1</definedName>
    <definedName name="solver_est" localSheetId="1" hidden="1">1</definedName>
    <definedName name="solver_est" localSheetId="3" hidden="1">1</definedName>
    <definedName name="solver_est" localSheetId="2" hidden="1">1</definedName>
    <definedName name="solver_itr" localSheetId="1" hidden="1">100</definedName>
    <definedName name="solver_itr" localSheetId="3" hidden="1">10000</definedName>
    <definedName name="solver_itr" localSheetId="2" hidden="1">100</definedName>
    <definedName name="solver_lhs1" localSheetId="1" hidden="1">'Eng Model'!$C$6</definedName>
    <definedName name="solver_lhs1" localSheetId="3" hidden="1">'Refined MicroEcon'!$M$83</definedName>
    <definedName name="solver_lhs2" localSheetId="1" hidden="1">'Eng Model'!$C$13</definedName>
    <definedName name="solver_lhs2" localSheetId="3" hidden="1">'Refined MicroEcon'!$L$55</definedName>
    <definedName name="solver_lhs3" localSheetId="1" hidden="1">'Eng Model'!$C$5</definedName>
    <definedName name="solver_lhs3" localSheetId="3" hidden="1">'Refined MicroEcon'!$L$83</definedName>
    <definedName name="solver_lhs4" localSheetId="1" hidden="1">'Eng Model'!$C$5</definedName>
    <definedName name="solver_lhs4" localSheetId="3" hidden="1">'Refined MicroEcon'!$L$83</definedName>
    <definedName name="solver_lhs5" localSheetId="1" hidden="1">'Eng Model'!$C$6</definedName>
    <definedName name="solver_lhs5" localSheetId="3" hidden="1">'Refined MicroEcon'!$M$83</definedName>
    <definedName name="solver_lhs6" localSheetId="1" hidden="1">'Eng Model'!$C$10</definedName>
    <definedName name="solver_lhs7" localSheetId="1" hidden="1">'Eng Model'!$C$10</definedName>
    <definedName name="solver_lhs8" localSheetId="1" hidden="1">'Eng Model'!$C$6</definedName>
    <definedName name="solver_lin" localSheetId="1" hidden="1">2</definedName>
    <definedName name="solver_lin" localSheetId="3" hidden="1">2</definedName>
    <definedName name="solver_lin" localSheetId="2" hidden="1">2</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1" hidden="1">2</definedName>
    <definedName name="solver_neg" localSheetId="3" hidden="1">2</definedName>
    <definedName name="solver_neg" localSheetId="2" hidden="1">2</definedName>
    <definedName name="solver_nod" localSheetId="1" hidden="1">2147483647</definedName>
    <definedName name="solver_nod" localSheetId="2" hidden="1">2147483647</definedName>
    <definedName name="solver_num" localSheetId="1" hidden="1">5</definedName>
    <definedName name="solver_num" localSheetId="3" hidden="1">5</definedName>
    <definedName name="solver_num" localSheetId="2" hidden="1">0</definedName>
    <definedName name="solver_nwt" localSheetId="1" hidden="1">1</definedName>
    <definedName name="solver_nwt" localSheetId="3" hidden="1">1</definedName>
    <definedName name="solver_nwt" localSheetId="2" hidden="1">1</definedName>
    <definedName name="solver_opt" localSheetId="1" hidden="1">'Eng Model'!$C$16</definedName>
    <definedName name="solver_opt" localSheetId="3" hidden="1">'Refined MicroEcon'!$N$83</definedName>
    <definedName name="solver_opt" localSheetId="2" hidden="1">'Simple MicroEcon'!$L$55</definedName>
    <definedName name="solver_pre" localSheetId="1" hidden="1">0.000001</definedName>
    <definedName name="solver_pre" localSheetId="3" hidden="1">0.000001</definedName>
    <definedName name="solver_pre" localSheetId="2" hidden="1">0.000001</definedName>
    <definedName name="solver_rbv" localSheetId="1" hidden="1">1</definedName>
    <definedName name="solver_rbv" localSheetId="2" hidden="1">1</definedName>
    <definedName name="solver_rel1" localSheetId="1" hidden="1">1</definedName>
    <definedName name="solver_rel1" localSheetId="3" hidden="1">1</definedName>
    <definedName name="solver_rel2" localSheetId="1" hidden="1">1</definedName>
    <definedName name="solver_rel2" localSheetId="3" hidden="1">1</definedName>
    <definedName name="solver_rel3" localSheetId="1" hidden="1">1</definedName>
    <definedName name="solver_rel3" localSheetId="3" hidden="1">1</definedName>
    <definedName name="solver_rel4" localSheetId="1" hidden="1">3</definedName>
    <definedName name="solver_rel4" localSheetId="3" hidden="1">3</definedName>
    <definedName name="solver_rel5" localSheetId="1" hidden="1">1</definedName>
    <definedName name="solver_rel5" localSheetId="3" hidden="1">1</definedName>
    <definedName name="solver_rel6" localSheetId="1" hidden="1">3</definedName>
    <definedName name="solver_rel7" localSheetId="1" hidden="1">3</definedName>
    <definedName name="solver_rel8" localSheetId="1" hidden="1">1</definedName>
    <definedName name="solver_rhs1" localSheetId="1" hidden="1">'Eng Model'!$D$22</definedName>
    <definedName name="solver_rhs1" localSheetId="3" hidden="1">'Refined MicroEcon'!$M$66</definedName>
    <definedName name="solver_rhs2" localSheetId="1" hidden="1">'Eng Model'!$D$23</definedName>
    <definedName name="solver_rhs2" localSheetId="3" hidden="1">'Refined MicroEcon'!$M$67</definedName>
    <definedName name="solver_rhs3" localSheetId="1" hidden="1">'Eng Model'!$D$19</definedName>
    <definedName name="solver_rhs3" localSheetId="3" hidden="1">'Refined MicroEcon'!$M$63</definedName>
    <definedName name="solver_rhs4" localSheetId="1" hidden="1">'Eng Model'!$D$21</definedName>
    <definedName name="solver_rhs4" localSheetId="3" hidden="1">'Refined MicroEcon'!$M$65</definedName>
    <definedName name="solver_rhs5" localSheetId="1" hidden="1">'Eng Model'!$D$20</definedName>
    <definedName name="solver_rhs5" localSheetId="3" hidden="1">'Refined MicroEcon'!$M$64</definedName>
    <definedName name="solver_rhs6" localSheetId="1" hidden="1">'Eng Model'!#REF!</definedName>
    <definedName name="solver_rhs7" localSheetId="1" hidden="1">'Eng Model'!#REF!</definedName>
    <definedName name="solver_rhs8" localSheetId="1" hidden="1">'Eng Model'!$D$20</definedName>
    <definedName name="solver_rlx" localSheetId="1" hidden="1">1</definedName>
    <definedName name="solver_rlx" localSheetId="2" hidden="1">1</definedName>
    <definedName name="solver_rsd" localSheetId="1" hidden="1">0</definedName>
    <definedName name="solver_rsd" localSheetId="2" hidden="1">0</definedName>
    <definedName name="solver_scl" localSheetId="1" hidden="1">2</definedName>
    <definedName name="solver_scl" localSheetId="3" hidden="1">1</definedName>
    <definedName name="solver_scl" localSheetId="2" hidden="1">2</definedName>
    <definedName name="solver_sho" localSheetId="1" hidden="1">2</definedName>
    <definedName name="solver_sho" localSheetId="3" hidden="1">2</definedName>
    <definedName name="solver_sho" localSheetId="2" hidden="1">2</definedName>
    <definedName name="solver_ssz" localSheetId="1" hidden="1">100</definedName>
    <definedName name="solver_ssz" localSheetId="2" hidden="1">100</definedName>
    <definedName name="solver_tim" localSheetId="1" hidden="1">100</definedName>
    <definedName name="solver_tim" localSheetId="3" hidden="1">100</definedName>
    <definedName name="solver_tim" localSheetId="2" hidden="1">100</definedName>
    <definedName name="solver_tol" localSheetId="1" hidden="1">0.05</definedName>
    <definedName name="solver_tol" localSheetId="3" hidden="1">0.05</definedName>
    <definedName name="solver_tol" localSheetId="2" hidden="1">0.05</definedName>
    <definedName name="solver_typ" localSheetId="1" hidden="1">2</definedName>
    <definedName name="solver_typ" localSheetId="3" hidden="1">1</definedName>
    <definedName name="solver_typ" localSheetId="2" hidden="1">1</definedName>
    <definedName name="solver_val" localSheetId="1" hidden="1">0</definedName>
    <definedName name="solver_val" localSheetId="3" hidden="1">0</definedName>
    <definedName name="solver_val" localSheetId="2" hidden="1">0</definedName>
    <definedName name="solver_ver" localSheetId="1" hidden="1">3</definedName>
    <definedName name="solver_ver" localSheetId="3" hidden="1">3</definedName>
    <definedName name="solver_ver" localSheetId="2" hidden="1">3</definedName>
  </definedNames>
  <calcPr calcId="145621" calcMode="manual"/>
</workbook>
</file>

<file path=xl/calcChain.xml><?xml version="1.0" encoding="utf-8"?>
<calcChain xmlns="http://schemas.openxmlformats.org/spreadsheetml/2006/main">
  <c r="L55" i="2" l="1"/>
  <c r="L55" i="4" l="1"/>
  <c r="N83" i="4"/>
  <c r="C50" i="4"/>
  <c r="C13" i="1"/>
  <c r="L47" i="4" l="1"/>
  <c r="L60" i="4" s="1"/>
  <c r="L48" i="4"/>
  <c r="F61" i="4" s="1"/>
  <c r="G61" i="4" s="1"/>
  <c r="L57" i="4"/>
  <c r="D46" i="4"/>
  <c r="F65" i="4" s="1"/>
  <c r="G65" i="4" s="1"/>
  <c r="E46" i="4"/>
  <c r="F76" i="4" s="1"/>
  <c r="G76" i="4" s="1"/>
  <c r="F59" i="4"/>
  <c r="G59" i="4" s="1"/>
  <c r="F63" i="4"/>
  <c r="G63" i="4" s="1"/>
  <c r="F67" i="4"/>
  <c r="G67" i="4" s="1"/>
  <c r="F75" i="4"/>
  <c r="G75" i="4" s="1"/>
  <c r="F79" i="4"/>
  <c r="G79" i="4" s="1"/>
  <c r="L56" i="4"/>
  <c r="F47" i="2"/>
  <c r="H47" i="2"/>
  <c r="I47" i="2" s="1"/>
  <c r="F48" i="2"/>
  <c r="H48" i="2" s="1"/>
  <c r="F49" i="2"/>
  <c r="G49" i="2" s="1"/>
  <c r="H49" i="2"/>
  <c r="F50" i="2"/>
  <c r="H50" i="2"/>
  <c r="F51" i="2"/>
  <c r="H51" i="2"/>
  <c r="I51" i="2" s="1"/>
  <c r="F52" i="2"/>
  <c r="H52" i="2" s="1"/>
  <c r="F53" i="2"/>
  <c r="H53" i="2" s="1"/>
  <c r="G53" i="2"/>
  <c r="F54" i="2"/>
  <c r="H54" i="2"/>
  <c r="F55" i="2"/>
  <c r="H55" i="2"/>
  <c r="I55" i="2" s="1"/>
  <c r="F56" i="2"/>
  <c r="H56" i="2" s="1"/>
  <c r="F57" i="2"/>
  <c r="H57" i="2"/>
  <c r="F58" i="2"/>
  <c r="H58" i="2"/>
  <c r="F59" i="2"/>
  <c r="H59" i="2"/>
  <c r="F60" i="2"/>
  <c r="H60" i="2" s="1"/>
  <c r="F61" i="2"/>
  <c r="H61" i="2"/>
  <c r="F62" i="2"/>
  <c r="H62" i="2"/>
  <c r="F63" i="2"/>
  <c r="G63" i="2"/>
  <c r="I63" i="2" s="1"/>
  <c r="F64" i="2"/>
  <c r="H64" i="2" s="1"/>
  <c r="F65" i="2"/>
  <c r="H65" i="2"/>
  <c r="F66" i="2"/>
  <c r="H66" i="2"/>
  <c r="F67" i="2"/>
  <c r="G67" i="2"/>
  <c r="I67" i="2" s="1"/>
  <c r="F68" i="2"/>
  <c r="H68" i="2" s="1"/>
  <c r="F69" i="2"/>
  <c r="G69" i="2" s="1"/>
  <c r="H69" i="2"/>
  <c r="F70" i="2"/>
  <c r="H70" i="2"/>
  <c r="I70" i="2" s="1"/>
  <c r="F71" i="2"/>
  <c r="G71" i="2"/>
  <c r="F46" i="2"/>
  <c r="H46" i="2" s="1"/>
  <c r="D22" i="1"/>
  <c r="C16" i="1"/>
  <c r="G65" i="2"/>
  <c r="I65" i="2" s="1"/>
  <c r="G61" i="2"/>
  <c r="I61" i="2" s="1"/>
  <c r="G57" i="2"/>
  <c r="I57" i="2" s="1"/>
  <c r="H71" i="2"/>
  <c r="H67" i="2"/>
  <c r="H63" i="2"/>
  <c r="G59" i="2"/>
  <c r="I59" i="2" s="1"/>
  <c r="G55" i="2"/>
  <c r="G51" i="2"/>
  <c r="G47" i="2"/>
  <c r="G46" i="2"/>
  <c r="I46" i="2"/>
  <c r="G70" i="2"/>
  <c r="G68" i="2"/>
  <c r="G66" i="2"/>
  <c r="I66" i="2"/>
  <c r="G64" i="2"/>
  <c r="I64" i="2"/>
  <c r="G62" i="2"/>
  <c r="I62" i="2"/>
  <c r="G60" i="2"/>
  <c r="G58" i="2"/>
  <c r="I58" i="2"/>
  <c r="G56" i="2"/>
  <c r="I56" i="2"/>
  <c r="G54" i="2"/>
  <c r="I54" i="2"/>
  <c r="G52" i="2"/>
  <c r="G50" i="2"/>
  <c r="I50" i="2"/>
  <c r="G48" i="2"/>
  <c r="I48" i="2"/>
  <c r="M66" i="4"/>
  <c r="H75" i="4"/>
  <c r="H63" i="4"/>
  <c r="H59" i="4"/>
  <c r="F78" i="4"/>
  <c r="G78" i="4" s="1"/>
  <c r="F74" i="4"/>
  <c r="G74" i="4" s="1"/>
  <c r="F70" i="4"/>
  <c r="G70" i="4" s="1"/>
  <c r="F68" i="4"/>
  <c r="G68" i="4" s="1"/>
  <c r="F66" i="4"/>
  <c r="G66" i="4" s="1"/>
  <c r="F62" i="4"/>
  <c r="G62" i="4" s="1"/>
  <c r="F60" i="4"/>
  <c r="G60" i="4" s="1"/>
  <c r="F58" i="4"/>
  <c r="G58" i="4" s="1"/>
  <c r="H68" i="4"/>
  <c r="H66" i="4"/>
  <c r="I65" i="4" l="1"/>
  <c r="H71" i="4"/>
  <c r="H65" i="4"/>
  <c r="I59" i="4"/>
  <c r="H67" i="4"/>
  <c r="I68" i="2"/>
  <c r="H76" i="4"/>
  <c r="I76" i="4" s="1"/>
  <c r="I60" i="2"/>
  <c r="I71" i="2"/>
  <c r="I53" i="2"/>
  <c r="I49" i="2"/>
  <c r="H77" i="4"/>
  <c r="I78" i="4"/>
  <c r="I52" i="2"/>
  <c r="F57" i="4"/>
  <c r="F73" i="4"/>
  <c r="I79" i="4"/>
  <c r="H79" i="4"/>
  <c r="I75" i="4"/>
  <c r="I66" i="4"/>
  <c r="I67" i="4"/>
  <c r="I61" i="4"/>
  <c r="H74" i="4"/>
  <c r="I74" i="4" s="1"/>
  <c r="I68" i="4"/>
  <c r="I69" i="2"/>
  <c r="I63" i="4"/>
  <c r="H58" i="4"/>
  <c r="I58" i="4" s="1"/>
  <c r="H70" i="4"/>
  <c r="I70" i="4" s="1"/>
  <c r="H62" i="4"/>
  <c r="I62" i="4" s="1"/>
  <c r="H78" i="4"/>
  <c r="H60" i="4"/>
  <c r="I60" i="4" s="1"/>
  <c r="F56" i="4"/>
  <c r="G56" i="4" s="1"/>
  <c r="F64" i="4"/>
  <c r="F72" i="4"/>
  <c r="F54" i="4"/>
  <c r="H61" i="4"/>
  <c r="F71" i="4"/>
  <c r="G71" i="4" s="1"/>
  <c r="F55" i="4"/>
  <c r="F69" i="4"/>
  <c r="G69" i="4" s="1"/>
  <c r="F77" i="4"/>
  <c r="G77" i="4" s="1"/>
  <c r="G55" i="4" l="1"/>
  <c r="H55" i="4"/>
  <c r="I71" i="4"/>
  <c r="H69" i="4"/>
  <c r="I69" i="4" s="1"/>
  <c r="I77" i="4"/>
  <c r="H73" i="4"/>
  <c r="G73" i="4"/>
  <c r="I73" i="4" s="1"/>
  <c r="G54" i="4"/>
  <c r="H54" i="4"/>
  <c r="H57" i="4"/>
  <c r="G57" i="4"/>
  <c r="G72" i="4"/>
  <c r="I72" i="4" s="1"/>
  <c r="H72" i="4"/>
  <c r="G64" i="4"/>
  <c r="I64" i="4" s="1"/>
  <c r="H64" i="4"/>
  <c r="H56" i="4"/>
  <c r="I56" i="4" s="1"/>
  <c r="I57" i="4" l="1"/>
  <c r="I54" i="4"/>
  <c r="I55" i="4"/>
</calcChain>
</file>

<file path=xl/sharedStrings.xml><?xml version="1.0" encoding="utf-8"?>
<sst xmlns="http://schemas.openxmlformats.org/spreadsheetml/2006/main" count="118" uniqueCount="44">
  <si>
    <t>Load</t>
  </si>
  <si>
    <t>Length</t>
  </si>
  <si>
    <t>Width</t>
  </si>
  <si>
    <t>Height</t>
  </si>
  <si>
    <t>lb</t>
  </si>
  <si>
    <t>in</t>
  </si>
  <si>
    <t>psi</t>
  </si>
  <si>
    <t>Constraints</t>
  </si>
  <si>
    <t>&lt;=</t>
  </si>
  <si>
    <t>&gt;=</t>
  </si>
  <si>
    <t>Volume</t>
  </si>
  <si>
    <t>in^3</t>
  </si>
  <si>
    <t>Stress</t>
  </si>
  <si>
    <t>Engineering Model</t>
  </si>
  <si>
    <t>Equations</t>
  </si>
  <si>
    <t>Variables</t>
  </si>
  <si>
    <t>Constants</t>
  </si>
  <si>
    <t>(1/10th of Length for Euler beam theory)</t>
  </si>
  <si>
    <t>Objective</t>
  </si>
  <si>
    <t>Company A</t>
  </si>
  <si>
    <t>Company B</t>
  </si>
  <si>
    <t>Company C</t>
  </si>
  <si>
    <t>Price</t>
  </si>
  <si>
    <t>Quantity</t>
  </si>
  <si>
    <t>Market Data for Similar Prodcuts</t>
  </si>
  <si>
    <t>Demand Function</t>
  </si>
  <si>
    <t>Theta</t>
  </si>
  <si>
    <t>Lamda</t>
  </si>
  <si>
    <t>Cost Function</t>
  </si>
  <si>
    <t>Fixed Cost</t>
  </si>
  <si>
    <t>Variable Cost</t>
  </si>
  <si>
    <t>Revenue</t>
  </si>
  <si>
    <t>Costs</t>
  </si>
  <si>
    <t>Profit</t>
  </si>
  <si>
    <t>New Part of Demand Function</t>
  </si>
  <si>
    <t>New Demand Function</t>
  </si>
  <si>
    <t>Area</t>
  </si>
  <si>
    <t>sq in</t>
  </si>
  <si>
    <t>Lamda_d1</t>
  </si>
  <si>
    <t>Lamda_d2</t>
  </si>
  <si>
    <t>Ratio</t>
  </si>
  <si>
    <t>Simple MicroEconomic Model</t>
  </si>
  <si>
    <t>Refined MicroEcon Model</t>
  </si>
  <si>
    <t>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</si>
</sst>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7" formatCode="&quot;$&quot;#,##0.00_);\(&quot;$&quot;#,##0.00\)"/>
    <numFmt numFmtId="44" formatCode="_(&quot;$&quot;* #,##0.00_);_(&quot;$&quot;* \(#,##0.00\);_(&quot;$&quot;* &quot;-&quot;??_);_(@_)"/>
    <numFmt numFmtId="164" formatCode="0.000"/>
  </numFmts>
  <fonts count="7" x14ac:knownFonts="1">
    <font>
      <sz val="10"/>
      <name val="Arial"/>
    </font>
    <font>
      <sz val="10"/>
      <name val="Arial"/>
      <family val="2"/>
    </font>
    <font>
      <b/>
      <sz val="10"/>
      <name val="Arial"/>
      <family val="2"/>
    </font>
    <font>
      <sz val="8"/>
      <name val="Arial"/>
      <family val="2"/>
    </font>
    <font>
      <i/>
      <sz val="10"/>
      <name val="Arial"/>
      <family val="2"/>
    </font>
    <font>
      <b/>
      <sz val="14"/>
      <name val="Arial"/>
      <family val="2"/>
    </font>
    <font>
      <sz val="10"/>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44" fontId="1" fillId="0" borderId="0" applyFont="0" applyFill="0" applyBorder="0" applyAlignment="0" applyProtection="0"/>
  </cellStyleXfs>
  <cellXfs count="44">
    <xf numFmtId="0" fontId="0" fillId="0" borderId="0" xfId="0"/>
    <xf numFmtId="0" fontId="2" fillId="0" borderId="0" xfId="0" applyFont="1"/>
    <xf numFmtId="0" fontId="4" fillId="0" borderId="0" xfId="0" applyFont="1"/>
    <xf numFmtId="164" fontId="0" fillId="0" borderId="0" xfId="0" applyNumberFormat="1"/>
    <xf numFmtId="0" fontId="5" fillId="0" borderId="0" xfId="0" applyFont="1"/>
    <xf numFmtId="0" fontId="4" fillId="0" borderId="0" xfId="0" applyFont="1" applyFill="1"/>
    <xf numFmtId="0" fontId="0" fillId="0" borderId="0" xfId="0" applyFill="1"/>
    <xf numFmtId="0" fontId="2" fillId="0" borderId="0" xfId="0" applyFont="1" applyFill="1"/>
    <xf numFmtId="164" fontId="0" fillId="0" borderId="0" xfId="0" applyNumberFormat="1" applyFill="1"/>
    <xf numFmtId="6" fontId="0" fillId="0" borderId="0" xfId="0" applyNumberFormat="1"/>
    <xf numFmtId="44" fontId="0" fillId="0" borderId="0" xfId="1" applyFont="1"/>
    <xf numFmtId="0" fontId="2" fillId="0" borderId="0" xfId="0" applyFont="1" applyAlignment="1">
      <alignment horizontal="center"/>
    </xf>
    <xf numFmtId="7" fontId="0" fillId="0" borderId="0" xfId="1" applyNumberFormat="1" applyFont="1"/>
    <xf numFmtId="7" fontId="0" fillId="0" borderId="0" xfId="0" applyNumberFormat="1"/>
    <xf numFmtId="0" fontId="0" fillId="0" borderId="0" xfId="0" applyNumberFormat="1"/>
    <xf numFmtId="44" fontId="0" fillId="0" borderId="0" xfId="0" applyNumberFormat="1"/>
    <xf numFmtId="0" fontId="2" fillId="0" borderId="1" xfId="0" applyFont="1" applyBorder="1"/>
    <xf numFmtId="0" fontId="0" fillId="0" borderId="2" xfId="0" applyBorder="1"/>
    <xf numFmtId="0" fontId="0" fillId="0" borderId="3" xfId="0" applyBorder="1"/>
    <xf numFmtId="0" fontId="0" fillId="0" borderId="4" xfId="0" applyFill="1" applyBorder="1"/>
    <xf numFmtId="0" fontId="0" fillId="0" borderId="5" xfId="0" applyFill="1" applyBorder="1"/>
    <xf numFmtId="0" fontId="0" fillId="0" borderId="6" xfId="0" applyFill="1" applyBorder="1"/>
    <xf numFmtId="0" fontId="2" fillId="0" borderId="7" xfId="0" applyFont="1" applyBorder="1"/>
    <xf numFmtId="44" fontId="0" fillId="0" borderId="8" xfId="0" applyNumberFormat="1" applyBorder="1"/>
    <xf numFmtId="44" fontId="1" fillId="0" borderId="0" xfId="1"/>
    <xf numFmtId="7" fontId="1" fillId="0" borderId="0" xfId="1" applyNumberFormat="1"/>
    <xf numFmtId="0" fontId="0" fillId="0" borderId="9" xfId="0" applyBorder="1"/>
    <xf numFmtId="0" fontId="0" fillId="0" borderId="0" xfId="0" applyBorder="1"/>
    <xf numFmtId="0" fontId="0" fillId="0" borderId="10" xfId="0" applyBorder="1"/>
    <xf numFmtId="0" fontId="2" fillId="0" borderId="9" xfId="0" applyFont="1" applyBorder="1"/>
    <xf numFmtId="0" fontId="4" fillId="0" borderId="10" xfId="0" applyFont="1" applyBorder="1"/>
    <xf numFmtId="0" fontId="4" fillId="0" borderId="9" xfId="0" applyFont="1" applyBorder="1"/>
    <xf numFmtId="0" fontId="4" fillId="0" borderId="0" xfId="0" applyFont="1" applyBorder="1"/>
    <xf numFmtId="164" fontId="0" fillId="0" borderId="0" xfId="0" applyNumberFormat="1" applyBorder="1"/>
    <xf numFmtId="0" fontId="0" fillId="0" borderId="4" xfId="0" applyBorder="1"/>
    <xf numFmtId="0" fontId="0" fillId="0" borderId="5" xfId="0" applyBorder="1"/>
    <xf numFmtId="0" fontId="0" fillId="0" borderId="6" xfId="0" applyBorder="1"/>
    <xf numFmtId="0" fontId="2" fillId="0" borderId="0" xfId="0" applyFont="1" applyBorder="1"/>
    <xf numFmtId="0" fontId="0" fillId="0" borderId="0" xfId="0" applyFill="1" applyBorder="1"/>
    <xf numFmtId="0" fontId="0" fillId="0" borderId="9" xfId="0" applyFill="1" applyBorder="1"/>
    <xf numFmtId="0" fontId="6" fillId="0" borderId="0" xfId="0" applyFont="1" applyFill="1" applyBorder="1"/>
    <xf numFmtId="17" fontId="0" fillId="0" borderId="0" xfId="0" applyNumberFormat="1"/>
    <xf numFmtId="44" fontId="0" fillId="0" borderId="0" xfId="0" applyNumberFormat="1" applyBorder="1"/>
    <xf numFmtId="0" fontId="1" fillId="0" borderId="0" xfId="0" applyFo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Determine Elasticity</a:t>
            </a:r>
          </a:p>
        </c:rich>
      </c:tx>
      <c:layout>
        <c:manualLayout>
          <c:xMode val="edge"/>
          <c:yMode val="edge"/>
          <c:x val="0.40460526315789475"/>
          <c:y val="3.5714285714285712E-2"/>
        </c:manualLayout>
      </c:layout>
      <c:overlay val="0"/>
      <c:spPr>
        <a:noFill/>
        <a:ln w="25400">
          <a:noFill/>
        </a:ln>
      </c:spPr>
    </c:title>
    <c:autoTitleDeleted val="0"/>
    <c:plotArea>
      <c:layout>
        <c:manualLayout>
          <c:layoutTarget val="inner"/>
          <c:xMode val="edge"/>
          <c:yMode val="edge"/>
          <c:x val="0.12664473684210525"/>
          <c:y val="0.19155844155844157"/>
          <c:w val="0.82894736842105265"/>
          <c:h val="0.60389610389610393"/>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6.6929824561403492E-2"/>
                  <c:y val="-0.3257654156866755"/>
                </c:manualLayout>
              </c:layout>
              <c:numFmt formatCode="General" sourceLinked="0"/>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rendlineLbl>
          </c:trendline>
          <c:xVal>
            <c:numRef>
              <c:f>'Simple MicroEcon'!$C$6:$C$8</c:f>
              <c:numCache>
                <c:formatCode>"$"#,##0_);[Red]\("$"#,##0\)</c:formatCode>
                <c:ptCount val="3"/>
                <c:pt idx="0">
                  <c:v>20</c:v>
                </c:pt>
                <c:pt idx="1">
                  <c:v>10</c:v>
                </c:pt>
                <c:pt idx="2">
                  <c:v>40</c:v>
                </c:pt>
              </c:numCache>
            </c:numRef>
          </c:xVal>
          <c:yVal>
            <c:numRef>
              <c:f>'Simple MicroEcon'!$D$6:$D$8</c:f>
              <c:numCache>
                <c:formatCode>General</c:formatCode>
                <c:ptCount val="3"/>
                <c:pt idx="0">
                  <c:v>25000</c:v>
                </c:pt>
                <c:pt idx="1">
                  <c:v>50000</c:v>
                </c:pt>
                <c:pt idx="2">
                  <c:v>7000</c:v>
                </c:pt>
              </c:numCache>
            </c:numRef>
          </c:yVal>
          <c:smooth val="0"/>
        </c:ser>
        <c:dLbls>
          <c:showLegendKey val="0"/>
          <c:showVal val="0"/>
          <c:showCatName val="0"/>
          <c:showSerName val="0"/>
          <c:showPercent val="0"/>
          <c:showBubbleSize val="0"/>
        </c:dLbls>
        <c:axId val="104784256"/>
        <c:axId val="104786176"/>
      </c:scatterChart>
      <c:valAx>
        <c:axId val="10478425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Price</a:t>
                </a:r>
              </a:p>
            </c:rich>
          </c:tx>
          <c:layout>
            <c:manualLayout>
              <c:xMode val="edge"/>
              <c:yMode val="edge"/>
              <c:x val="0.51480263157894735"/>
              <c:y val="0.88311688311688308"/>
            </c:manualLayout>
          </c:layout>
          <c:overlay val="0"/>
          <c:spPr>
            <a:noFill/>
            <a:ln w="25400">
              <a:noFill/>
            </a:ln>
          </c:spPr>
        </c:title>
        <c:numFmt formatCode="&quot;$&quot;#,##0_);[Red]\(&quot;$&quot;#,##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786176"/>
        <c:crosses val="autoZero"/>
        <c:crossBetween val="midCat"/>
      </c:valAx>
      <c:valAx>
        <c:axId val="10478617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Demand</a:t>
                </a:r>
              </a:p>
            </c:rich>
          </c:tx>
          <c:layout>
            <c:manualLayout>
              <c:xMode val="edge"/>
              <c:yMode val="edge"/>
              <c:x val="2.6315789473684209E-2"/>
              <c:y val="0.415584415584415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78425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Simple Profit Model</a:t>
            </a:r>
          </a:p>
        </c:rich>
      </c:tx>
      <c:layout>
        <c:manualLayout>
          <c:xMode val="edge"/>
          <c:yMode val="edge"/>
          <c:x val="0.38095309514882064"/>
          <c:y val="3.0162412993039442E-2"/>
        </c:manualLayout>
      </c:layout>
      <c:overlay val="0"/>
      <c:spPr>
        <a:noFill/>
        <a:ln w="25400">
          <a:noFill/>
        </a:ln>
      </c:spPr>
    </c:title>
    <c:autoTitleDeleted val="0"/>
    <c:plotArea>
      <c:layout>
        <c:manualLayout>
          <c:layoutTarget val="inner"/>
          <c:xMode val="edge"/>
          <c:yMode val="edge"/>
          <c:x val="0.20918402088651428"/>
          <c:y val="0.1554524361948956"/>
          <c:w val="0.5748308866637547"/>
          <c:h val="0.68909512761020886"/>
        </c:manualLayout>
      </c:layout>
      <c:scatterChart>
        <c:scatterStyle val="smoothMarker"/>
        <c:varyColors val="0"/>
        <c:ser>
          <c:idx val="0"/>
          <c:order val="0"/>
          <c:tx>
            <c:strRef>
              <c:f>'Simple MicroEcon'!$G$45</c:f>
              <c:strCache>
                <c:ptCount val="1"/>
                <c:pt idx="0">
                  <c:v>Revenue</c:v>
                </c:pt>
              </c:strCache>
            </c:strRef>
          </c:tx>
          <c:spPr>
            <a:ln w="12700">
              <a:solidFill>
                <a:srgbClr val="000080"/>
              </a:solidFill>
              <a:prstDash val="solid"/>
            </a:ln>
          </c:spPr>
          <c:marker>
            <c:symbol val="none"/>
          </c:marker>
          <c:xVal>
            <c:numRef>
              <c:f>'Simple MicroEcon'!$E$46:$E$71</c:f>
              <c:numCache>
                <c:formatCode>"$"#,##0.00_);\("$"#,##0.00\)</c:formatCode>
                <c:ptCount val="2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numCache>
            </c:numRef>
          </c:xVal>
          <c:yVal>
            <c:numRef>
              <c:f>'Simple MicroEcon'!$G$46:$G$71</c:f>
              <c:numCache>
                <c:formatCode>"$"#,##0.00_);\("$"#,##0.00\)</c:formatCode>
                <c:ptCount val="26"/>
                <c:pt idx="0">
                  <c:v>0</c:v>
                </c:pt>
                <c:pt idx="1">
                  <c:v>112571.6</c:v>
                </c:pt>
                <c:pt idx="2">
                  <c:v>214286.4</c:v>
                </c:pt>
                <c:pt idx="3">
                  <c:v>305144.40000000002</c:v>
                </c:pt>
                <c:pt idx="4">
                  <c:v>385145.59999999998</c:v>
                </c:pt>
                <c:pt idx="5">
                  <c:v>454290</c:v>
                </c:pt>
                <c:pt idx="6">
                  <c:v>512577.60000000003</c:v>
                </c:pt>
                <c:pt idx="7">
                  <c:v>560008.40000000014</c:v>
                </c:pt>
                <c:pt idx="8">
                  <c:v>596582.40000000002</c:v>
                </c:pt>
                <c:pt idx="9">
                  <c:v>622299.6</c:v>
                </c:pt>
                <c:pt idx="10">
                  <c:v>637160</c:v>
                </c:pt>
                <c:pt idx="11">
                  <c:v>641163.60000000009</c:v>
                </c:pt>
                <c:pt idx="12">
                  <c:v>634310.40000000002</c:v>
                </c:pt>
                <c:pt idx="13">
                  <c:v>616600.4</c:v>
                </c:pt>
                <c:pt idx="14">
                  <c:v>588033.60000000009</c:v>
                </c:pt>
                <c:pt idx="15">
                  <c:v>548610</c:v>
                </c:pt>
                <c:pt idx="16">
                  <c:v>498329.60000000009</c:v>
                </c:pt>
                <c:pt idx="17">
                  <c:v>437192.4000000002</c:v>
                </c:pt>
                <c:pt idx="18">
                  <c:v>365198.4</c:v>
                </c:pt>
                <c:pt idx="19">
                  <c:v>282347.60000000015</c:v>
                </c:pt>
                <c:pt idx="20">
                  <c:v>188640</c:v>
                </c:pt>
                <c:pt idx="21">
                  <c:v>84075.600000000122</c:v>
                </c:pt>
                <c:pt idx="22">
                  <c:v>-31345.599999999744</c:v>
                </c:pt>
                <c:pt idx="23">
                  <c:v>-157623.59999999992</c:v>
                </c:pt>
                <c:pt idx="24">
                  <c:v>-294758.39999999979</c:v>
                </c:pt>
                <c:pt idx="25">
                  <c:v>-442750</c:v>
                </c:pt>
              </c:numCache>
            </c:numRef>
          </c:yVal>
          <c:smooth val="1"/>
        </c:ser>
        <c:ser>
          <c:idx val="1"/>
          <c:order val="1"/>
          <c:tx>
            <c:strRef>
              <c:f>'Simple MicroEcon'!$H$45</c:f>
              <c:strCache>
                <c:ptCount val="1"/>
                <c:pt idx="0">
                  <c:v>Costs</c:v>
                </c:pt>
              </c:strCache>
            </c:strRef>
          </c:tx>
          <c:spPr>
            <a:ln w="12700">
              <a:solidFill>
                <a:srgbClr val="FF00FF"/>
              </a:solidFill>
              <a:prstDash val="solid"/>
            </a:ln>
          </c:spPr>
          <c:marker>
            <c:symbol val="none"/>
          </c:marker>
          <c:xVal>
            <c:numRef>
              <c:f>'Simple MicroEcon'!$E$46:$E$71</c:f>
              <c:numCache>
                <c:formatCode>"$"#,##0.00_);\("$"#,##0.00\)</c:formatCode>
                <c:ptCount val="2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numCache>
            </c:numRef>
          </c:xVal>
          <c:yVal>
            <c:numRef>
              <c:f>'Simple MicroEcon'!$H$46:$H$71</c:f>
              <c:numCache>
                <c:formatCode>_("$"* #,##0.00_);_("$"* \(#,##0.00\);_("$"* "-"??_);_(@_)</c:formatCode>
                <c:ptCount val="26"/>
                <c:pt idx="0">
                  <c:v>477000</c:v>
                </c:pt>
                <c:pt idx="1">
                  <c:v>468857.4</c:v>
                </c:pt>
                <c:pt idx="2">
                  <c:v>460714.8</c:v>
                </c:pt>
                <c:pt idx="3">
                  <c:v>452572.2</c:v>
                </c:pt>
                <c:pt idx="4">
                  <c:v>444429.6</c:v>
                </c:pt>
                <c:pt idx="5">
                  <c:v>436287</c:v>
                </c:pt>
                <c:pt idx="6">
                  <c:v>428144.4</c:v>
                </c:pt>
                <c:pt idx="7">
                  <c:v>420001.80000000005</c:v>
                </c:pt>
                <c:pt idx="8">
                  <c:v>411859.20000000001</c:v>
                </c:pt>
                <c:pt idx="9">
                  <c:v>403716.6</c:v>
                </c:pt>
                <c:pt idx="10">
                  <c:v>395574</c:v>
                </c:pt>
                <c:pt idx="11">
                  <c:v>387431.4</c:v>
                </c:pt>
                <c:pt idx="12">
                  <c:v>379288.8</c:v>
                </c:pt>
                <c:pt idx="13">
                  <c:v>371146.2</c:v>
                </c:pt>
                <c:pt idx="14">
                  <c:v>363003.60000000003</c:v>
                </c:pt>
                <c:pt idx="15">
                  <c:v>354861</c:v>
                </c:pt>
                <c:pt idx="16">
                  <c:v>346718.4</c:v>
                </c:pt>
                <c:pt idx="17">
                  <c:v>338575.80000000005</c:v>
                </c:pt>
                <c:pt idx="18">
                  <c:v>330433.2</c:v>
                </c:pt>
                <c:pt idx="19">
                  <c:v>322290.60000000003</c:v>
                </c:pt>
                <c:pt idx="20">
                  <c:v>314148</c:v>
                </c:pt>
                <c:pt idx="21">
                  <c:v>306005.40000000002</c:v>
                </c:pt>
                <c:pt idx="22">
                  <c:v>297862.80000000005</c:v>
                </c:pt>
                <c:pt idx="23">
                  <c:v>289720.2</c:v>
                </c:pt>
                <c:pt idx="24">
                  <c:v>281577.60000000003</c:v>
                </c:pt>
                <c:pt idx="25">
                  <c:v>273435</c:v>
                </c:pt>
              </c:numCache>
            </c:numRef>
          </c:yVal>
          <c:smooth val="1"/>
        </c:ser>
        <c:ser>
          <c:idx val="2"/>
          <c:order val="2"/>
          <c:tx>
            <c:strRef>
              <c:f>'Simple MicroEcon'!$I$45</c:f>
              <c:strCache>
                <c:ptCount val="1"/>
                <c:pt idx="0">
                  <c:v>Profit</c:v>
                </c:pt>
              </c:strCache>
            </c:strRef>
          </c:tx>
          <c:spPr>
            <a:ln w="12700">
              <a:solidFill>
                <a:srgbClr val="993300"/>
              </a:solidFill>
              <a:prstDash val="solid"/>
            </a:ln>
          </c:spPr>
          <c:marker>
            <c:symbol val="none"/>
          </c:marker>
          <c:xVal>
            <c:numRef>
              <c:f>'Simple MicroEcon'!$E$46:$E$71</c:f>
              <c:numCache>
                <c:formatCode>"$"#,##0.00_);\("$"#,##0.00\)</c:formatCode>
                <c:ptCount val="2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numCache>
            </c:numRef>
          </c:xVal>
          <c:yVal>
            <c:numRef>
              <c:f>'Simple MicroEcon'!$I$46:$I$71</c:f>
              <c:numCache>
                <c:formatCode>"$"#,##0.00_);\("$"#,##0.00\)</c:formatCode>
                <c:ptCount val="26"/>
                <c:pt idx="0">
                  <c:v>-477000</c:v>
                </c:pt>
                <c:pt idx="1">
                  <c:v>-356285.80000000005</c:v>
                </c:pt>
                <c:pt idx="2">
                  <c:v>-246428.4</c:v>
                </c:pt>
                <c:pt idx="3">
                  <c:v>-147427.79999999999</c:v>
                </c:pt>
                <c:pt idx="4">
                  <c:v>-59284</c:v>
                </c:pt>
                <c:pt idx="5">
                  <c:v>18003</c:v>
                </c:pt>
                <c:pt idx="6">
                  <c:v>84433.200000000012</c:v>
                </c:pt>
                <c:pt idx="7">
                  <c:v>140006.60000000009</c:v>
                </c:pt>
                <c:pt idx="8">
                  <c:v>184723.20000000001</c:v>
                </c:pt>
                <c:pt idx="9">
                  <c:v>218583</c:v>
                </c:pt>
                <c:pt idx="10">
                  <c:v>241586</c:v>
                </c:pt>
                <c:pt idx="11">
                  <c:v>253732.20000000007</c:v>
                </c:pt>
                <c:pt idx="12">
                  <c:v>255021.60000000003</c:v>
                </c:pt>
                <c:pt idx="13">
                  <c:v>245454.2</c:v>
                </c:pt>
                <c:pt idx="14">
                  <c:v>225030.00000000006</c:v>
                </c:pt>
                <c:pt idx="15">
                  <c:v>193749</c:v>
                </c:pt>
                <c:pt idx="16">
                  <c:v>151611.20000000007</c:v>
                </c:pt>
                <c:pt idx="17">
                  <c:v>98616.600000000151</c:v>
                </c:pt>
                <c:pt idx="18">
                  <c:v>34765.200000000012</c:v>
                </c:pt>
                <c:pt idx="19">
                  <c:v>-39942.999999999884</c:v>
                </c:pt>
                <c:pt idx="20">
                  <c:v>-125508</c:v>
                </c:pt>
                <c:pt idx="21">
                  <c:v>-221929.7999999999</c:v>
                </c:pt>
                <c:pt idx="22">
                  <c:v>-329208.39999999979</c:v>
                </c:pt>
                <c:pt idx="23">
                  <c:v>-447343.79999999993</c:v>
                </c:pt>
                <c:pt idx="24">
                  <c:v>-576335.99999999977</c:v>
                </c:pt>
                <c:pt idx="25">
                  <c:v>-716185</c:v>
                </c:pt>
              </c:numCache>
            </c:numRef>
          </c:yVal>
          <c:smooth val="1"/>
        </c:ser>
        <c:dLbls>
          <c:showLegendKey val="0"/>
          <c:showVal val="0"/>
          <c:showCatName val="0"/>
          <c:showSerName val="0"/>
          <c:showPercent val="0"/>
          <c:showBubbleSize val="0"/>
        </c:dLbls>
        <c:axId val="104906752"/>
        <c:axId val="104908672"/>
      </c:scatterChart>
      <c:valAx>
        <c:axId val="10490675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Product Cost</a:t>
                </a:r>
              </a:p>
            </c:rich>
          </c:tx>
          <c:layout>
            <c:manualLayout>
              <c:xMode val="edge"/>
              <c:yMode val="edge"/>
              <c:x val="0.4302728230399771"/>
              <c:y val="0.91415313225058004"/>
            </c:manualLayout>
          </c:layout>
          <c:overlay val="0"/>
          <c:spPr>
            <a:noFill/>
            <a:ln w="25400">
              <a:noFill/>
            </a:ln>
          </c:spPr>
        </c:title>
        <c:numFmt formatCode="&quot;$&quot;#,##0.00_);\(&quot;$&quot;#,##0.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04908672"/>
        <c:crosses val="autoZero"/>
        <c:crossBetween val="midCat"/>
      </c:valAx>
      <c:valAx>
        <c:axId val="104908672"/>
        <c:scaling>
          <c:orientation val="minMax"/>
          <c:min val="0"/>
        </c:scaling>
        <c:delete val="0"/>
        <c:axPos val="l"/>
        <c:title>
          <c:tx>
            <c:rich>
              <a:bodyPr/>
              <a:lstStyle/>
              <a:p>
                <a:pPr>
                  <a:defRPr sz="875" b="1" i="0" u="none" strike="noStrike" baseline="0">
                    <a:solidFill>
                      <a:srgbClr val="000000"/>
                    </a:solidFill>
                    <a:latin typeface="Arial"/>
                    <a:ea typeface="Arial"/>
                    <a:cs typeface="Arial"/>
                  </a:defRPr>
                </a:pPr>
                <a:r>
                  <a:rPr lang="en-US"/>
                  <a:t>Value</a:t>
                </a:r>
              </a:p>
            </c:rich>
          </c:tx>
          <c:layout>
            <c:manualLayout>
              <c:xMode val="edge"/>
              <c:yMode val="edge"/>
              <c:x val="2.7210884353741496E-2"/>
              <c:y val="0.45707656612529002"/>
            </c:manualLayout>
          </c:layout>
          <c:overlay val="0"/>
          <c:spPr>
            <a:noFill/>
            <a:ln w="25400">
              <a:noFill/>
            </a:ln>
          </c:spPr>
        </c:title>
        <c:numFmt formatCode="&quot;$&quot;#,##0.00_);\(&quot;$&quot;#,##0.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04906752"/>
        <c:crosses val="autoZero"/>
        <c:crossBetween val="midCat"/>
      </c:valAx>
      <c:spPr>
        <a:solidFill>
          <a:srgbClr val="FFFFFF"/>
        </a:solidFill>
        <a:ln w="12700">
          <a:solidFill>
            <a:srgbClr val="808080"/>
          </a:solidFill>
          <a:prstDash val="solid"/>
        </a:ln>
      </c:spPr>
    </c:plotArea>
    <c:legend>
      <c:legendPos val="r"/>
      <c:layout>
        <c:manualLayout>
          <c:xMode val="edge"/>
          <c:yMode val="edge"/>
          <c:x val="0.84183816308675696"/>
          <c:y val="0.42923433874709976"/>
          <c:w val="0.14455800167836164"/>
          <c:h val="0.14153132250580042"/>
        </c:manualLayout>
      </c:layout>
      <c:overlay val="0"/>
      <c:spPr>
        <a:solidFill>
          <a:srgbClr val="FFFFFF"/>
        </a:solidFill>
        <a:ln w="3175">
          <a:solidFill>
            <a:srgbClr val="000000"/>
          </a:solidFill>
          <a:prstDash val="solid"/>
        </a:ln>
      </c:spPr>
      <c:txPr>
        <a:bodyPr/>
        <a:lstStyle/>
        <a:p>
          <a:pPr>
            <a:defRPr sz="7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Determine Elasticity</a:t>
            </a:r>
          </a:p>
        </c:rich>
      </c:tx>
      <c:layout>
        <c:manualLayout>
          <c:xMode val="edge"/>
          <c:yMode val="edge"/>
          <c:x val="0.40460526315789475"/>
          <c:y val="3.5714285714285712E-2"/>
        </c:manualLayout>
      </c:layout>
      <c:overlay val="0"/>
      <c:spPr>
        <a:noFill/>
        <a:ln w="25400">
          <a:noFill/>
        </a:ln>
      </c:spPr>
    </c:title>
    <c:autoTitleDeleted val="0"/>
    <c:plotArea>
      <c:layout>
        <c:manualLayout>
          <c:layoutTarget val="inner"/>
          <c:xMode val="edge"/>
          <c:yMode val="edge"/>
          <c:x val="0.12664473684210525"/>
          <c:y val="0.19155844155844157"/>
          <c:w val="0.82894736842105265"/>
          <c:h val="0.60389610389610393"/>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6.6929824561403492E-2"/>
                  <c:y val="-0.3257654156866755"/>
                </c:manualLayout>
              </c:layout>
              <c:numFmt formatCode="General" sourceLinked="0"/>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rendlineLbl>
          </c:trendline>
          <c:xVal>
            <c:numRef>
              <c:f>'Refined MicroEcon'!$C$6:$C$8</c:f>
              <c:numCache>
                <c:formatCode>"$"#,##0_);[Red]\("$"#,##0\)</c:formatCode>
                <c:ptCount val="3"/>
                <c:pt idx="0">
                  <c:v>20</c:v>
                </c:pt>
                <c:pt idx="1">
                  <c:v>10</c:v>
                </c:pt>
                <c:pt idx="2">
                  <c:v>40</c:v>
                </c:pt>
              </c:numCache>
            </c:numRef>
          </c:xVal>
          <c:yVal>
            <c:numRef>
              <c:f>'Refined MicroEcon'!$D$6:$D$8</c:f>
              <c:numCache>
                <c:formatCode>General</c:formatCode>
                <c:ptCount val="3"/>
                <c:pt idx="0">
                  <c:v>25000</c:v>
                </c:pt>
                <c:pt idx="1">
                  <c:v>50000</c:v>
                </c:pt>
                <c:pt idx="2">
                  <c:v>7000</c:v>
                </c:pt>
              </c:numCache>
            </c:numRef>
          </c:yVal>
          <c:smooth val="0"/>
        </c:ser>
        <c:dLbls>
          <c:showLegendKey val="0"/>
          <c:showVal val="0"/>
          <c:showCatName val="0"/>
          <c:showSerName val="0"/>
          <c:showPercent val="0"/>
          <c:showBubbleSize val="0"/>
        </c:dLbls>
        <c:axId val="109038976"/>
        <c:axId val="109045248"/>
      </c:scatterChart>
      <c:valAx>
        <c:axId val="10903897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Price</a:t>
                </a:r>
              </a:p>
            </c:rich>
          </c:tx>
          <c:layout>
            <c:manualLayout>
              <c:xMode val="edge"/>
              <c:yMode val="edge"/>
              <c:x val="0.51480263157894735"/>
              <c:y val="0.88311688311688308"/>
            </c:manualLayout>
          </c:layout>
          <c:overlay val="0"/>
          <c:spPr>
            <a:noFill/>
            <a:ln w="25400">
              <a:noFill/>
            </a:ln>
          </c:spPr>
        </c:title>
        <c:numFmt formatCode="&quot;$&quot;#,##0_);[Red]\(&quot;$&quot;#,##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9045248"/>
        <c:crosses val="autoZero"/>
        <c:crossBetween val="midCat"/>
      </c:valAx>
      <c:valAx>
        <c:axId val="109045248"/>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Demand</a:t>
                </a:r>
              </a:p>
            </c:rich>
          </c:tx>
          <c:layout>
            <c:manualLayout>
              <c:xMode val="edge"/>
              <c:yMode val="edge"/>
              <c:x val="2.6315789473684209E-2"/>
              <c:y val="0.415584415584415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903897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Simple Profit Model</a:t>
            </a:r>
          </a:p>
        </c:rich>
      </c:tx>
      <c:layout>
        <c:manualLayout>
          <c:xMode val="edge"/>
          <c:yMode val="edge"/>
          <c:x val="0.38095309514882064"/>
          <c:y val="3.0023094688221709E-2"/>
        </c:manualLayout>
      </c:layout>
      <c:overlay val="0"/>
      <c:spPr>
        <a:noFill/>
        <a:ln w="25400">
          <a:noFill/>
        </a:ln>
      </c:spPr>
    </c:title>
    <c:autoTitleDeleted val="0"/>
    <c:plotArea>
      <c:layout>
        <c:manualLayout>
          <c:layoutTarget val="inner"/>
          <c:xMode val="edge"/>
          <c:yMode val="edge"/>
          <c:x val="0.20918402088651428"/>
          <c:y val="0.15473458557505049"/>
          <c:w val="0.5748308866637547"/>
          <c:h val="0.69053195652149402"/>
        </c:manualLayout>
      </c:layout>
      <c:scatterChart>
        <c:scatterStyle val="smoothMarker"/>
        <c:varyColors val="0"/>
        <c:ser>
          <c:idx val="0"/>
          <c:order val="0"/>
          <c:tx>
            <c:strRef>
              <c:f>'Refined MicroEcon'!$G$53</c:f>
              <c:strCache>
                <c:ptCount val="1"/>
                <c:pt idx="0">
                  <c:v>Revenue</c:v>
                </c:pt>
              </c:strCache>
            </c:strRef>
          </c:tx>
          <c:spPr>
            <a:ln w="12700">
              <a:solidFill>
                <a:srgbClr val="000080"/>
              </a:solidFill>
              <a:prstDash val="solid"/>
            </a:ln>
          </c:spPr>
          <c:marker>
            <c:symbol val="none"/>
          </c:marker>
          <c:xVal>
            <c:numRef>
              <c:f>'Refined MicroEcon'!$E$54:$E$79</c:f>
              <c:numCache>
                <c:formatCode>"$"#,##0.00_);\("$"#,##0.00\)</c:formatCode>
                <c:ptCount val="2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numCache>
            </c:numRef>
          </c:xVal>
          <c:yVal>
            <c:numRef>
              <c:f>'Refined MicroEcon'!$G$54:$G$79</c:f>
              <c:numCache>
                <c:formatCode>"$"#,##0.00_);\("$"#,##0.00\)</c:formatCode>
                <c:ptCount val="26"/>
                <c:pt idx="0">
                  <c:v>0</c:v>
                </c:pt>
                <c:pt idx="1">
                  <c:v>112571.6</c:v>
                </c:pt>
                <c:pt idx="2">
                  <c:v>214286.4</c:v>
                </c:pt>
                <c:pt idx="3">
                  <c:v>305144.40000000002</c:v>
                </c:pt>
                <c:pt idx="4">
                  <c:v>385145.59999999998</c:v>
                </c:pt>
                <c:pt idx="5">
                  <c:v>454290</c:v>
                </c:pt>
                <c:pt idx="6">
                  <c:v>512577.60000000003</c:v>
                </c:pt>
                <c:pt idx="7">
                  <c:v>560008.40000000014</c:v>
                </c:pt>
                <c:pt idx="8">
                  <c:v>596582.40000000002</c:v>
                </c:pt>
                <c:pt idx="9">
                  <c:v>622299.6</c:v>
                </c:pt>
                <c:pt idx="10">
                  <c:v>637160</c:v>
                </c:pt>
                <c:pt idx="11">
                  <c:v>641163.60000000009</c:v>
                </c:pt>
                <c:pt idx="12">
                  <c:v>634310.40000000002</c:v>
                </c:pt>
                <c:pt idx="13">
                  <c:v>616600.4</c:v>
                </c:pt>
                <c:pt idx="14">
                  <c:v>588033.60000000009</c:v>
                </c:pt>
                <c:pt idx="15">
                  <c:v>548610</c:v>
                </c:pt>
                <c:pt idx="16">
                  <c:v>498329.60000000009</c:v>
                </c:pt>
                <c:pt idx="17">
                  <c:v>437192.4000000002</c:v>
                </c:pt>
                <c:pt idx="18">
                  <c:v>365198.4</c:v>
                </c:pt>
                <c:pt idx="19">
                  <c:v>282347.60000000015</c:v>
                </c:pt>
                <c:pt idx="20">
                  <c:v>188639.99999999997</c:v>
                </c:pt>
                <c:pt idx="21">
                  <c:v>84075.600000000108</c:v>
                </c:pt>
                <c:pt idx="22">
                  <c:v>-31345.599999999769</c:v>
                </c:pt>
                <c:pt idx="23">
                  <c:v>-157623.59999999995</c:v>
                </c:pt>
                <c:pt idx="24">
                  <c:v>-294758.39999999985</c:v>
                </c:pt>
                <c:pt idx="25">
                  <c:v>-442750</c:v>
                </c:pt>
              </c:numCache>
            </c:numRef>
          </c:yVal>
          <c:smooth val="1"/>
        </c:ser>
        <c:ser>
          <c:idx val="1"/>
          <c:order val="1"/>
          <c:tx>
            <c:strRef>
              <c:f>'Refined MicroEcon'!$H$53</c:f>
              <c:strCache>
                <c:ptCount val="1"/>
                <c:pt idx="0">
                  <c:v>Costs</c:v>
                </c:pt>
              </c:strCache>
            </c:strRef>
          </c:tx>
          <c:spPr>
            <a:ln w="12700">
              <a:solidFill>
                <a:srgbClr val="FF00FF"/>
              </a:solidFill>
              <a:prstDash val="solid"/>
            </a:ln>
          </c:spPr>
          <c:marker>
            <c:symbol val="none"/>
          </c:marker>
          <c:xVal>
            <c:numRef>
              <c:f>'Refined MicroEcon'!$E$54:$E$79</c:f>
              <c:numCache>
                <c:formatCode>"$"#,##0.00_);\("$"#,##0.00\)</c:formatCode>
                <c:ptCount val="2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numCache>
            </c:numRef>
          </c:xVal>
          <c:yVal>
            <c:numRef>
              <c:f>'Refined MicroEcon'!$H$54:$H$79</c:f>
              <c:numCache>
                <c:formatCode>_("$"* #,##0.00_);_("$"* \(#,##0.00\);_("$"* "-"??_);_(@_)</c:formatCode>
                <c:ptCount val="26"/>
                <c:pt idx="0">
                  <c:v>477000</c:v>
                </c:pt>
                <c:pt idx="1">
                  <c:v>468857.4</c:v>
                </c:pt>
                <c:pt idx="2">
                  <c:v>460714.79999999993</c:v>
                </c:pt>
                <c:pt idx="3">
                  <c:v>452572.19999999995</c:v>
                </c:pt>
                <c:pt idx="4">
                  <c:v>444429.6</c:v>
                </c:pt>
                <c:pt idx="5">
                  <c:v>436287</c:v>
                </c:pt>
                <c:pt idx="6">
                  <c:v>428144.4</c:v>
                </c:pt>
                <c:pt idx="7">
                  <c:v>420001.8</c:v>
                </c:pt>
                <c:pt idx="8">
                  <c:v>411859.19999999995</c:v>
                </c:pt>
                <c:pt idx="9">
                  <c:v>403716.6</c:v>
                </c:pt>
                <c:pt idx="10">
                  <c:v>395574</c:v>
                </c:pt>
                <c:pt idx="11">
                  <c:v>387431.4</c:v>
                </c:pt>
                <c:pt idx="12">
                  <c:v>379288.8</c:v>
                </c:pt>
                <c:pt idx="13">
                  <c:v>371146.2</c:v>
                </c:pt>
                <c:pt idx="14">
                  <c:v>363003.6</c:v>
                </c:pt>
                <c:pt idx="15">
                  <c:v>354861</c:v>
                </c:pt>
                <c:pt idx="16">
                  <c:v>346718.4</c:v>
                </c:pt>
                <c:pt idx="17">
                  <c:v>338575.8</c:v>
                </c:pt>
                <c:pt idx="18">
                  <c:v>330433.2</c:v>
                </c:pt>
                <c:pt idx="19">
                  <c:v>322290.59999999998</c:v>
                </c:pt>
                <c:pt idx="20">
                  <c:v>314148</c:v>
                </c:pt>
                <c:pt idx="21">
                  <c:v>306005.40000000002</c:v>
                </c:pt>
                <c:pt idx="22">
                  <c:v>297862.8</c:v>
                </c:pt>
                <c:pt idx="23">
                  <c:v>289720.2</c:v>
                </c:pt>
                <c:pt idx="24">
                  <c:v>281577.60000000003</c:v>
                </c:pt>
                <c:pt idx="25">
                  <c:v>273435</c:v>
                </c:pt>
              </c:numCache>
            </c:numRef>
          </c:yVal>
          <c:smooth val="1"/>
        </c:ser>
        <c:ser>
          <c:idx val="2"/>
          <c:order val="2"/>
          <c:tx>
            <c:strRef>
              <c:f>'Refined MicroEcon'!$I$53</c:f>
              <c:strCache>
                <c:ptCount val="1"/>
                <c:pt idx="0">
                  <c:v>Profit</c:v>
                </c:pt>
              </c:strCache>
            </c:strRef>
          </c:tx>
          <c:spPr>
            <a:ln w="12700">
              <a:solidFill>
                <a:srgbClr val="993300"/>
              </a:solidFill>
              <a:prstDash val="solid"/>
            </a:ln>
          </c:spPr>
          <c:marker>
            <c:symbol val="none"/>
          </c:marker>
          <c:xVal>
            <c:numRef>
              <c:f>'Refined MicroEcon'!$E$54:$E$79</c:f>
              <c:numCache>
                <c:formatCode>"$"#,##0.00_);\("$"#,##0.00\)</c:formatCode>
                <c:ptCount val="2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numCache>
            </c:numRef>
          </c:xVal>
          <c:yVal>
            <c:numRef>
              <c:f>'Refined MicroEcon'!$I$54:$I$79</c:f>
              <c:numCache>
                <c:formatCode>"$"#,##0.00_);\("$"#,##0.00\)</c:formatCode>
                <c:ptCount val="26"/>
                <c:pt idx="0">
                  <c:v>-477000</c:v>
                </c:pt>
                <c:pt idx="1">
                  <c:v>-356285.80000000005</c:v>
                </c:pt>
                <c:pt idx="2">
                  <c:v>-246428.39999999994</c:v>
                </c:pt>
                <c:pt idx="3">
                  <c:v>-147427.79999999993</c:v>
                </c:pt>
                <c:pt idx="4">
                  <c:v>-59284</c:v>
                </c:pt>
                <c:pt idx="5">
                  <c:v>18003</c:v>
                </c:pt>
                <c:pt idx="6">
                  <c:v>84433.200000000012</c:v>
                </c:pt>
                <c:pt idx="7">
                  <c:v>140006.60000000015</c:v>
                </c:pt>
                <c:pt idx="8">
                  <c:v>184723.20000000007</c:v>
                </c:pt>
                <c:pt idx="9">
                  <c:v>218583</c:v>
                </c:pt>
                <c:pt idx="10">
                  <c:v>241586</c:v>
                </c:pt>
                <c:pt idx="11">
                  <c:v>253732.20000000007</c:v>
                </c:pt>
                <c:pt idx="12">
                  <c:v>255021.60000000003</c:v>
                </c:pt>
                <c:pt idx="13">
                  <c:v>245454.2</c:v>
                </c:pt>
                <c:pt idx="14">
                  <c:v>225030.00000000012</c:v>
                </c:pt>
                <c:pt idx="15">
                  <c:v>193749</c:v>
                </c:pt>
                <c:pt idx="16">
                  <c:v>151611.20000000007</c:v>
                </c:pt>
                <c:pt idx="17">
                  <c:v>98616.60000000021</c:v>
                </c:pt>
                <c:pt idx="18">
                  <c:v>34765.200000000012</c:v>
                </c:pt>
                <c:pt idx="19">
                  <c:v>-39942.999999999825</c:v>
                </c:pt>
                <c:pt idx="20">
                  <c:v>-125508.00000000003</c:v>
                </c:pt>
                <c:pt idx="21">
                  <c:v>-221929.79999999993</c:v>
                </c:pt>
                <c:pt idx="22">
                  <c:v>-329208.39999999973</c:v>
                </c:pt>
                <c:pt idx="23">
                  <c:v>-447343.79999999993</c:v>
                </c:pt>
                <c:pt idx="24">
                  <c:v>-576335.99999999988</c:v>
                </c:pt>
                <c:pt idx="25">
                  <c:v>-716185</c:v>
                </c:pt>
              </c:numCache>
            </c:numRef>
          </c:yVal>
          <c:smooth val="1"/>
        </c:ser>
        <c:dLbls>
          <c:showLegendKey val="0"/>
          <c:showVal val="0"/>
          <c:showCatName val="0"/>
          <c:showSerName val="0"/>
          <c:showPercent val="0"/>
          <c:showBubbleSize val="0"/>
        </c:dLbls>
        <c:axId val="110697472"/>
        <c:axId val="110736512"/>
      </c:scatterChart>
      <c:valAx>
        <c:axId val="11069747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Product Cost</a:t>
                </a:r>
              </a:p>
            </c:rich>
          </c:tx>
          <c:layout>
            <c:manualLayout>
              <c:xMode val="edge"/>
              <c:yMode val="edge"/>
              <c:x val="0.4302728230399771"/>
              <c:y val="0.91455062343534999"/>
            </c:manualLayout>
          </c:layout>
          <c:overlay val="0"/>
          <c:spPr>
            <a:noFill/>
            <a:ln w="25400">
              <a:noFill/>
            </a:ln>
          </c:spPr>
        </c:title>
        <c:numFmt formatCode="&quot;$&quot;#,##0.00_);\(&quot;$&quot;#,##0.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10736512"/>
        <c:crosses val="autoZero"/>
        <c:crossBetween val="midCat"/>
      </c:valAx>
      <c:valAx>
        <c:axId val="110736512"/>
        <c:scaling>
          <c:orientation val="minMax"/>
          <c:min val="0"/>
        </c:scaling>
        <c:delete val="0"/>
        <c:axPos val="l"/>
        <c:title>
          <c:tx>
            <c:rich>
              <a:bodyPr/>
              <a:lstStyle/>
              <a:p>
                <a:pPr>
                  <a:defRPr sz="875" b="1" i="0" u="none" strike="noStrike" baseline="0">
                    <a:solidFill>
                      <a:srgbClr val="000000"/>
                    </a:solidFill>
                    <a:latin typeface="Arial"/>
                    <a:ea typeface="Arial"/>
                    <a:cs typeface="Arial"/>
                  </a:defRPr>
                </a:pPr>
                <a:r>
                  <a:rPr lang="en-US"/>
                  <a:t>Value</a:t>
                </a:r>
              </a:p>
            </c:rich>
          </c:tx>
          <c:layout>
            <c:manualLayout>
              <c:xMode val="edge"/>
              <c:yMode val="edge"/>
              <c:x val="2.7210884353741496E-2"/>
              <c:y val="0.45727531171767499"/>
            </c:manualLayout>
          </c:layout>
          <c:overlay val="0"/>
          <c:spPr>
            <a:noFill/>
            <a:ln w="25400">
              <a:noFill/>
            </a:ln>
          </c:spPr>
        </c:title>
        <c:numFmt formatCode="&quot;$&quot;#,##0.00_);\(&quot;$&quot;#,##0.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10697472"/>
        <c:crosses val="autoZero"/>
        <c:crossBetween val="midCat"/>
      </c:valAx>
      <c:spPr>
        <a:noFill/>
        <a:ln w="25400">
          <a:noFill/>
        </a:ln>
      </c:spPr>
    </c:plotArea>
    <c:legend>
      <c:legendPos val="r"/>
      <c:layout>
        <c:manualLayout>
          <c:xMode val="edge"/>
          <c:yMode val="edge"/>
          <c:x val="0.84183816308675696"/>
          <c:y val="0.42956168585162419"/>
          <c:w val="0.14455800167836164"/>
          <c:h val="0.14087784061634329"/>
        </c:manualLayout>
      </c:layout>
      <c:overlay val="0"/>
      <c:spPr>
        <a:solidFill>
          <a:srgbClr val="FFFFFF"/>
        </a:solidFill>
        <a:ln w="3175">
          <a:solidFill>
            <a:srgbClr val="000000"/>
          </a:solidFill>
          <a:prstDash val="solid"/>
        </a:ln>
      </c:spPr>
      <c:txPr>
        <a:bodyPr/>
        <a:lstStyle/>
        <a:p>
          <a:pPr>
            <a:defRPr sz="7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 Id="rId5" Type="http://schemas.openxmlformats.org/officeDocument/2006/relationships/image" Target="../media/image12.emf"/><Relationship Id="rId4"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0</xdr:col>
      <xdr:colOff>114300</xdr:colOff>
      <xdr:row>2</xdr:row>
      <xdr:rowOff>9525</xdr:rowOff>
    </xdr:from>
    <xdr:to>
      <xdr:col>8</xdr:col>
      <xdr:colOff>600075</xdr:colOff>
      <xdr:row>13</xdr:row>
      <xdr:rowOff>19050</xdr:rowOff>
    </xdr:to>
    <xdr:sp macro="" textlink="">
      <xdr:nvSpPr>
        <xdr:cNvPr id="8193" name="Text Box 1"/>
        <xdr:cNvSpPr txBox="1">
          <a:spLocks noChangeArrowheads="1"/>
        </xdr:cNvSpPr>
      </xdr:nvSpPr>
      <xdr:spPr bwMode="auto">
        <a:xfrm>
          <a:off x="114300" y="400050"/>
          <a:ext cx="5362575" cy="1790700"/>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Examine the following sheets by tabbing through each (from left to right) and working the example by going left to right.  You will need the Solver plug-in.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With Excel 2003 and earlier, loading the Solver plug-in should only require you to go to Tools/Add-ins and click the Solver box.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With Excel 2007 and later, loading the Solver plug-in is done with the following sequence:</a:t>
          </a:r>
        </a:p>
        <a:p>
          <a:pPr algn="l" rtl="0">
            <a:defRPr sz="1000"/>
          </a:pPr>
          <a:r>
            <a:rPr lang="en-US" sz="1000" b="0" i="0" u="none" strike="noStrike" baseline="0">
              <a:solidFill>
                <a:srgbClr val="000000"/>
              </a:solidFill>
              <a:latin typeface="Arial"/>
              <a:cs typeface="Arial"/>
            </a:rPr>
            <a:t>File/Office button -&gt; Options/Excel Options -&gt; Add-ins -&gt; "Go..." -&gt; Check the box next to Solver -&gt; OK.  This should add the "Solver" button to your "Data" ribbon.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Some sheets will require you to scroll down, but none should required you to scroll left or right.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19050</xdr:rowOff>
    </xdr:from>
    <xdr:to>
      <xdr:col>14</xdr:col>
      <xdr:colOff>390525</xdr:colOff>
      <xdr:row>17</xdr:row>
      <xdr:rowOff>85725</xdr:rowOff>
    </xdr:to>
    <xdr:sp macro="" textlink="">
      <xdr:nvSpPr>
        <xdr:cNvPr id="1055" name="Rectangle 11"/>
        <xdr:cNvSpPr>
          <a:spLocks noChangeArrowheads="1"/>
        </xdr:cNvSpPr>
      </xdr:nvSpPr>
      <xdr:spPr bwMode="auto">
        <a:xfrm>
          <a:off x="4724400" y="180975"/>
          <a:ext cx="4048125" cy="2743200"/>
        </a:xfrm>
        <a:prstGeom prst="rect">
          <a:avLst/>
        </a:prstGeom>
        <a:solidFill>
          <a:srgbClr val="FFFFFF"/>
        </a:solidFill>
        <a:ln w="38100">
          <a:solidFill>
            <a:srgbClr val="000000"/>
          </a:solidFill>
          <a:miter lim="800000"/>
          <a:headEnd/>
          <a:tailEnd/>
        </a:ln>
      </xdr:spPr>
    </xdr:sp>
    <xdr:clientData/>
  </xdr:twoCellAnchor>
  <xdr:twoCellAnchor>
    <xdr:from>
      <xdr:col>8</xdr:col>
      <xdr:colOff>466725</xdr:colOff>
      <xdr:row>7</xdr:row>
      <xdr:rowOff>66675</xdr:rowOff>
    </xdr:from>
    <xdr:to>
      <xdr:col>9</xdr:col>
      <xdr:colOff>0</xdr:colOff>
      <xdr:row>13</xdr:row>
      <xdr:rowOff>0</xdr:rowOff>
    </xdr:to>
    <xdr:sp macro="" textlink="">
      <xdr:nvSpPr>
        <xdr:cNvPr id="1056" name="Rectangle 8"/>
        <xdr:cNvSpPr>
          <a:spLocks noChangeArrowheads="1"/>
        </xdr:cNvSpPr>
      </xdr:nvSpPr>
      <xdr:spPr bwMode="auto">
        <a:xfrm>
          <a:off x="5191125" y="1266825"/>
          <a:ext cx="142875" cy="904875"/>
        </a:xfrm>
        <a:prstGeom prst="rect">
          <a:avLst/>
        </a:prstGeom>
        <a:solidFill>
          <a:srgbClr val="993300"/>
        </a:solidFill>
        <a:ln w="9525">
          <a:miter lim="800000"/>
          <a:headEnd/>
          <a:tailEnd/>
        </a:ln>
        <a:scene3d>
          <a:camera prst="legacyObliqueTopRight"/>
          <a:lightRig rig="legacyFlat3" dir="b"/>
        </a:scene3d>
        <a:sp3d extrusionH="430200" prstMaterial="legacyMatte">
          <a:bevelT w="13500" h="13500" prst="angle"/>
          <a:bevelB w="13500" h="13500" prst="angle"/>
          <a:extrusionClr>
            <a:srgbClr val="993300"/>
          </a:extrusionClr>
        </a:sp3d>
      </xdr:spPr>
    </xdr:sp>
    <xdr:clientData/>
  </xdr:twoCellAnchor>
  <xdr:twoCellAnchor>
    <xdr:from>
      <xdr:col>8</xdr:col>
      <xdr:colOff>590550</xdr:colOff>
      <xdr:row>25</xdr:row>
      <xdr:rowOff>0</xdr:rowOff>
    </xdr:from>
    <xdr:to>
      <xdr:col>15</xdr:col>
      <xdr:colOff>581025</xdr:colOff>
      <xdr:row>35</xdr:row>
      <xdr:rowOff>0</xdr:rowOff>
    </xdr:to>
    <xdr:sp macro="" textlink="">
      <xdr:nvSpPr>
        <xdr:cNvPr id="1027" name="Text Box 3"/>
        <xdr:cNvSpPr txBox="1">
          <a:spLocks noChangeArrowheads="1"/>
        </xdr:cNvSpPr>
      </xdr:nvSpPr>
      <xdr:spPr bwMode="auto">
        <a:xfrm>
          <a:off x="5314950" y="4133850"/>
          <a:ext cx="4257675" cy="1619250"/>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We want to use the Solver tool to find the length and width of the beam that will minimize the total volume of the beam.  The constant values are assumed to be the load and the height (thickness) of the beam.</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constraints are physical issues.  The stress must not exceed the maximum stress of the material and the bounding sizes on the length and width of the beam are due to constraints on the location where this beam will be installed.  The final constraint on the width forces the beam to respect Euler beam theory.</a:t>
          </a:r>
        </a:p>
      </xdr:txBody>
    </xdr:sp>
    <xdr:clientData/>
  </xdr:twoCellAnchor>
  <xdr:twoCellAnchor editAs="oneCell">
    <xdr:from>
      <xdr:col>1</xdr:col>
      <xdr:colOff>9525</xdr:colOff>
      <xdr:row>24</xdr:row>
      <xdr:rowOff>9525</xdr:rowOff>
    </xdr:from>
    <xdr:to>
      <xdr:col>8</xdr:col>
      <xdr:colOff>219075</xdr:colOff>
      <xdr:row>39</xdr:row>
      <xdr:rowOff>9525</xdr:rowOff>
    </xdr:to>
    <xdr:pic>
      <xdr:nvPicPr>
        <xdr:cNvPr id="1058"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2928" t="11143" r="34644" b="64571"/>
        <a:stretch>
          <a:fillRect/>
        </a:stretch>
      </xdr:blipFill>
      <xdr:spPr bwMode="auto">
        <a:xfrm>
          <a:off x="619125" y="3981450"/>
          <a:ext cx="432435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9</xdr:col>
      <xdr:colOff>0</xdr:colOff>
      <xdr:row>9</xdr:row>
      <xdr:rowOff>0</xdr:rowOff>
    </xdr:from>
    <xdr:to>
      <xdr:col>13</xdr:col>
      <xdr:colOff>114300</xdr:colOff>
      <xdr:row>11</xdr:row>
      <xdr:rowOff>0</xdr:rowOff>
    </xdr:to>
    <xdr:sp macro="" textlink="">
      <xdr:nvSpPr>
        <xdr:cNvPr id="1059" name="Rectangle 6"/>
        <xdr:cNvSpPr>
          <a:spLocks noChangeArrowheads="1"/>
        </xdr:cNvSpPr>
      </xdr:nvSpPr>
      <xdr:spPr bwMode="auto">
        <a:xfrm>
          <a:off x="5334000" y="1524000"/>
          <a:ext cx="2552700" cy="323850"/>
        </a:xfrm>
        <a:prstGeom prst="rect">
          <a:avLst/>
        </a:prstGeom>
        <a:solidFill>
          <a:srgbClr val="FFFFFF"/>
        </a:solidFill>
        <a:ln w="9525">
          <a:miter lim="800000"/>
          <a:headEnd/>
          <a:tailEnd/>
        </a:ln>
        <a:scene3d>
          <a:camera prst="legacyObliqueTopRight"/>
          <a:lightRig rig="legacyFlat3" dir="b"/>
        </a:scene3d>
        <a:sp3d extrusionH="430200" prstMaterial="legacyMatte">
          <a:bevelT w="13500" h="13500" prst="angle"/>
          <a:bevelB w="13500" h="13500" prst="angle"/>
          <a:extrusionClr>
            <a:srgbClr val="FFFFFF"/>
          </a:extrusionClr>
        </a:sp3d>
      </xdr:spPr>
    </xdr:sp>
    <xdr:clientData/>
  </xdr:twoCellAnchor>
  <xdr:twoCellAnchor>
    <xdr:from>
      <xdr:col>13</xdr:col>
      <xdr:colOff>85725</xdr:colOff>
      <xdr:row>4</xdr:row>
      <xdr:rowOff>28575</xdr:rowOff>
    </xdr:from>
    <xdr:to>
      <xdr:col>13</xdr:col>
      <xdr:colOff>238125</xdr:colOff>
      <xdr:row>8</xdr:row>
      <xdr:rowOff>76200</xdr:rowOff>
    </xdr:to>
    <xdr:sp macro="" textlink="">
      <xdr:nvSpPr>
        <xdr:cNvPr id="1060" name="AutoShape 9"/>
        <xdr:cNvSpPr>
          <a:spLocks noChangeArrowheads="1"/>
        </xdr:cNvSpPr>
      </xdr:nvSpPr>
      <xdr:spPr bwMode="auto">
        <a:xfrm>
          <a:off x="7858125" y="742950"/>
          <a:ext cx="152400" cy="695325"/>
        </a:xfrm>
        <a:prstGeom prst="downArrow">
          <a:avLst>
            <a:gd name="adj1" fmla="val 50000"/>
            <a:gd name="adj2" fmla="val 114063"/>
          </a:avLst>
        </a:prstGeom>
        <a:solidFill>
          <a:srgbClr val="0000FF"/>
        </a:solidFill>
        <a:ln w="9525">
          <a:solidFill>
            <a:srgbClr val="000000"/>
          </a:solidFill>
          <a:miter lim="800000"/>
          <a:headEnd/>
          <a:tailEnd/>
        </a:ln>
      </xdr:spPr>
    </xdr:sp>
    <xdr:clientData/>
  </xdr:twoCellAnchor>
  <xdr:twoCellAnchor>
    <xdr:from>
      <xdr:col>13</xdr:col>
      <xdr:colOff>257175</xdr:colOff>
      <xdr:row>4</xdr:row>
      <xdr:rowOff>104775</xdr:rowOff>
    </xdr:from>
    <xdr:to>
      <xdr:col>13</xdr:col>
      <xdr:colOff>504825</xdr:colOff>
      <xdr:row>6</xdr:row>
      <xdr:rowOff>85725</xdr:rowOff>
    </xdr:to>
    <xdr:sp macro="" textlink="">
      <xdr:nvSpPr>
        <xdr:cNvPr id="1034" name="Text Box 10"/>
        <xdr:cNvSpPr txBox="1">
          <a:spLocks noChangeArrowheads="1"/>
        </xdr:cNvSpPr>
      </xdr:nvSpPr>
      <xdr:spPr bwMode="auto">
        <a:xfrm>
          <a:off x="8029575" y="819150"/>
          <a:ext cx="247650" cy="30480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P</a:t>
          </a:r>
        </a:p>
      </xdr:txBody>
    </xdr:sp>
    <xdr:clientData/>
  </xdr:twoCellAnchor>
  <xdr:twoCellAnchor>
    <xdr:from>
      <xdr:col>9</xdr:col>
      <xdr:colOff>9525</xdr:colOff>
      <xdr:row>11</xdr:row>
      <xdr:rowOff>47625</xdr:rowOff>
    </xdr:from>
    <xdr:to>
      <xdr:col>13</xdr:col>
      <xdr:colOff>85725</xdr:colOff>
      <xdr:row>11</xdr:row>
      <xdr:rowOff>47625</xdr:rowOff>
    </xdr:to>
    <xdr:sp macro="" textlink="">
      <xdr:nvSpPr>
        <xdr:cNvPr id="1062" name="Line 12"/>
        <xdr:cNvSpPr>
          <a:spLocks noChangeShapeType="1"/>
        </xdr:cNvSpPr>
      </xdr:nvSpPr>
      <xdr:spPr bwMode="auto">
        <a:xfrm>
          <a:off x="5343525" y="1895475"/>
          <a:ext cx="251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514350</xdr:colOff>
      <xdr:row>11</xdr:row>
      <xdr:rowOff>95250</xdr:rowOff>
    </xdr:from>
    <xdr:to>
      <xdr:col>11</xdr:col>
      <xdr:colOff>152400</xdr:colOff>
      <xdr:row>13</xdr:row>
      <xdr:rowOff>76200</xdr:rowOff>
    </xdr:to>
    <xdr:sp macro="" textlink="">
      <xdr:nvSpPr>
        <xdr:cNvPr id="1037" name="Text Box 13"/>
        <xdr:cNvSpPr txBox="1">
          <a:spLocks noChangeArrowheads="1"/>
        </xdr:cNvSpPr>
      </xdr:nvSpPr>
      <xdr:spPr bwMode="auto">
        <a:xfrm>
          <a:off x="6457950" y="1943100"/>
          <a:ext cx="247650" cy="30480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L</a:t>
          </a:r>
        </a:p>
      </xdr:txBody>
    </xdr:sp>
    <xdr:clientData/>
  </xdr:twoCellAnchor>
  <xdr:twoCellAnchor>
    <xdr:from>
      <xdr:col>13</xdr:col>
      <xdr:colOff>152400</xdr:colOff>
      <xdr:row>10</xdr:row>
      <xdr:rowOff>9525</xdr:rowOff>
    </xdr:from>
    <xdr:to>
      <xdr:col>13</xdr:col>
      <xdr:colOff>342900</xdr:colOff>
      <xdr:row>11</xdr:row>
      <xdr:rowOff>38100</xdr:rowOff>
    </xdr:to>
    <xdr:sp macro="" textlink="">
      <xdr:nvSpPr>
        <xdr:cNvPr id="1064" name="Line 14"/>
        <xdr:cNvSpPr>
          <a:spLocks noChangeShapeType="1"/>
        </xdr:cNvSpPr>
      </xdr:nvSpPr>
      <xdr:spPr bwMode="auto">
        <a:xfrm flipV="1">
          <a:off x="7924800" y="1695450"/>
          <a:ext cx="190500" cy="1905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247650</xdr:colOff>
      <xdr:row>10</xdr:row>
      <xdr:rowOff>104775</xdr:rowOff>
    </xdr:from>
    <xdr:to>
      <xdr:col>13</xdr:col>
      <xdr:colOff>495300</xdr:colOff>
      <xdr:row>12</xdr:row>
      <xdr:rowOff>85725</xdr:rowOff>
    </xdr:to>
    <xdr:sp macro="" textlink="">
      <xdr:nvSpPr>
        <xdr:cNvPr id="1039" name="Text Box 15"/>
        <xdr:cNvSpPr txBox="1">
          <a:spLocks noChangeArrowheads="1"/>
        </xdr:cNvSpPr>
      </xdr:nvSpPr>
      <xdr:spPr bwMode="auto">
        <a:xfrm>
          <a:off x="8020050" y="1790700"/>
          <a:ext cx="247650" cy="30480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W</a:t>
          </a:r>
        </a:p>
      </xdr:txBody>
    </xdr:sp>
    <xdr:clientData/>
  </xdr:twoCellAnchor>
  <xdr:twoCellAnchor>
    <xdr:from>
      <xdr:col>13</xdr:col>
      <xdr:colOff>304800</xdr:colOff>
      <xdr:row>8</xdr:row>
      <xdr:rowOff>9525</xdr:rowOff>
    </xdr:from>
    <xdr:to>
      <xdr:col>13</xdr:col>
      <xdr:colOff>304800</xdr:colOff>
      <xdr:row>9</xdr:row>
      <xdr:rowOff>142875</xdr:rowOff>
    </xdr:to>
    <xdr:sp macro="" textlink="">
      <xdr:nvSpPr>
        <xdr:cNvPr id="1066" name="Line 16"/>
        <xdr:cNvSpPr>
          <a:spLocks noChangeShapeType="1"/>
        </xdr:cNvSpPr>
      </xdr:nvSpPr>
      <xdr:spPr bwMode="auto">
        <a:xfrm>
          <a:off x="8077200" y="1371600"/>
          <a:ext cx="0" cy="2952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323850</xdr:colOff>
      <xdr:row>8</xdr:row>
      <xdr:rowOff>19050</xdr:rowOff>
    </xdr:from>
    <xdr:to>
      <xdr:col>13</xdr:col>
      <xdr:colOff>571500</xdr:colOff>
      <xdr:row>10</xdr:row>
      <xdr:rowOff>0</xdr:rowOff>
    </xdr:to>
    <xdr:sp macro="" textlink="">
      <xdr:nvSpPr>
        <xdr:cNvPr id="1041" name="Text Box 17"/>
        <xdr:cNvSpPr txBox="1">
          <a:spLocks noChangeArrowheads="1"/>
        </xdr:cNvSpPr>
      </xdr:nvSpPr>
      <xdr:spPr bwMode="auto">
        <a:xfrm>
          <a:off x="8096250" y="1381125"/>
          <a:ext cx="247650" cy="30480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H</a:t>
          </a:r>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xdr:row>
          <xdr:rowOff>104775</xdr:rowOff>
        </xdr:from>
        <xdr:to>
          <xdr:col>10</xdr:col>
          <xdr:colOff>285750</xdr:colOff>
          <xdr:row>5</xdr:row>
          <xdr:rowOff>152400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0</xdr:rowOff>
    </xdr:from>
    <xdr:to>
      <xdr:col>10</xdr:col>
      <xdr:colOff>276225</xdr:colOff>
      <xdr:row>7</xdr:row>
      <xdr:rowOff>152400</xdr:rowOff>
    </xdr:to>
    <xdr:sp macro="" textlink="">
      <xdr:nvSpPr>
        <xdr:cNvPr id="2050" name="Text Box 2"/>
        <xdr:cNvSpPr txBox="1">
          <a:spLocks noChangeArrowheads="1"/>
        </xdr:cNvSpPr>
      </xdr:nvSpPr>
      <xdr:spPr bwMode="auto">
        <a:xfrm>
          <a:off x="4533900" y="552450"/>
          <a:ext cx="3657600" cy="800100"/>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Using collected market data we can create a demand model that matches the equation shown at left.  The equation shown in the plot is precisely our demand function.</a:t>
          </a:r>
        </a:p>
      </xdr:txBody>
    </xdr:sp>
    <xdr:clientData/>
  </xdr:twoCellAnchor>
  <xdr:twoCellAnchor>
    <xdr:from>
      <xdr:col>1</xdr:col>
      <xdr:colOff>0</xdr:colOff>
      <xdr:row>9</xdr:row>
      <xdr:rowOff>0</xdr:rowOff>
    </xdr:from>
    <xdr:to>
      <xdr:col>8</xdr:col>
      <xdr:colOff>19050</xdr:colOff>
      <xdr:row>27</xdr:row>
      <xdr:rowOff>19050</xdr:rowOff>
    </xdr:to>
    <xdr:graphicFrame macro="">
      <xdr:nvGraphicFramePr>
        <xdr:cNvPr id="2080"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34</xdr:row>
      <xdr:rowOff>0</xdr:rowOff>
    </xdr:from>
    <xdr:to>
      <xdr:col>8</xdr:col>
      <xdr:colOff>914400</xdr:colOff>
      <xdr:row>36</xdr:row>
      <xdr:rowOff>85725</xdr:rowOff>
    </xdr:to>
    <xdr:sp macro="" textlink="">
      <xdr:nvSpPr>
        <xdr:cNvPr id="2054" name="Text Box 6"/>
        <xdr:cNvSpPr txBox="1">
          <a:spLocks noChangeArrowheads="1"/>
        </xdr:cNvSpPr>
      </xdr:nvSpPr>
      <xdr:spPr bwMode="auto">
        <a:xfrm>
          <a:off x="2686050" y="5572125"/>
          <a:ext cx="4610100" cy="409575"/>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Using the demand function we can determine the optimal price for the proposed product configuration.</a:t>
          </a:r>
        </a:p>
      </xdr:txBody>
    </xdr:sp>
    <xdr:clientData/>
  </xdr:twoCellAnchor>
  <xdr:twoCellAnchor>
    <xdr:from>
      <xdr:col>4</xdr:col>
      <xdr:colOff>9525</xdr:colOff>
      <xdr:row>39</xdr:row>
      <xdr:rowOff>0</xdr:rowOff>
    </xdr:from>
    <xdr:to>
      <xdr:col>8</xdr:col>
      <xdr:colOff>914400</xdr:colOff>
      <xdr:row>41</xdr:row>
      <xdr:rowOff>19050</xdr:rowOff>
    </xdr:to>
    <xdr:sp macro="" textlink="">
      <xdr:nvSpPr>
        <xdr:cNvPr id="2055" name="Text Box 7"/>
        <xdr:cNvSpPr txBox="1">
          <a:spLocks noChangeArrowheads="1"/>
        </xdr:cNvSpPr>
      </xdr:nvSpPr>
      <xdr:spPr bwMode="auto">
        <a:xfrm>
          <a:off x="2695575" y="6381750"/>
          <a:ext cx="4600575" cy="342900"/>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Here we propose a very simple cost function that shows both the fixed and variable costs associated with producing the beams.</a:t>
          </a:r>
        </a:p>
      </xdr:txBody>
    </xdr:sp>
    <xdr:clientData/>
  </xdr:twoCellAnchor>
  <xdr:twoCellAnchor>
    <xdr:from>
      <xdr:col>3</xdr:col>
      <xdr:colOff>133350</xdr:colOff>
      <xdr:row>45</xdr:row>
      <xdr:rowOff>28575</xdr:rowOff>
    </xdr:from>
    <xdr:to>
      <xdr:col>5</xdr:col>
      <xdr:colOff>171450</xdr:colOff>
      <xdr:row>47</xdr:row>
      <xdr:rowOff>28575</xdr:rowOff>
    </xdr:to>
    <xdr:cxnSp macro="">
      <xdr:nvCxnSpPr>
        <xdr:cNvPr id="2083" name="AutoShape 11"/>
        <xdr:cNvCxnSpPr>
          <a:cxnSpLocks noChangeShapeType="1"/>
        </xdr:cNvCxnSpPr>
      </xdr:nvCxnSpPr>
      <xdr:spPr bwMode="auto">
        <a:xfrm flipV="1">
          <a:off x="2209800" y="7381875"/>
          <a:ext cx="1571625" cy="3238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419100</xdr:colOff>
      <xdr:row>44</xdr:row>
      <xdr:rowOff>133350</xdr:rowOff>
    </xdr:from>
    <xdr:to>
      <xdr:col>6</xdr:col>
      <xdr:colOff>123825</xdr:colOff>
      <xdr:row>51</xdr:row>
      <xdr:rowOff>123825</xdr:rowOff>
    </xdr:to>
    <xdr:cxnSp macro="">
      <xdr:nvCxnSpPr>
        <xdr:cNvPr id="2084" name="AutoShape 12"/>
        <xdr:cNvCxnSpPr>
          <a:cxnSpLocks noChangeShapeType="1"/>
        </xdr:cNvCxnSpPr>
      </xdr:nvCxnSpPr>
      <xdr:spPr bwMode="auto">
        <a:xfrm flipV="1">
          <a:off x="1885950" y="7324725"/>
          <a:ext cx="2771775" cy="11239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323850</xdr:colOff>
      <xdr:row>44</xdr:row>
      <xdr:rowOff>133350</xdr:rowOff>
    </xdr:from>
    <xdr:to>
      <xdr:col>7</xdr:col>
      <xdr:colOff>285750</xdr:colOff>
      <xdr:row>56</xdr:row>
      <xdr:rowOff>9525</xdr:rowOff>
    </xdr:to>
    <xdr:cxnSp macro="">
      <xdr:nvCxnSpPr>
        <xdr:cNvPr id="2085" name="AutoShape 13"/>
        <xdr:cNvCxnSpPr>
          <a:cxnSpLocks noChangeShapeType="1"/>
        </xdr:cNvCxnSpPr>
      </xdr:nvCxnSpPr>
      <xdr:spPr bwMode="auto">
        <a:xfrm flipV="1">
          <a:off x="2400300" y="7324725"/>
          <a:ext cx="3343275" cy="183832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314325</xdr:colOff>
      <xdr:row>44</xdr:row>
      <xdr:rowOff>114300</xdr:rowOff>
    </xdr:from>
    <xdr:to>
      <xdr:col>8</xdr:col>
      <xdr:colOff>257175</xdr:colOff>
      <xdr:row>60</xdr:row>
      <xdr:rowOff>95250</xdr:rowOff>
    </xdr:to>
    <xdr:cxnSp macro="">
      <xdr:nvCxnSpPr>
        <xdr:cNvPr id="2086" name="AutoShape 16"/>
        <xdr:cNvCxnSpPr>
          <a:cxnSpLocks noChangeShapeType="1"/>
        </xdr:cNvCxnSpPr>
      </xdr:nvCxnSpPr>
      <xdr:spPr bwMode="auto">
        <a:xfrm flipV="1">
          <a:off x="2390775" y="7305675"/>
          <a:ext cx="4248150" cy="25908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581025</xdr:colOff>
      <xdr:row>71</xdr:row>
      <xdr:rowOff>133350</xdr:rowOff>
    </xdr:from>
    <xdr:to>
      <xdr:col>9</xdr:col>
      <xdr:colOff>342900</xdr:colOff>
      <xdr:row>97</xdr:row>
      <xdr:rowOff>28575</xdr:rowOff>
    </xdr:to>
    <xdr:graphicFrame macro="">
      <xdr:nvGraphicFramePr>
        <xdr:cNvPr id="2087"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44</xdr:row>
      <xdr:rowOff>152400</xdr:rowOff>
    </xdr:from>
    <xdr:to>
      <xdr:col>15</xdr:col>
      <xdr:colOff>9525</xdr:colOff>
      <xdr:row>51</xdr:row>
      <xdr:rowOff>152400</xdr:rowOff>
    </xdr:to>
    <xdr:sp macro="" textlink="">
      <xdr:nvSpPr>
        <xdr:cNvPr id="2066" name="Text Box 18"/>
        <xdr:cNvSpPr txBox="1">
          <a:spLocks noChangeArrowheads="1"/>
        </xdr:cNvSpPr>
      </xdr:nvSpPr>
      <xdr:spPr bwMode="auto">
        <a:xfrm>
          <a:off x="7305675" y="7343775"/>
          <a:ext cx="3914775" cy="1133475"/>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functions at left inform the model shown below.  We can examine the Profit model to find the value that maximizes profit, thus determining the price that we should set our product to.</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can find this optimal value (seen visually as the maximum of the Profit curve) by using the Excel solver tool as shown below.</a:t>
          </a:r>
        </a:p>
      </xdr:txBody>
    </xdr:sp>
    <xdr:clientData/>
  </xdr:twoCellAnchor>
  <xdr:twoCellAnchor editAs="oneCell">
    <xdr:from>
      <xdr:col>10</xdr:col>
      <xdr:colOff>9525</xdr:colOff>
      <xdr:row>56</xdr:row>
      <xdr:rowOff>142875</xdr:rowOff>
    </xdr:from>
    <xdr:to>
      <xdr:col>16</xdr:col>
      <xdr:colOff>438150</xdr:colOff>
      <xdr:row>71</xdr:row>
      <xdr:rowOff>133350</xdr:rowOff>
    </xdr:to>
    <xdr:pic>
      <xdr:nvPicPr>
        <xdr:cNvPr id="2089" name="Picture 1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4643" t="59143" r="22858" b="16667"/>
        <a:stretch>
          <a:fillRect/>
        </a:stretch>
      </xdr:blipFill>
      <xdr:spPr bwMode="auto">
        <a:xfrm>
          <a:off x="7924800" y="9296400"/>
          <a:ext cx="4333875" cy="241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85725</xdr:colOff>
          <xdr:row>3</xdr:row>
          <xdr:rowOff>0</xdr:rowOff>
        </xdr:from>
        <xdr:to>
          <xdr:col>5</xdr:col>
          <xdr:colOff>752475</xdr:colOff>
          <xdr:row>6</xdr:row>
          <xdr:rowOff>104775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45</xdr:row>
          <xdr:rowOff>57150</xdr:rowOff>
        </xdr:from>
        <xdr:to>
          <xdr:col>3</xdr:col>
          <xdr:colOff>133350</xdr:colOff>
          <xdr:row>49</xdr:row>
          <xdr:rowOff>0</xdr:rowOff>
        </xdr:to>
        <xdr:sp macro="" textlink="">
          <xdr:nvSpPr>
            <xdr:cNvPr id="2056" name="Object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50</xdr:row>
          <xdr:rowOff>19050</xdr:rowOff>
        </xdr:from>
        <xdr:to>
          <xdr:col>2</xdr:col>
          <xdr:colOff>419100</xdr:colOff>
          <xdr:row>53</xdr:row>
          <xdr:rowOff>47625</xdr:rowOff>
        </xdr:to>
        <xdr:sp macro="" textlink="">
          <xdr:nvSpPr>
            <xdr:cNvPr id="2057" name="Object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54</xdr:row>
          <xdr:rowOff>85725</xdr:rowOff>
        </xdr:from>
        <xdr:to>
          <xdr:col>3</xdr:col>
          <xdr:colOff>323850</xdr:colOff>
          <xdr:row>57</xdr:row>
          <xdr:rowOff>85725</xdr:rowOff>
        </xdr:to>
        <xdr:sp macro="" textlink="">
          <xdr:nvSpPr>
            <xdr:cNvPr id="2058" name="Object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59</xdr:row>
          <xdr:rowOff>19050</xdr:rowOff>
        </xdr:from>
        <xdr:to>
          <xdr:col>3</xdr:col>
          <xdr:colOff>314325</xdr:colOff>
          <xdr:row>62</xdr:row>
          <xdr:rowOff>0</xdr:rowOff>
        </xdr:to>
        <xdr:sp macro="" textlink="">
          <xdr:nvSpPr>
            <xdr:cNvPr id="2063" name="Object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6</xdr:col>
      <xdr:colOff>0</xdr:colOff>
      <xdr:row>3</xdr:row>
      <xdr:rowOff>0</xdr:rowOff>
    </xdr:from>
    <xdr:to>
      <xdr:col>10</xdr:col>
      <xdr:colOff>276225</xdr:colOff>
      <xdr:row>7</xdr:row>
      <xdr:rowOff>66675</xdr:rowOff>
    </xdr:to>
    <xdr:sp macro="" textlink="">
      <xdr:nvSpPr>
        <xdr:cNvPr id="3074" name="Text Box 2"/>
        <xdr:cNvSpPr txBox="1">
          <a:spLocks noChangeArrowheads="1"/>
        </xdr:cNvSpPr>
      </xdr:nvSpPr>
      <xdr:spPr bwMode="auto">
        <a:xfrm>
          <a:off x="4533900" y="552450"/>
          <a:ext cx="3657600" cy="714375"/>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Now we will use the previous information along with information about how our design variables impact the demand of our product.  </a:t>
          </a:r>
        </a:p>
        <a:p>
          <a:pPr algn="l" rtl="0">
            <a:lnSpc>
              <a:spcPts val="11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We start by looking at the same marketing data as previously.</a:t>
          </a:r>
        </a:p>
      </xdr:txBody>
    </xdr:sp>
    <xdr:clientData/>
  </xdr:twoCellAnchor>
  <xdr:twoCellAnchor>
    <xdr:from>
      <xdr:col>1</xdr:col>
      <xdr:colOff>0</xdr:colOff>
      <xdr:row>9</xdr:row>
      <xdr:rowOff>0</xdr:rowOff>
    </xdr:from>
    <xdr:to>
      <xdr:col>8</xdr:col>
      <xdr:colOff>19050</xdr:colOff>
      <xdr:row>27</xdr:row>
      <xdr:rowOff>19050</xdr:rowOff>
    </xdr:to>
    <xdr:graphicFrame macro="">
      <xdr:nvGraphicFramePr>
        <xdr:cNvPr id="321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114320</xdr:colOff>
      <xdr:row>42</xdr:row>
      <xdr:rowOff>9525</xdr:rowOff>
    </xdr:from>
    <xdr:to>
      <xdr:col>9</xdr:col>
      <xdr:colOff>542945</xdr:colOff>
      <xdr:row>50</xdr:row>
      <xdr:rowOff>57150</xdr:rowOff>
    </xdr:to>
    <xdr:sp macro="" textlink="">
      <xdr:nvSpPr>
        <xdr:cNvPr id="3076" name="Text Box 4"/>
        <xdr:cNvSpPr txBox="1">
          <a:spLocks noChangeArrowheads="1"/>
        </xdr:cNvSpPr>
      </xdr:nvSpPr>
      <xdr:spPr bwMode="auto">
        <a:xfrm>
          <a:off x="3967183" y="6910388"/>
          <a:ext cx="4391025" cy="1366837"/>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Now we can incorporate actual product attribute data into our demand function and see how this impacts the engineering model (repeated at right).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will use similar formulas as those in the simple marketing model except that here the new demand function will be used. ALSO, the cost model has been modified to be proportional to the volume of material used.</a:t>
          </a:r>
        </a:p>
      </xdr:txBody>
    </xdr:sp>
    <xdr:clientData/>
  </xdr:twoCellAnchor>
  <xdr:twoCellAnchor>
    <xdr:from>
      <xdr:col>4</xdr:col>
      <xdr:colOff>161925</xdr:colOff>
      <xdr:row>52</xdr:row>
      <xdr:rowOff>95250</xdr:rowOff>
    </xdr:from>
    <xdr:to>
      <xdr:col>5</xdr:col>
      <xdr:colOff>104775</xdr:colOff>
      <xdr:row>54</xdr:row>
      <xdr:rowOff>95250</xdr:rowOff>
    </xdr:to>
    <xdr:cxnSp macro="">
      <xdr:nvCxnSpPr>
        <xdr:cNvPr id="3215" name="AutoShape 9"/>
        <xdr:cNvCxnSpPr>
          <a:cxnSpLocks noChangeShapeType="1"/>
        </xdr:cNvCxnSpPr>
      </xdr:nvCxnSpPr>
      <xdr:spPr bwMode="auto">
        <a:xfrm flipV="1">
          <a:off x="2847975" y="8591550"/>
          <a:ext cx="866775" cy="3238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419100</xdr:colOff>
      <xdr:row>52</xdr:row>
      <xdr:rowOff>133350</xdr:rowOff>
    </xdr:from>
    <xdr:to>
      <xdr:col>6</xdr:col>
      <xdr:colOff>123825</xdr:colOff>
      <xdr:row>59</xdr:row>
      <xdr:rowOff>123825</xdr:rowOff>
    </xdr:to>
    <xdr:cxnSp macro="">
      <xdr:nvCxnSpPr>
        <xdr:cNvPr id="3216" name="AutoShape 10"/>
        <xdr:cNvCxnSpPr>
          <a:cxnSpLocks noChangeShapeType="1"/>
        </xdr:cNvCxnSpPr>
      </xdr:nvCxnSpPr>
      <xdr:spPr bwMode="auto">
        <a:xfrm flipV="1">
          <a:off x="1885950" y="8629650"/>
          <a:ext cx="2771775" cy="11239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323850</xdr:colOff>
      <xdr:row>52</xdr:row>
      <xdr:rowOff>133350</xdr:rowOff>
    </xdr:from>
    <xdr:to>
      <xdr:col>7</xdr:col>
      <xdr:colOff>285750</xdr:colOff>
      <xdr:row>64</xdr:row>
      <xdr:rowOff>9525</xdr:rowOff>
    </xdr:to>
    <xdr:cxnSp macro="">
      <xdr:nvCxnSpPr>
        <xdr:cNvPr id="3217" name="AutoShape 11"/>
        <xdr:cNvCxnSpPr>
          <a:cxnSpLocks noChangeShapeType="1"/>
        </xdr:cNvCxnSpPr>
      </xdr:nvCxnSpPr>
      <xdr:spPr bwMode="auto">
        <a:xfrm flipV="1">
          <a:off x="2400300" y="8629650"/>
          <a:ext cx="3343275" cy="181927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314325</xdr:colOff>
      <xdr:row>52</xdr:row>
      <xdr:rowOff>114300</xdr:rowOff>
    </xdr:from>
    <xdr:to>
      <xdr:col>8</xdr:col>
      <xdr:colOff>257175</xdr:colOff>
      <xdr:row>68</xdr:row>
      <xdr:rowOff>95250</xdr:rowOff>
    </xdr:to>
    <xdr:cxnSp macro="">
      <xdr:nvCxnSpPr>
        <xdr:cNvPr id="3218" name="AutoShape 13"/>
        <xdr:cNvCxnSpPr>
          <a:cxnSpLocks noChangeShapeType="1"/>
        </xdr:cNvCxnSpPr>
      </xdr:nvCxnSpPr>
      <xdr:spPr bwMode="auto">
        <a:xfrm flipV="1">
          <a:off x="2390775" y="8610600"/>
          <a:ext cx="4248150" cy="258127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xdr:col>
      <xdr:colOff>381000</xdr:colOff>
      <xdr:row>79</xdr:row>
      <xdr:rowOff>123825</xdr:rowOff>
    </xdr:from>
    <xdr:to>
      <xdr:col>8</xdr:col>
      <xdr:colOff>209550</xdr:colOff>
      <xdr:row>105</xdr:row>
      <xdr:rowOff>19050</xdr:rowOff>
    </xdr:to>
    <xdr:graphicFrame macro="">
      <xdr:nvGraphicFramePr>
        <xdr:cNvPr id="3219"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66675</xdr:colOff>
      <xdr:row>71</xdr:row>
      <xdr:rowOff>47625</xdr:rowOff>
    </xdr:from>
    <xdr:to>
      <xdr:col>15</xdr:col>
      <xdr:colOff>76200</xdr:colOff>
      <xdr:row>78</xdr:row>
      <xdr:rowOff>47625</xdr:rowOff>
    </xdr:to>
    <xdr:sp macro="" textlink="">
      <xdr:nvSpPr>
        <xdr:cNvPr id="3087" name="Text Box 15"/>
        <xdr:cNvSpPr txBox="1">
          <a:spLocks noChangeArrowheads="1"/>
        </xdr:cNvSpPr>
      </xdr:nvSpPr>
      <xdr:spPr bwMode="auto">
        <a:xfrm>
          <a:off x="7372350" y="11630025"/>
          <a:ext cx="4219575" cy="1133475"/>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We can now attempt to optimize the Profit model by changing Length and Width (examine how these changes impact the Profit figure).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optimization formulation is shown below and yields a profit while respective both engineering and marketing data.</a:t>
          </a:r>
        </a:p>
      </xdr:txBody>
    </xdr:sp>
    <xdr:clientData/>
  </xdr:twoCellAnchor>
  <xdr:twoCellAnchor>
    <xdr:from>
      <xdr:col>5</xdr:col>
      <xdr:colOff>0</xdr:colOff>
      <xdr:row>27</xdr:row>
      <xdr:rowOff>57150</xdr:rowOff>
    </xdr:from>
    <xdr:to>
      <xdr:col>11</xdr:col>
      <xdr:colOff>838200</xdr:colOff>
      <xdr:row>40</xdr:row>
      <xdr:rowOff>0</xdr:rowOff>
    </xdr:to>
    <xdr:sp macro="" textlink="">
      <xdr:nvSpPr>
        <xdr:cNvPr id="3090" name="Text Box 18"/>
        <xdr:cNvSpPr txBox="1">
          <a:spLocks noChangeArrowheads="1"/>
        </xdr:cNvSpPr>
      </xdr:nvSpPr>
      <xdr:spPr bwMode="auto">
        <a:xfrm>
          <a:off x="3609975" y="4495800"/>
          <a:ext cx="5753100" cy="2047875"/>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reformulated demand model, shown at left, looks at how the product attribute elasticies impact demand.  Notice that it is the CHANGE in the attribute value from some baseline value.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can postulate some functional relationship between the elasticities and the change in attribute value.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Here we will assume a very simple relationship that suggests that a larger surface area improves demand.  We will simply say that the </a:t>
          </a:r>
          <a:r>
            <a:rPr lang="en-US" sz="1000" b="1" i="0" u="none" strike="noStrike" baseline="0">
              <a:solidFill>
                <a:srgbClr val="000000"/>
              </a:solidFill>
              <a:latin typeface="Arial"/>
              <a:cs typeface="Arial"/>
            </a:rPr>
            <a:t>base design here has a length of 12" and a width of 1.2"</a:t>
          </a:r>
          <a:r>
            <a:rPr lang="en-US" sz="1000" b="0" i="0" u="none" strike="noStrike" baseline="0">
              <a:solidFill>
                <a:srgbClr val="000000"/>
              </a:solidFill>
              <a:latin typeface="Arial"/>
              <a:cs typeface="Arial"/>
            </a:rPr>
            <a:t> (14.4 sq in).  Let's assume that the design sensitivities are, lamda_d1 = 300 and lambda_d2 = 300.</a:t>
          </a:r>
        </a:p>
      </xdr:txBody>
    </xdr:sp>
    <xdr:clientData/>
  </xdr:twoCellAnchor>
  <xdr:twoCellAnchor>
    <xdr:from>
      <xdr:col>0</xdr:col>
      <xdr:colOff>581025</xdr:colOff>
      <xdr:row>40</xdr:row>
      <xdr:rowOff>152400</xdr:rowOff>
    </xdr:from>
    <xdr:to>
      <xdr:col>14</xdr:col>
      <xdr:colOff>590550</xdr:colOff>
      <xdr:row>40</xdr:row>
      <xdr:rowOff>152400</xdr:rowOff>
    </xdr:to>
    <xdr:sp macro="" textlink="">
      <xdr:nvSpPr>
        <xdr:cNvPr id="3222" name="Line 20"/>
        <xdr:cNvSpPr>
          <a:spLocks noChangeShapeType="1"/>
        </xdr:cNvSpPr>
      </xdr:nvSpPr>
      <xdr:spPr bwMode="auto">
        <a:xfrm>
          <a:off x="581025" y="6696075"/>
          <a:ext cx="109156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428625</xdr:colOff>
      <xdr:row>43</xdr:row>
      <xdr:rowOff>47625</xdr:rowOff>
    </xdr:from>
    <xdr:to>
      <xdr:col>16</xdr:col>
      <xdr:colOff>228600</xdr:colOff>
      <xdr:row>44</xdr:row>
      <xdr:rowOff>66675</xdr:rowOff>
    </xdr:to>
    <xdr:sp macro="" textlink="">
      <xdr:nvSpPr>
        <xdr:cNvPr id="3169" name="Rectangle 97"/>
        <xdr:cNvSpPr>
          <a:spLocks noChangeArrowheads="1"/>
        </xdr:cNvSpPr>
      </xdr:nvSpPr>
      <xdr:spPr bwMode="auto">
        <a:xfrm>
          <a:off x="11334750" y="7086600"/>
          <a:ext cx="1019175" cy="1809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Don’t vary these.</a:t>
          </a:r>
        </a:p>
      </xdr:txBody>
    </xdr:sp>
    <xdr:clientData/>
  </xdr:twoCellAnchor>
  <xdr:twoCellAnchor>
    <xdr:from>
      <xdr:col>13</xdr:col>
      <xdr:colOff>904875</xdr:colOff>
      <xdr:row>43</xdr:row>
      <xdr:rowOff>142875</xdr:rowOff>
    </xdr:from>
    <xdr:to>
      <xdr:col>14</xdr:col>
      <xdr:colOff>428625</xdr:colOff>
      <xdr:row>45</xdr:row>
      <xdr:rowOff>85725</xdr:rowOff>
    </xdr:to>
    <xdr:cxnSp macro="">
      <xdr:nvCxnSpPr>
        <xdr:cNvPr id="3224" name="AutoShape 98"/>
        <xdr:cNvCxnSpPr>
          <a:cxnSpLocks noChangeShapeType="1"/>
          <a:stCxn id="3169" idx="1"/>
        </xdr:cNvCxnSpPr>
      </xdr:nvCxnSpPr>
      <xdr:spPr bwMode="auto">
        <a:xfrm flipH="1">
          <a:off x="10896600" y="7181850"/>
          <a:ext cx="438150" cy="2667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9</xdr:col>
      <xdr:colOff>0</xdr:colOff>
      <xdr:row>84</xdr:row>
      <xdr:rowOff>19050</xdr:rowOff>
    </xdr:from>
    <xdr:to>
      <xdr:col>15</xdr:col>
      <xdr:colOff>114300</xdr:colOff>
      <xdr:row>99</xdr:row>
      <xdr:rowOff>19050</xdr:rowOff>
    </xdr:to>
    <xdr:pic>
      <xdr:nvPicPr>
        <xdr:cNvPr id="3225" name="Picture 12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26213" t="32666" r="41357" b="43048"/>
        <a:stretch>
          <a:fillRect/>
        </a:stretch>
      </xdr:blipFill>
      <xdr:spPr bwMode="auto">
        <a:xfrm>
          <a:off x="7305675" y="13725525"/>
          <a:ext cx="432435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85725</xdr:colOff>
          <xdr:row>3</xdr:row>
          <xdr:rowOff>0</xdr:rowOff>
        </xdr:from>
        <xdr:to>
          <xdr:col>5</xdr:col>
          <xdr:colOff>752475</xdr:colOff>
          <xdr:row>6</xdr:row>
          <xdr:rowOff>104775</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58</xdr:row>
          <xdr:rowOff>19050</xdr:rowOff>
        </xdr:from>
        <xdr:to>
          <xdr:col>2</xdr:col>
          <xdr:colOff>419100</xdr:colOff>
          <xdr:row>61</xdr:row>
          <xdr:rowOff>57150</xdr:rowOff>
        </xdr:to>
        <xdr:sp macro="" textlink="">
          <xdr:nvSpPr>
            <xdr:cNvPr id="3079" name="Object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62</xdr:row>
          <xdr:rowOff>85725</xdr:rowOff>
        </xdr:from>
        <xdr:to>
          <xdr:col>3</xdr:col>
          <xdr:colOff>323850</xdr:colOff>
          <xdr:row>65</xdr:row>
          <xdr:rowOff>95250</xdr:rowOff>
        </xdr:to>
        <xdr:sp macro="" textlink="">
          <xdr:nvSpPr>
            <xdr:cNvPr id="3080" name="Object 8" hidden="1">
              <a:extLst>
                <a:ext uri="{63B3BB69-23CF-44E3-9099-C40C66FF867C}">
                  <a14:compatExt spid="_x0000_s3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67</xdr:row>
          <xdr:rowOff>19050</xdr:rowOff>
        </xdr:from>
        <xdr:to>
          <xdr:col>3</xdr:col>
          <xdr:colOff>314325</xdr:colOff>
          <xdr:row>70</xdr:row>
          <xdr:rowOff>0</xdr:rowOff>
        </xdr:to>
        <xdr:sp macro="" textlink="">
          <xdr:nvSpPr>
            <xdr:cNvPr id="3084" name="Object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30</xdr:row>
          <xdr:rowOff>19050</xdr:rowOff>
        </xdr:from>
        <xdr:to>
          <xdr:col>4</xdr:col>
          <xdr:colOff>171450</xdr:colOff>
          <xdr:row>32</xdr:row>
          <xdr:rowOff>133350</xdr:rowOff>
        </xdr:to>
        <xdr:sp macro="" textlink="">
          <xdr:nvSpPr>
            <xdr:cNvPr id="3089" name="Object 17" hidden="1">
              <a:extLst>
                <a:ext uri="{63B3BB69-23CF-44E3-9099-C40C66FF867C}">
                  <a14:compatExt spid="_x0000_s3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53</xdr:row>
          <xdr:rowOff>38100</xdr:rowOff>
        </xdr:from>
        <xdr:to>
          <xdr:col>4</xdr:col>
          <xdr:colOff>161925</xdr:colOff>
          <xdr:row>55</xdr:row>
          <xdr:rowOff>152400</xdr:rowOff>
        </xdr:to>
        <xdr:sp macro="" textlink="">
          <xdr:nvSpPr>
            <xdr:cNvPr id="3093" name="Object 21" hidden="1">
              <a:extLst>
                <a:ext uri="{63B3BB69-23CF-44E3-9099-C40C66FF867C}">
                  <a14:compatExt spid="_x0000_s309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4.bin"/><Relationship Id="rId13" Type="http://schemas.openxmlformats.org/officeDocument/2006/relationships/image" Target="../media/image7.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6.bin"/><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oleObject" Target="../embeddings/oleObject3.bin"/><Relationship Id="rId11" Type="http://schemas.openxmlformats.org/officeDocument/2006/relationships/image" Target="../media/image6.emf"/><Relationship Id="rId5" Type="http://schemas.openxmlformats.org/officeDocument/2006/relationships/image" Target="../media/image3.emf"/><Relationship Id="rId10" Type="http://schemas.openxmlformats.org/officeDocument/2006/relationships/oleObject" Target="../embeddings/oleObject5.bin"/><Relationship Id="rId4" Type="http://schemas.openxmlformats.org/officeDocument/2006/relationships/oleObject" Target="../embeddings/oleObject2.bin"/><Relationship Id="rId9" Type="http://schemas.openxmlformats.org/officeDocument/2006/relationships/image" Target="../media/image5.emf"/></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12.emf"/><Relationship Id="rId3" Type="http://schemas.openxmlformats.org/officeDocument/2006/relationships/vmlDrawing" Target="../drawings/vmlDrawing3.vml"/><Relationship Id="rId7" Type="http://schemas.openxmlformats.org/officeDocument/2006/relationships/image" Target="../media/image10.emf"/><Relationship Id="rId12" Type="http://schemas.openxmlformats.org/officeDocument/2006/relationships/oleObject" Target="../embeddings/oleObject11.bin"/><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oleObject" Target="../embeddings/oleObject8.bin"/><Relationship Id="rId11" Type="http://schemas.openxmlformats.org/officeDocument/2006/relationships/image" Target="../media/image7.emf"/><Relationship Id="rId5" Type="http://schemas.openxmlformats.org/officeDocument/2006/relationships/image" Target="../media/image9.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11.emf"/><Relationship Id="rId14" Type="http://schemas.openxmlformats.org/officeDocument/2006/relationships/oleObject" Target="../embeddings/oleObject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34" sqref="J34"/>
    </sheetView>
  </sheetViews>
  <sheetFormatPr defaultRowHeight="12.75" x14ac:dyDescent="0.35"/>
  <sheetData>
    <row r="1" spans="1:1" ht="17.649999999999999" x14ac:dyDescent="0.5">
      <c r="A1" s="4" t="s">
        <v>43</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23"/>
  <sheetViews>
    <sheetView workbookViewId="0">
      <selection activeCell="F4" sqref="F4"/>
    </sheetView>
  </sheetViews>
  <sheetFormatPr defaultRowHeight="12.75" x14ac:dyDescent="0.35"/>
  <cols>
    <col min="2" max="2" width="11" bestFit="1" customWidth="1"/>
    <col min="3" max="3" width="8.86328125" customWidth="1"/>
    <col min="4" max="4" width="5.265625" customWidth="1"/>
  </cols>
  <sheetData>
    <row r="2" spans="2:4" ht="17.649999999999999" x14ac:dyDescent="0.5">
      <c r="B2" s="4" t="s">
        <v>13</v>
      </c>
    </row>
    <row r="4" spans="2:4" ht="13.15" x14ac:dyDescent="0.4">
      <c r="B4" s="1" t="s">
        <v>15</v>
      </c>
      <c r="C4" s="43"/>
      <c r="D4" s="43"/>
    </row>
    <row r="5" spans="2:4" s="2" customFormat="1" x14ac:dyDescent="0.35">
      <c r="B5" t="s">
        <v>1</v>
      </c>
      <c r="C5">
        <v>12</v>
      </c>
      <c r="D5" t="s">
        <v>5</v>
      </c>
    </row>
    <row r="6" spans="2:4" x14ac:dyDescent="0.35">
      <c r="B6" t="s">
        <v>2</v>
      </c>
      <c r="C6">
        <v>1.2</v>
      </c>
      <c r="D6" t="s">
        <v>5</v>
      </c>
    </row>
    <row r="8" spans="2:4" ht="13.15" x14ac:dyDescent="0.4">
      <c r="B8" s="1" t="s">
        <v>16</v>
      </c>
    </row>
    <row r="9" spans="2:4" x14ac:dyDescent="0.35">
      <c r="B9" s="2" t="s">
        <v>0</v>
      </c>
      <c r="C9" s="2">
        <v>200</v>
      </c>
      <c r="D9" s="2" t="s">
        <v>4</v>
      </c>
    </row>
    <row r="10" spans="2:4" s="2" customFormat="1" x14ac:dyDescent="0.35">
      <c r="B10" s="2" t="s">
        <v>3</v>
      </c>
      <c r="C10" s="2">
        <v>2</v>
      </c>
      <c r="D10" s="2" t="s">
        <v>5</v>
      </c>
    </row>
    <row r="11" spans="2:4" s="2" customFormat="1" x14ac:dyDescent="0.35"/>
    <row r="12" spans="2:4" ht="13.15" x14ac:dyDescent="0.4">
      <c r="B12" s="1" t="s">
        <v>14</v>
      </c>
    </row>
    <row r="13" spans="2:4" x14ac:dyDescent="0.35">
      <c r="B13" t="s">
        <v>12</v>
      </c>
      <c r="C13">
        <f>6*C9*C5/(C6*C10*C10)</f>
        <v>3000</v>
      </c>
      <c r="D13" t="s">
        <v>6</v>
      </c>
    </row>
    <row r="14" spans="2:4" ht="13.15" thickBot="1" x14ac:dyDescent="0.4"/>
    <row r="15" spans="2:4" ht="13.15" x14ac:dyDescent="0.4">
      <c r="B15" s="16" t="s">
        <v>18</v>
      </c>
      <c r="C15" s="17"/>
      <c r="D15" s="18"/>
    </row>
    <row r="16" spans="2:4" ht="13.15" thickBot="1" x14ac:dyDescent="0.4">
      <c r="B16" s="19" t="s">
        <v>10</v>
      </c>
      <c r="C16" s="20">
        <f>C5*C6*C10</f>
        <v>28.799999999999997</v>
      </c>
      <c r="D16" s="21" t="s">
        <v>11</v>
      </c>
    </row>
    <row r="18" spans="2:6" ht="13.15" x14ac:dyDescent="0.4">
      <c r="B18" s="1" t="s">
        <v>7</v>
      </c>
    </row>
    <row r="19" spans="2:6" x14ac:dyDescent="0.35">
      <c r="B19" t="s">
        <v>1</v>
      </c>
      <c r="C19" t="s">
        <v>8</v>
      </c>
      <c r="D19">
        <v>36</v>
      </c>
      <c r="E19" t="s">
        <v>5</v>
      </c>
    </row>
    <row r="20" spans="2:6" x14ac:dyDescent="0.35">
      <c r="B20" t="s">
        <v>2</v>
      </c>
      <c r="C20" t="s">
        <v>8</v>
      </c>
      <c r="D20">
        <v>6</v>
      </c>
      <c r="E20" t="s">
        <v>5</v>
      </c>
    </row>
    <row r="21" spans="2:6" x14ac:dyDescent="0.35">
      <c r="B21" t="s">
        <v>1</v>
      </c>
      <c r="C21" t="s">
        <v>9</v>
      </c>
      <c r="D21">
        <v>4</v>
      </c>
      <c r="E21" t="s">
        <v>5</v>
      </c>
    </row>
    <row r="22" spans="2:6" x14ac:dyDescent="0.35">
      <c r="B22" t="s">
        <v>2</v>
      </c>
      <c r="C22" t="s">
        <v>8</v>
      </c>
      <c r="D22" s="3">
        <f>(1/10)*C5</f>
        <v>1.2000000000000002</v>
      </c>
      <c r="E22" t="s">
        <v>5</v>
      </c>
      <c r="F22" t="s">
        <v>17</v>
      </c>
    </row>
    <row r="23" spans="2:6" x14ac:dyDescent="0.35">
      <c r="B23" t="s">
        <v>12</v>
      </c>
      <c r="C23" t="s">
        <v>8</v>
      </c>
      <c r="D23">
        <v>3500</v>
      </c>
      <c r="E23" t="s">
        <v>6</v>
      </c>
    </row>
  </sheetData>
  <phoneticPr fontId="3" type="noConversion"/>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3" shapeId="1025" r:id="rId4">
          <objectPr defaultSize="0" autoPict="0" r:id="rId5">
            <anchor moveWithCells="1">
              <from>
                <xdr:col>8</xdr:col>
                <xdr:colOff>57150</xdr:colOff>
                <xdr:row>1</xdr:row>
                <xdr:rowOff>104775</xdr:rowOff>
              </from>
              <to>
                <xdr:col>10</xdr:col>
                <xdr:colOff>285750</xdr:colOff>
                <xdr:row>5</xdr:row>
                <xdr:rowOff>152400</xdr:rowOff>
              </to>
            </anchor>
          </objectPr>
        </oleObject>
      </mc:Choice>
      <mc:Fallback>
        <oleObject progId="Equation.3" shapeId="1025"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82"/>
  <sheetViews>
    <sheetView topLeftCell="C61" workbookViewId="0">
      <selection activeCell="K78" sqref="K78"/>
    </sheetView>
  </sheetViews>
  <sheetFormatPr defaultRowHeight="12.75" x14ac:dyDescent="0.35"/>
  <cols>
    <col min="2" max="2" width="12.86328125" customWidth="1"/>
    <col min="5" max="9" width="13.86328125" customWidth="1"/>
    <col min="12" max="12" width="12.86328125" bestFit="1" customWidth="1"/>
  </cols>
  <sheetData>
    <row r="2" spans="1:17" ht="17.649999999999999" x14ac:dyDescent="0.5">
      <c r="B2" s="4" t="s">
        <v>41</v>
      </c>
    </row>
    <row r="4" spans="1:17" ht="13.15" x14ac:dyDescent="0.4">
      <c r="B4" s="1" t="s">
        <v>24</v>
      </c>
    </row>
    <row r="5" spans="1:17" ht="13.15" x14ac:dyDescent="0.4">
      <c r="B5" s="1"/>
      <c r="C5" t="s">
        <v>22</v>
      </c>
      <c r="D5" t="s">
        <v>23</v>
      </c>
    </row>
    <row r="6" spans="1:17" x14ac:dyDescent="0.35">
      <c r="A6" s="2"/>
      <c r="B6" t="s">
        <v>19</v>
      </c>
      <c r="C6" s="9">
        <v>20</v>
      </c>
      <c r="D6">
        <v>25000</v>
      </c>
      <c r="E6" s="2"/>
      <c r="F6" s="2"/>
      <c r="G6" s="2"/>
      <c r="H6" s="2"/>
      <c r="I6" s="2"/>
      <c r="J6" s="2"/>
      <c r="K6" s="2"/>
      <c r="L6" s="2"/>
      <c r="M6" s="2"/>
      <c r="N6" s="2"/>
      <c r="O6" s="2"/>
      <c r="P6" s="2"/>
      <c r="Q6" s="2"/>
    </row>
    <row r="7" spans="1:17" x14ac:dyDescent="0.35">
      <c r="B7" t="s">
        <v>20</v>
      </c>
      <c r="C7" s="9">
        <v>10</v>
      </c>
      <c r="D7">
        <v>50000</v>
      </c>
    </row>
    <row r="8" spans="1:17" x14ac:dyDescent="0.35">
      <c r="B8" t="s">
        <v>21</v>
      </c>
      <c r="C8" s="9">
        <v>40</v>
      </c>
      <c r="D8">
        <v>7000</v>
      </c>
    </row>
    <row r="9" spans="1:17" ht="13.15" x14ac:dyDescent="0.4">
      <c r="B9" s="1"/>
    </row>
    <row r="10" spans="1:17" x14ac:dyDescent="0.35">
      <c r="B10" s="5"/>
      <c r="C10" s="5"/>
      <c r="D10" s="5"/>
      <c r="E10" s="6"/>
      <c r="F10" s="6"/>
      <c r="G10" s="6"/>
      <c r="H10" s="6"/>
      <c r="I10" s="6"/>
    </row>
    <row r="11" spans="1:17" x14ac:dyDescent="0.35">
      <c r="A11" s="2"/>
      <c r="B11" s="5"/>
      <c r="C11" s="5"/>
      <c r="D11" s="5"/>
      <c r="E11" s="5"/>
      <c r="F11" s="5"/>
      <c r="G11" s="5"/>
      <c r="H11" s="5"/>
      <c r="I11" s="5"/>
      <c r="J11" s="2"/>
      <c r="K11" s="2"/>
      <c r="L11" s="2"/>
      <c r="M11" s="2"/>
      <c r="N11" s="2"/>
      <c r="O11" s="2"/>
      <c r="P11" s="2"/>
      <c r="Q11" s="2"/>
    </row>
    <row r="12" spans="1:17" x14ac:dyDescent="0.35">
      <c r="A12" s="2"/>
      <c r="B12" s="5"/>
      <c r="C12" s="5"/>
      <c r="D12" s="5"/>
      <c r="E12" s="5"/>
      <c r="F12" s="5"/>
      <c r="G12" s="5"/>
      <c r="H12" s="5"/>
      <c r="I12" s="5"/>
      <c r="J12" s="2"/>
      <c r="K12" s="2"/>
      <c r="L12" s="2"/>
      <c r="M12" s="2"/>
      <c r="N12" s="2"/>
      <c r="O12" s="2"/>
      <c r="P12" s="2"/>
      <c r="Q12" s="2"/>
    </row>
    <row r="13" spans="1:17" ht="13.15" x14ac:dyDescent="0.4">
      <c r="B13" s="7"/>
      <c r="C13" s="6"/>
      <c r="D13" s="6"/>
      <c r="E13" s="6"/>
      <c r="F13" s="6"/>
      <c r="G13" s="6"/>
      <c r="H13" s="6"/>
      <c r="I13" s="6"/>
    </row>
    <row r="14" spans="1:17" x14ac:dyDescent="0.35">
      <c r="B14" s="6"/>
      <c r="C14" s="6"/>
      <c r="D14" s="6"/>
      <c r="E14" s="6"/>
      <c r="F14" s="6"/>
      <c r="G14" s="6"/>
      <c r="H14" s="6"/>
      <c r="I14" s="6"/>
    </row>
    <row r="15" spans="1:17" x14ac:dyDescent="0.35">
      <c r="B15" s="6"/>
      <c r="C15" s="6"/>
      <c r="D15" s="6"/>
      <c r="E15" s="6"/>
      <c r="F15" s="6"/>
      <c r="G15" s="6"/>
      <c r="H15" s="6"/>
      <c r="I15" s="6"/>
    </row>
    <row r="16" spans="1:17" ht="13.15" x14ac:dyDescent="0.4">
      <c r="B16" s="7"/>
      <c r="C16" s="6"/>
      <c r="D16" s="6"/>
      <c r="E16" s="6"/>
      <c r="F16" s="6"/>
      <c r="G16" s="6"/>
      <c r="H16" s="6"/>
      <c r="I16" s="6"/>
    </row>
    <row r="17" spans="2:9" x14ac:dyDescent="0.35">
      <c r="B17" s="6"/>
      <c r="C17" s="6"/>
      <c r="D17" s="6"/>
      <c r="E17" s="6"/>
      <c r="F17" s="6"/>
      <c r="G17" s="6"/>
      <c r="H17" s="6"/>
      <c r="I17" s="6"/>
    </row>
    <row r="18" spans="2:9" x14ac:dyDescent="0.35">
      <c r="B18" s="6"/>
      <c r="C18" s="6"/>
      <c r="D18" s="6"/>
      <c r="E18" s="6"/>
      <c r="F18" s="6"/>
      <c r="G18" s="6"/>
      <c r="H18" s="6"/>
      <c r="I18" s="6"/>
    </row>
    <row r="19" spans="2:9" ht="13.15" x14ac:dyDescent="0.4">
      <c r="B19" s="7"/>
      <c r="C19" s="6"/>
      <c r="D19" s="6"/>
      <c r="E19" s="6"/>
      <c r="F19" s="6"/>
      <c r="G19" s="6"/>
      <c r="H19" s="6"/>
      <c r="I19" s="6"/>
    </row>
    <row r="20" spans="2:9" x14ac:dyDescent="0.35">
      <c r="B20" s="6"/>
      <c r="C20" s="6"/>
      <c r="D20" s="6"/>
      <c r="E20" s="6"/>
      <c r="F20" s="6"/>
      <c r="G20" s="6"/>
      <c r="H20" s="6"/>
      <c r="I20" s="6"/>
    </row>
    <row r="21" spans="2:9" x14ac:dyDescent="0.35">
      <c r="B21" s="6"/>
      <c r="C21" s="6"/>
      <c r="D21" s="6"/>
      <c r="E21" s="6"/>
      <c r="F21" s="6"/>
      <c r="G21" s="6"/>
      <c r="H21" s="6"/>
      <c r="I21" s="6"/>
    </row>
    <row r="22" spans="2:9" x14ac:dyDescent="0.35">
      <c r="B22" s="6"/>
      <c r="C22" s="6"/>
      <c r="D22" s="6"/>
      <c r="E22" s="6"/>
      <c r="F22" s="6"/>
      <c r="G22" s="6"/>
      <c r="H22" s="6"/>
      <c r="I22" s="6"/>
    </row>
    <row r="23" spans="2:9" x14ac:dyDescent="0.35">
      <c r="B23" s="6"/>
      <c r="C23" s="6"/>
      <c r="D23" s="8"/>
      <c r="E23" s="6"/>
      <c r="F23" s="6"/>
      <c r="G23" s="6"/>
      <c r="H23" s="6"/>
      <c r="I23" s="6"/>
    </row>
    <row r="24" spans="2:9" x14ac:dyDescent="0.35">
      <c r="B24" s="6"/>
      <c r="C24" s="6"/>
      <c r="D24" s="6"/>
      <c r="E24" s="6"/>
      <c r="F24" s="6"/>
      <c r="G24" s="6"/>
      <c r="H24" s="6"/>
      <c r="I24" s="6"/>
    </row>
    <row r="36" spans="2:9" ht="13.15" x14ac:dyDescent="0.4">
      <c r="B36" s="1" t="s">
        <v>25</v>
      </c>
    </row>
    <row r="37" spans="2:9" x14ac:dyDescent="0.35">
      <c r="B37" t="s">
        <v>26</v>
      </c>
      <c r="C37" t="s">
        <v>27</v>
      </c>
    </row>
    <row r="38" spans="2:9" x14ac:dyDescent="0.35">
      <c r="B38">
        <v>59000</v>
      </c>
      <c r="C38">
        <v>-1357.1</v>
      </c>
    </row>
    <row r="40" spans="2:9" ht="13.15" x14ac:dyDescent="0.4">
      <c r="B40" s="1" t="s">
        <v>28</v>
      </c>
    </row>
    <row r="41" spans="2:9" x14ac:dyDescent="0.35">
      <c r="B41" t="s">
        <v>29</v>
      </c>
      <c r="C41" t="s">
        <v>30</v>
      </c>
    </row>
    <row r="42" spans="2:9" x14ac:dyDescent="0.35">
      <c r="B42" s="10">
        <v>300000</v>
      </c>
      <c r="C42" s="10">
        <v>3</v>
      </c>
    </row>
    <row r="45" spans="2:9" ht="13.15" x14ac:dyDescent="0.4">
      <c r="E45" s="11" t="s">
        <v>22</v>
      </c>
      <c r="F45" s="11" t="s">
        <v>23</v>
      </c>
      <c r="G45" s="11" t="s">
        <v>31</v>
      </c>
      <c r="H45" s="11" t="s">
        <v>32</v>
      </c>
      <c r="I45" s="11" t="s">
        <v>33</v>
      </c>
    </row>
    <row r="46" spans="2:9" x14ac:dyDescent="0.35">
      <c r="E46" s="12">
        <v>0</v>
      </c>
      <c r="F46" s="14">
        <f>$B$38+$C$38*E46</f>
        <v>59000</v>
      </c>
      <c r="G46" s="13">
        <f>F46*E46</f>
        <v>0</v>
      </c>
      <c r="H46" s="15">
        <f>B$42+C$42*F46</f>
        <v>477000</v>
      </c>
      <c r="I46" s="13">
        <f>G46-H46</f>
        <v>-477000</v>
      </c>
    </row>
    <row r="47" spans="2:9" x14ac:dyDescent="0.35">
      <c r="E47" s="12">
        <v>2</v>
      </c>
      <c r="F47" s="14">
        <f t="shared" ref="F47:F71" si="0">$B$38+$C$38*E47</f>
        <v>56285.8</v>
      </c>
      <c r="G47" s="13">
        <f t="shared" ref="G47:G71" si="1">F47*E47</f>
        <v>112571.6</v>
      </c>
      <c r="H47" s="15">
        <f t="shared" ref="H47:H71" si="2">B$42+C$42*F47</f>
        <v>468857.4</v>
      </c>
      <c r="I47" s="13">
        <f t="shared" ref="I47:I71" si="3">G47-H47</f>
        <v>-356285.80000000005</v>
      </c>
    </row>
    <row r="48" spans="2:9" x14ac:dyDescent="0.35">
      <c r="E48" s="12">
        <v>4</v>
      </c>
      <c r="F48" s="14">
        <f t="shared" si="0"/>
        <v>53571.6</v>
      </c>
      <c r="G48" s="13">
        <f t="shared" si="1"/>
        <v>214286.4</v>
      </c>
      <c r="H48" s="15">
        <f t="shared" si="2"/>
        <v>460714.8</v>
      </c>
      <c r="I48" s="13">
        <f t="shared" si="3"/>
        <v>-246428.4</v>
      </c>
    </row>
    <row r="49" spans="5:12" x14ac:dyDescent="0.35">
      <c r="E49" s="12">
        <v>6</v>
      </c>
      <c r="F49" s="14">
        <f t="shared" si="0"/>
        <v>50857.4</v>
      </c>
      <c r="G49" s="13">
        <f t="shared" si="1"/>
        <v>305144.40000000002</v>
      </c>
      <c r="H49" s="15">
        <f t="shared" si="2"/>
        <v>452572.2</v>
      </c>
      <c r="I49" s="13">
        <f t="shared" si="3"/>
        <v>-147427.79999999999</v>
      </c>
    </row>
    <row r="50" spans="5:12" x14ac:dyDescent="0.35">
      <c r="E50" s="12">
        <v>8</v>
      </c>
      <c r="F50" s="14">
        <f t="shared" si="0"/>
        <v>48143.199999999997</v>
      </c>
      <c r="G50" s="13">
        <f t="shared" si="1"/>
        <v>385145.59999999998</v>
      </c>
      <c r="H50" s="15">
        <f t="shared" si="2"/>
        <v>444429.6</v>
      </c>
      <c r="I50" s="13">
        <f t="shared" si="3"/>
        <v>-59284</v>
      </c>
    </row>
    <row r="51" spans="5:12" x14ac:dyDescent="0.35">
      <c r="E51" s="12">
        <v>10</v>
      </c>
      <c r="F51" s="14">
        <f t="shared" si="0"/>
        <v>45429</v>
      </c>
      <c r="G51" s="13">
        <f t="shared" si="1"/>
        <v>454290</v>
      </c>
      <c r="H51" s="15">
        <f t="shared" si="2"/>
        <v>436287</v>
      </c>
      <c r="I51" s="13">
        <f t="shared" si="3"/>
        <v>18003</v>
      </c>
    </row>
    <row r="52" spans="5:12" x14ac:dyDescent="0.35">
      <c r="E52" s="12">
        <v>12</v>
      </c>
      <c r="F52" s="14">
        <f t="shared" si="0"/>
        <v>42714.8</v>
      </c>
      <c r="G52" s="13">
        <f t="shared" si="1"/>
        <v>512577.60000000003</v>
      </c>
      <c r="H52" s="15">
        <f t="shared" si="2"/>
        <v>428144.4</v>
      </c>
      <c r="I52" s="13">
        <f t="shared" si="3"/>
        <v>84433.200000000012</v>
      </c>
    </row>
    <row r="53" spans="5:12" ht="13.15" thickBot="1" x14ac:dyDescent="0.4">
      <c r="E53" s="12">
        <v>14</v>
      </c>
      <c r="F53" s="14">
        <f t="shared" si="0"/>
        <v>40000.600000000006</v>
      </c>
      <c r="G53" s="13">
        <f t="shared" si="1"/>
        <v>560008.40000000014</v>
      </c>
      <c r="H53" s="15">
        <f t="shared" si="2"/>
        <v>420001.80000000005</v>
      </c>
      <c r="I53" s="13">
        <f t="shared" si="3"/>
        <v>140006.60000000009</v>
      </c>
    </row>
    <row r="54" spans="5:12" ht="13.15" x14ac:dyDescent="0.4">
      <c r="E54" s="12">
        <v>16</v>
      </c>
      <c r="F54" s="14">
        <f t="shared" si="0"/>
        <v>37286.400000000001</v>
      </c>
      <c r="G54" s="13">
        <f t="shared" si="1"/>
        <v>596582.40000000002</v>
      </c>
      <c r="H54" s="15">
        <f t="shared" si="2"/>
        <v>411859.20000000001</v>
      </c>
      <c r="I54" s="13">
        <f t="shared" si="3"/>
        <v>184723.20000000001</v>
      </c>
      <c r="K54" s="1" t="s">
        <v>22</v>
      </c>
      <c r="L54" s="22" t="s">
        <v>33</v>
      </c>
    </row>
    <row r="55" spans="5:12" ht="13.15" thickBot="1" x14ac:dyDescent="0.4">
      <c r="E55" s="12">
        <v>18</v>
      </c>
      <c r="F55" s="14">
        <f t="shared" si="0"/>
        <v>34572.199999999997</v>
      </c>
      <c r="G55" s="13">
        <f t="shared" si="1"/>
        <v>622299.6</v>
      </c>
      <c r="H55" s="15">
        <f t="shared" si="2"/>
        <v>403716.6</v>
      </c>
      <c r="I55" s="13">
        <f t="shared" si="3"/>
        <v>218583</v>
      </c>
      <c r="K55" s="10">
        <v>10</v>
      </c>
      <c r="L55" s="23">
        <f>B38*K55+C38*K55*K55-(B42+C42*(B38+C38*K55))</f>
        <v>18003</v>
      </c>
    </row>
    <row r="56" spans="5:12" x14ac:dyDescent="0.35">
      <c r="E56" s="12">
        <v>20</v>
      </c>
      <c r="F56" s="14">
        <f t="shared" si="0"/>
        <v>31858</v>
      </c>
      <c r="G56" s="13">
        <f t="shared" si="1"/>
        <v>637160</v>
      </c>
      <c r="H56" s="15">
        <f t="shared" si="2"/>
        <v>395574</v>
      </c>
      <c r="I56" s="13">
        <f t="shared" si="3"/>
        <v>241586</v>
      </c>
    </row>
    <row r="57" spans="5:12" x14ac:dyDescent="0.35">
      <c r="E57" s="12">
        <v>22</v>
      </c>
      <c r="F57" s="14">
        <f t="shared" si="0"/>
        <v>29143.800000000003</v>
      </c>
      <c r="G57" s="13">
        <f t="shared" si="1"/>
        <v>641163.60000000009</v>
      </c>
      <c r="H57" s="15">
        <f t="shared" si="2"/>
        <v>387431.4</v>
      </c>
      <c r="I57" s="13">
        <f t="shared" si="3"/>
        <v>253732.20000000007</v>
      </c>
    </row>
    <row r="58" spans="5:12" x14ac:dyDescent="0.35">
      <c r="E58" s="12">
        <v>24</v>
      </c>
      <c r="F58" s="14">
        <f t="shared" si="0"/>
        <v>26429.600000000002</v>
      </c>
      <c r="G58" s="13">
        <f t="shared" si="1"/>
        <v>634310.40000000002</v>
      </c>
      <c r="H58" s="15">
        <f t="shared" si="2"/>
        <v>379288.8</v>
      </c>
      <c r="I58" s="13">
        <f t="shared" si="3"/>
        <v>255021.60000000003</v>
      </c>
    </row>
    <row r="59" spans="5:12" x14ac:dyDescent="0.35">
      <c r="E59" s="12">
        <v>26</v>
      </c>
      <c r="F59" s="14">
        <f t="shared" si="0"/>
        <v>23715.4</v>
      </c>
      <c r="G59" s="13">
        <f t="shared" si="1"/>
        <v>616600.4</v>
      </c>
      <c r="H59" s="15">
        <f t="shared" si="2"/>
        <v>371146.2</v>
      </c>
      <c r="I59" s="13">
        <f t="shared" si="3"/>
        <v>245454.2</v>
      </c>
    </row>
    <row r="60" spans="5:12" x14ac:dyDescent="0.35">
      <c r="E60" s="12">
        <v>28</v>
      </c>
      <c r="F60" s="14">
        <f t="shared" si="0"/>
        <v>21001.200000000004</v>
      </c>
      <c r="G60" s="13">
        <f t="shared" si="1"/>
        <v>588033.60000000009</v>
      </c>
      <c r="H60" s="15">
        <f t="shared" si="2"/>
        <v>363003.60000000003</v>
      </c>
      <c r="I60" s="13">
        <f t="shared" si="3"/>
        <v>225030.00000000006</v>
      </c>
    </row>
    <row r="61" spans="5:12" x14ac:dyDescent="0.35">
      <c r="E61" s="12">
        <v>30</v>
      </c>
      <c r="F61" s="14">
        <f t="shared" si="0"/>
        <v>18287</v>
      </c>
      <c r="G61" s="13">
        <f t="shared" si="1"/>
        <v>548610</v>
      </c>
      <c r="H61" s="15">
        <f t="shared" si="2"/>
        <v>354861</v>
      </c>
      <c r="I61" s="13">
        <f t="shared" si="3"/>
        <v>193749</v>
      </c>
    </row>
    <row r="62" spans="5:12" x14ac:dyDescent="0.35">
      <c r="E62" s="12">
        <v>32</v>
      </c>
      <c r="F62" s="14">
        <f t="shared" si="0"/>
        <v>15572.800000000003</v>
      </c>
      <c r="G62" s="13">
        <f t="shared" si="1"/>
        <v>498329.60000000009</v>
      </c>
      <c r="H62" s="15">
        <f t="shared" si="2"/>
        <v>346718.4</v>
      </c>
      <c r="I62" s="13">
        <f t="shared" si="3"/>
        <v>151611.20000000007</v>
      </c>
    </row>
    <row r="63" spans="5:12" x14ac:dyDescent="0.35">
      <c r="E63" s="12">
        <v>34</v>
      </c>
      <c r="F63" s="14">
        <f t="shared" si="0"/>
        <v>12858.600000000006</v>
      </c>
      <c r="G63" s="13">
        <f t="shared" si="1"/>
        <v>437192.4000000002</v>
      </c>
      <c r="H63" s="15">
        <f t="shared" si="2"/>
        <v>338575.80000000005</v>
      </c>
      <c r="I63" s="13">
        <f t="shared" si="3"/>
        <v>98616.600000000151</v>
      </c>
    </row>
    <row r="64" spans="5:12" x14ac:dyDescent="0.35">
      <c r="E64" s="12">
        <v>36</v>
      </c>
      <c r="F64" s="14">
        <f t="shared" si="0"/>
        <v>10144.400000000001</v>
      </c>
      <c r="G64" s="13">
        <f t="shared" si="1"/>
        <v>365198.4</v>
      </c>
      <c r="H64" s="15">
        <f t="shared" si="2"/>
        <v>330433.2</v>
      </c>
      <c r="I64" s="13">
        <f t="shared" si="3"/>
        <v>34765.200000000012</v>
      </c>
    </row>
    <row r="65" spans="5:9" x14ac:dyDescent="0.35">
      <c r="E65" s="12">
        <v>38</v>
      </c>
      <c r="F65" s="14">
        <f t="shared" si="0"/>
        <v>7430.2000000000044</v>
      </c>
      <c r="G65" s="13">
        <f t="shared" si="1"/>
        <v>282347.60000000015</v>
      </c>
      <c r="H65" s="15">
        <f t="shared" si="2"/>
        <v>322290.60000000003</v>
      </c>
      <c r="I65" s="13">
        <f t="shared" si="3"/>
        <v>-39942.999999999884</v>
      </c>
    </row>
    <row r="66" spans="5:9" x14ac:dyDescent="0.35">
      <c r="E66" s="12">
        <v>40</v>
      </c>
      <c r="F66" s="14">
        <f t="shared" si="0"/>
        <v>4716</v>
      </c>
      <c r="G66" s="13">
        <f t="shared" si="1"/>
        <v>188640</v>
      </c>
      <c r="H66" s="15">
        <f t="shared" si="2"/>
        <v>314148</v>
      </c>
      <c r="I66" s="13">
        <f t="shared" si="3"/>
        <v>-125508</v>
      </c>
    </row>
    <row r="67" spans="5:9" x14ac:dyDescent="0.35">
      <c r="E67" s="12">
        <v>42</v>
      </c>
      <c r="F67" s="14">
        <f t="shared" si="0"/>
        <v>2001.8000000000029</v>
      </c>
      <c r="G67" s="13">
        <f t="shared" si="1"/>
        <v>84075.600000000122</v>
      </c>
      <c r="H67" s="15">
        <f t="shared" si="2"/>
        <v>306005.40000000002</v>
      </c>
      <c r="I67" s="13">
        <f t="shared" si="3"/>
        <v>-221929.7999999999</v>
      </c>
    </row>
    <row r="68" spans="5:9" x14ac:dyDescent="0.35">
      <c r="E68" s="12">
        <v>44</v>
      </c>
      <c r="F68" s="14">
        <f t="shared" si="0"/>
        <v>-712.39999999999418</v>
      </c>
      <c r="G68" s="13">
        <f t="shared" si="1"/>
        <v>-31345.599999999744</v>
      </c>
      <c r="H68" s="15">
        <f t="shared" si="2"/>
        <v>297862.80000000005</v>
      </c>
      <c r="I68" s="13">
        <f t="shared" si="3"/>
        <v>-329208.39999999979</v>
      </c>
    </row>
    <row r="69" spans="5:9" x14ac:dyDescent="0.35">
      <c r="E69" s="12">
        <v>46</v>
      </c>
      <c r="F69" s="14">
        <f t="shared" si="0"/>
        <v>-3426.5999999999985</v>
      </c>
      <c r="G69" s="13">
        <f t="shared" si="1"/>
        <v>-157623.59999999992</v>
      </c>
      <c r="H69" s="15">
        <f t="shared" si="2"/>
        <v>289720.2</v>
      </c>
      <c r="I69" s="13">
        <f t="shared" si="3"/>
        <v>-447343.79999999993</v>
      </c>
    </row>
    <row r="70" spans="5:9" x14ac:dyDescent="0.35">
      <c r="E70" s="12">
        <v>48</v>
      </c>
      <c r="F70" s="14">
        <f t="shared" si="0"/>
        <v>-6140.7999999999956</v>
      </c>
      <c r="G70" s="13">
        <f t="shared" si="1"/>
        <v>-294758.39999999979</v>
      </c>
      <c r="H70" s="15">
        <f t="shared" si="2"/>
        <v>281577.60000000003</v>
      </c>
      <c r="I70" s="13">
        <f t="shared" si="3"/>
        <v>-576335.99999999977</v>
      </c>
    </row>
    <row r="71" spans="5:9" x14ac:dyDescent="0.35">
      <c r="E71" s="12">
        <v>50</v>
      </c>
      <c r="F71" s="14">
        <f t="shared" si="0"/>
        <v>-8855</v>
      </c>
      <c r="G71" s="13">
        <f t="shared" si="1"/>
        <v>-442750</v>
      </c>
      <c r="H71" s="15">
        <f t="shared" si="2"/>
        <v>273435</v>
      </c>
      <c r="I71" s="13">
        <f t="shared" si="3"/>
        <v>-716185</v>
      </c>
    </row>
    <row r="72" spans="5:9" x14ac:dyDescent="0.35">
      <c r="E72" s="12"/>
      <c r="F72" s="14"/>
      <c r="G72" s="13"/>
      <c r="H72" s="15"/>
      <c r="I72" s="13"/>
    </row>
    <row r="73" spans="5:9" x14ac:dyDescent="0.35">
      <c r="E73" s="12"/>
      <c r="F73" s="14"/>
      <c r="G73" s="13"/>
      <c r="H73" s="15"/>
      <c r="I73" s="13"/>
    </row>
    <row r="74" spans="5:9" x14ac:dyDescent="0.35">
      <c r="E74" s="12"/>
      <c r="F74" s="14"/>
      <c r="G74" s="13"/>
      <c r="H74" s="15"/>
      <c r="I74" s="13"/>
    </row>
    <row r="75" spans="5:9" x14ac:dyDescent="0.35">
      <c r="E75" s="12"/>
      <c r="F75" s="14"/>
      <c r="G75" s="13"/>
      <c r="H75" s="15"/>
      <c r="I75" s="13"/>
    </row>
    <row r="76" spans="5:9" x14ac:dyDescent="0.35">
      <c r="E76" s="12"/>
      <c r="F76" s="14"/>
      <c r="G76" s="13"/>
      <c r="H76" s="15"/>
      <c r="I76" s="13"/>
    </row>
    <row r="77" spans="5:9" x14ac:dyDescent="0.35">
      <c r="E77" s="12"/>
      <c r="F77" s="14"/>
      <c r="G77" s="13"/>
      <c r="H77" s="15"/>
      <c r="I77" s="13"/>
    </row>
    <row r="78" spans="5:9" x14ac:dyDescent="0.35">
      <c r="E78" s="12"/>
      <c r="F78" s="14"/>
      <c r="G78" s="13"/>
      <c r="H78" s="15"/>
      <c r="I78" s="13"/>
    </row>
    <row r="79" spans="5:9" x14ac:dyDescent="0.35">
      <c r="E79" s="12"/>
      <c r="F79" s="14"/>
      <c r="G79" s="13"/>
      <c r="H79" s="15"/>
      <c r="I79" s="13"/>
    </row>
    <row r="80" spans="5:9" x14ac:dyDescent="0.35">
      <c r="E80" s="12"/>
      <c r="F80" s="14"/>
      <c r="G80" s="13"/>
      <c r="H80" s="15"/>
      <c r="I80" s="13"/>
    </row>
    <row r="81" spans="5:9" x14ac:dyDescent="0.35">
      <c r="E81" s="12"/>
      <c r="F81" s="14"/>
      <c r="G81" s="13"/>
      <c r="H81" s="15"/>
      <c r="I81" s="13"/>
    </row>
    <row r="82" spans="5:9" x14ac:dyDescent="0.35">
      <c r="E82" s="12"/>
      <c r="F82" s="14"/>
      <c r="G82" s="13"/>
      <c r="H82" s="15"/>
      <c r="I82" s="13"/>
    </row>
  </sheetData>
  <phoneticPr fontId="3" type="noConversion"/>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3" shapeId="2049" r:id="rId4">
          <objectPr defaultSize="0" autoPict="0" r:id="rId5">
            <anchor moveWithCells="1">
              <from>
                <xdr:col>4</xdr:col>
                <xdr:colOff>85725</xdr:colOff>
                <xdr:row>3</xdr:row>
                <xdr:rowOff>0</xdr:rowOff>
              </from>
              <to>
                <xdr:col>5</xdr:col>
                <xdr:colOff>752475</xdr:colOff>
                <xdr:row>6</xdr:row>
                <xdr:rowOff>104775</xdr:rowOff>
              </to>
            </anchor>
          </objectPr>
        </oleObject>
      </mc:Choice>
      <mc:Fallback>
        <oleObject progId="Equation.3" shapeId="2049" r:id="rId4"/>
      </mc:Fallback>
    </mc:AlternateContent>
    <mc:AlternateContent xmlns:mc="http://schemas.openxmlformats.org/markup-compatibility/2006">
      <mc:Choice Requires="x14">
        <oleObject progId="Equation.3" shapeId="2056" r:id="rId6">
          <objectPr defaultSize="0" autoPict="0" r:id="rId7">
            <anchor moveWithCells="1">
              <from>
                <xdr:col>1</xdr:col>
                <xdr:colOff>9525</xdr:colOff>
                <xdr:row>45</xdr:row>
                <xdr:rowOff>57150</xdr:rowOff>
              </from>
              <to>
                <xdr:col>3</xdr:col>
                <xdr:colOff>133350</xdr:colOff>
                <xdr:row>49</xdr:row>
                <xdr:rowOff>0</xdr:rowOff>
              </to>
            </anchor>
          </objectPr>
        </oleObject>
      </mc:Choice>
      <mc:Fallback>
        <oleObject progId="Equation.3" shapeId="2056" r:id="rId6"/>
      </mc:Fallback>
    </mc:AlternateContent>
    <mc:AlternateContent xmlns:mc="http://schemas.openxmlformats.org/markup-compatibility/2006">
      <mc:Choice Requires="x14">
        <oleObject progId="Equation.3" shapeId="2057" r:id="rId8">
          <objectPr defaultSize="0" autoPict="0" r:id="rId9">
            <anchor moveWithCells="1">
              <from>
                <xdr:col>1</xdr:col>
                <xdr:colOff>9525</xdr:colOff>
                <xdr:row>50</xdr:row>
                <xdr:rowOff>19050</xdr:rowOff>
              </from>
              <to>
                <xdr:col>2</xdr:col>
                <xdr:colOff>419100</xdr:colOff>
                <xdr:row>53</xdr:row>
                <xdr:rowOff>47625</xdr:rowOff>
              </to>
            </anchor>
          </objectPr>
        </oleObject>
      </mc:Choice>
      <mc:Fallback>
        <oleObject progId="Equation.3" shapeId="2057" r:id="rId8"/>
      </mc:Fallback>
    </mc:AlternateContent>
    <mc:AlternateContent xmlns:mc="http://schemas.openxmlformats.org/markup-compatibility/2006">
      <mc:Choice Requires="x14">
        <oleObject progId="Equation.3" shapeId="2058" r:id="rId10">
          <objectPr defaultSize="0" autoPict="0" r:id="rId11">
            <anchor moveWithCells="1">
              <from>
                <xdr:col>1</xdr:col>
                <xdr:colOff>9525</xdr:colOff>
                <xdr:row>54</xdr:row>
                <xdr:rowOff>85725</xdr:rowOff>
              </from>
              <to>
                <xdr:col>3</xdr:col>
                <xdr:colOff>323850</xdr:colOff>
                <xdr:row>57</xdr:row>
                <xdr:rowOff>85725</xdr:rowOff>
              </to>
            </anchor>
          </objectPr>
        </oleObject>
      </mc:Choice>
      <mc:Fallback>
        <oleObject progId="Equation.3" shapeId="2058" r:id="rId10"/>
      </mc:Fallback>
    </mc:AlternateContent>
    <mc:AlternateContent xmlns:mc="http://schemas.openxmlformats.org/markup-compatibility/2006">
      <mc:Choice Requires="x14">
        <oleObject progId="Equation.3" shapeId="2063" r:id="rId12">
          <objectPr defaultSize="0" autoPict="0" r:id="rId13">
            <anchor moveWithCells="1">
              <from>
                <xdr:col>1</xdr:col>
                <xdr:colOff>9525</xdr:colOff>
                <xdr:row>59</xdr:row>
                <xdr:rowOff>19050</xdr:rowOff>
              </from>
              <to>
                <xdr:col>3</xdr:col>
                <xdr:colOff>314325</xdr:colOff>
                <xdr:row>62</xdr:row>
                <xdr:rowOff>0</xdr:rowOff>
              </to>
            </anchor>
          </objectPr>
        </oleObject>
      </mc:Choice>
      <mc:Fallback>
        <oleObject progId="Equation.3" shapeId="2063" r:id="rId12"/>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90"/>
  <sheetViews>
    <sheetView tabSelected="1" topLeftCell="A40" workbookViewId="0">
      <selection activeCell="E50" sqref="E50"/>
    </sheetView>
  </sheetViews>
  <sheetFormatPr defaultRowHeight="12.75" x14ac:dyDescent="0.35"/>
  <cols>
    <col min="2" max="2" width="12.86328125" customWidth="1"/>
    <col min="5" max="9" width="13.86328125" customWidth="1"/>
    <col min="12" max="12" width="12.86328125" bestFit="1" customWidth="1"/>
    <col min="14" max="14" width="13.73046875" customWidth="1"/>
  </cols>
  <sheetData>
    <row r="2" spans="1:17" ht="17.649999999999999" x14ac:dyDescent="0.5">
      <c r="B2" s="4" t="s">
        <v>42</v>
      </c>
    </row>
    <row r="4" spans="1:17" ht="13.15" x14ac:dyDescent="0.4">
      <c r="B4" s="1" t="s">
        <v>24</v>
      </c>
    </row>
    <row r="5" spans="1:17" ht="13.15" x14ac:dyDescent="0.4">
      <c r="B5" s="1"/>
      <c r="C5" t="s">
        <v>22</v>
      </c>
      <c r="D5" t="s">
        <v>23</v>
      </c>
    </row>
    <row r="6" spans="1:17" x14ac:dyDescent="0.35">
      <c r="A6" s="2"/>
      <c r="B6" t="s">
        <v>19</v>
      </c>
      <c r="C6" s="9">
        <v>20</v>
      </c>
      <c r="D6">
        <v>25000</v>
      </c>
      <c r="E6" s="2"/>
      <c r="F6" s="2"/>
      <c r="G6" s="2"/>
      <c r="H6" s="2"/>
      <c r="I6" s="2"/>
      <c r="J6" s="2"/>
      <c r="K6" s="2"/>
      <c r="L6" s="2"/>
      <c r="M6" s="2"/>
      <c r="N6" s="2"/>
      <c r="O6" s="2"/>
      <c r="P6" s="2"/>
      <c r="Q6" s="2"/>
    </row>
    <row r="7" spans="1:17" x14ac:dyDescent="0.35">
      <c r="B7" t="s">
        <v>20</v>
      </c>
      <c r="C7" s="9">
        <v>10</v>
      </c>
      <c r="D7">
        <v>50000</v>
      </c>
    </row>
    <row r="8" spans="1:17" x14ac:dyDescent="0.35">
      <c r="B8" t="s">
        <v>21</v>
      </c>
      <c r="C8" s="9">
        <v>40</v>
      </c>
      <c r="D8">
        <v>7000</v>
      </c>
    </row>
    <row r="9" spans="1:17" ht="13.15" x14ac:dyDescent="0.4">
      <c r="B9" s="1"/>
    </row>
    <row r="10" spans="1:17" ht="13.15" x14ac:dyDescent="0.4">
      <c r="B10" s="5"/>
      <c r="C10" s="5"/>
      <c r="D10" s="5"/>
      <c r="E10" s="6"/>
      <c r="F10" s="6"/>
      <c r="G10" s="6"/>
      <c r="H10" s="6"/>
      <c r="I10" s="6"/>
      <c r="K10" s="1"/>
      <c r="L10" s="1"/>
      <c r="M10" s="1"/>
      <c r="N10" s="37"/>
    </row>
    <row r="11" spans="1:17" x14ac:dyDescent="0.35">
      <c r="A11" s="2"/>
      <c r="B11" s="5"/>
      <c r="C11" s="5"/>
      <c r="D11" s="5"/>
      <c r="E11" s="5"/>
      <c r="F11" s="5"/>
      <c r="G11" s="5"/>
      <c r="H11" s="5"/>
      <c r="I11" s="5"/>
      <c r="J11" s="2"/>
      <c r="K11" s="24"/>
      <c r="N11" s="42"/>
      <c r="O11" s="2"/>
      <c r="P11" s="2"/>
      <c r="Q11" s="2"/>
    </row>
    <row r="12" spans="1:17" x14ac:dyDescent="0.35">
      <c r="A12" s="2"/>
      <c r="B12" s="5"/>
      <c r="C12" s="5"/>
      <c r="D12" s="5"/>
      <c r="E12" s="5"/>
      <c r="F12" s="5"/>
      <c r="G12" s="5"/>
      <c r="H12" s="5"/>
      <c r="I12" s="5"/>
      <c r="J12" s="2"/>
      <c r="K12" s="2"/>
      <c r="L12" s="2"/>
      <c r="M12" s="2"/>
      <c r="N12" s="2"/>
      <c r="O12" s="2"/>
      <c r="P12" s="2"/>
      <c r="Q12" s="2"/>
    </row>
    <row r="13" spans="1:17" ht="13.15" x14ac:dyDescent="0.4">
      <c r="B13" s="7"/>
      <c r="C13" s="6"/>
      <c r="D13" s="6"/>
      <c r="E13" s="6"/>
      <c r="F13" s="6"/>
      <c r="G13" s="6"/>
      <c r="H13" s="6"/>
      <c r="I13" s="6"/>
    </row>
    <row r="14" spans="1:17" x14ac:dyDescent="0.35">
      <c r="B14" s="6"/>
      <c r="C14" s="6"/>
      <c r="D14" s="6"/>
      <c r="E14" s="6"/>
      <c r="F14" s="6"/>
      <c r="G14" s="6"/>
      <c r="H14" s="6"/>
      <c r="I14" s="6"/>
    </row>
    <row r="15" spans="1:17" x14ac:dyDescent="0.35">
      <c r="B15" s="6"/>
      <c r="C15" s="6"/>
      <c r="D15" s="6"/>
      <c r="E15" s="6"/>
      <c r="F15" s="6"/>
      <c r="G15" s="6"/>
      <c r="H15" s="6"/>
      <c r="I15" s="6"/>
    </row>
    <row r="16" spans="1:17" ht="13.15" x14ac:dyDescent="0.4">
      <c r="B16" s="7"/>
      <c r="C16" s="6"/>
      <c r="D16" s="6"/>
      <c r="E16" s="6"/>
      <c r="F16" s="6"/>
      <c r="G16" s="6"/>
      <c r="H16" s="6"/>
      <c r="I16" s="6"/>
    </row>
    <row r="17" spans="2:9" x14ac:dyDescent="0.35">
      <c r="B17" s="6"/>
      <c r="C17" s="6"/>
      <c r="D17" s="6"/>
      <c r="E17" s="6"/>
      <c r="F17" s="6"/>
      <c r="G17" s="6"/>
      <c r="H17" s="6"/>
      <c r="I17" s="6"/>
    </row>
    <row r="18" spans="2:9" x14ac:dyDescent="0.35">
      <c r="B18" s="6"/>
      <c r="C18" s="6"/>
      <c r="D18" s="6"/>
      <c r="E18" s="6"/>
      <c r="F18" s="6"/>
      <c r="G18" s="6"/>
      <c r="H18" s="6"/>
      <c r="I18" s="6"/>
    </row>
    <row r="19" spans="2:9" ht="13.15" x14ac:dyDescent="0.4">
      <c r="B19" s="7"/>
      <c r="C19" s="6"/>
      <c r="D19" s="6"/>
      <c r="E19" s="6"/>
      <c r="F19" s="6"/>
      <c r="G19" s="6"/>
      <c r="H19" s="6"/>
      <c r="I19" s="6"/>
    </row>
    <row r="20" spans="2:9" x14ac:dyDescent="0.35">
      <c r="B20" s="6"/>
      <c r="C20" s="6"/>
      <c r="D20" s="6"/>
      <c r="E20" s="6"/>
      <c r="F20" s="6"/>
      <c r="G20" s="6"/>
      <c r="H20" s="6"/>
      <c r="I20" s="6"/>
    </row>
    <row r="21" spans="2:9" x14ac:dyDescent="0.35">
      <c r="B21" s="6"/>
      <c r="C21" s="6"/>
      <c r="D21" s="6"/>
      <c r="E21" s="6"/>
      <c r="F21" s="6"/>
      <c r="G21" s="6"/>
      <c r="H21" s="6"/>
      <c r="I21" s="6"/>
    </row>
    <row r="22" spans="2:9" x14ac:dyDescent="0.35">
      <c r="B22" s="6"/>
      <c r="C22" s="6"/>
      <c r="D22" s="6"/>
      <c r="E22" s="6"/>
      <c r="F22" s="6"/>
      <c r="G22" s="6"/>
      <c r="H22" s="6"/>
      <c r="I22" s="6"/>
    </row>
    <row r="23" spans="2:9" x14ac:dyDescent="0.35">
      <c r="B23" s="6"/>
      <c r="C23" s="6"/>
      <c r="D23" s="8"/>
      <c r="E23" s="6"/>
      <c r="F23" s="6"/>
      <c r="G23" s="6"/>
      <c r="H23" s="6"/>
      <c r="I23" s="6"/>
    </row>
    <row r="24" spans="2:9" x14ac:dyDescent="0.35">
      <c r="B24" s="6"/>
      <c r="C24" s="6"/>
      <c r="D24" s="6"/>
      <c r="E24" s="6"/>
      <c r="F24" s="6"/>
      <c r="G24" s="6"/>
      <c r="H24" s="6"/>
      <c r="I24" s="6"/>
    </row>
    <row r="35" spans="2:14" ht="13.15" x14ac:dyDescent="0.4">
      <c r="B35" s="1" t="s">
        <v>34</v>
      </c>
    </row>
    <row r="36" spans="2:14" x14ac:dyDescent="0.35">
      <c r="B36" t="s">
        <v>38</v>
      </c>
      <c r="C36" t="s">
        <v>39</v>
      </c>
    </row>
    <row r="37" spans="2:14" x14ac:dyDescent="0.35">
      <c r="B37">
        <v>300</v>
      </c>
      <c r="C37">
        <v>300</v>
      </c>
    </row>
    <row r="43" spans="2:14" ht="13.15" thickBot="1" x14ac:dyDescent="0.4"/>
    <row r="44" spans="2:14" ht="13.15" x14ac:dyDescent="0.4">
      <c r="B44" s="1" t="s">
        <v>35</v>
      </c>
      <c r="K44" s="16" t="s">
        <v>13</v>
      </c>
      <c r="L44" s="17"/>
      <c r="M44" s="17"/>
      <c r="N44" s="18"/>
    </row>
    <row r="45" spans="2:14" x14ac:dyDescent="0.35">
      <c r="B45" t="s">
        <v>26</v>
      </c>
      <c r="C45" t="s">
        <v>27</v>
      </c>
      <c r="D45" t="s">
        <v>38</v>
      </c>
      <c r="E45" t="s">
        <v>39</v>
      </c>
      <c r="K45" s="26"/>
      <c r="L45" s="27"/>
      <c r="M45" s="27"/>
      <c r="N45" s="28"/>
    </row>
    <row r="46" spans="2:14" ht="13.15" x14ac:dyDescent="0.4">
      <c r="B46">
        <v>59000</v>
      </c>
      <c r="C46">
        <v>-1357.1</v>
      </c>
      <c r="D46">
        <f>B37</f>
        <v>300</v>
      </c>
      <c r="E46">
        <f>C37</f>
        <v>300</v>
      </c>
      <c r="K46" s="29" t="s">
        <v>15</v>
      </c>
      <c r="L46" s="27"/>
      <c r="M46" s="27"/>
      <c r="N46" s="28"/>
    </row>
    <row r="47" spans="2:14" x14ac:dyDescent="0.35">
      <c r="K47" s="26" t="s">
        <v>1</v>
      </c>
      <c r="L47" s="38">
        <f>L83</f>
        <v>12</v>
      </c>
      <c r="M47" s="27" t="s">
        <v>5</v>
      </c>
      <c r="N47" s="30"/>
    </row>
    <row r="48" spans="2:14" ht="13.15" x14ac:dyDescent="0.4">
      <c r="B48" s="1" t="s">
        <v>28</v>
      </c>
      <c r="K48" s="26" t="s">
        <v>2</v>
      </c>
      <c r="L48" s="38">
        <f>M83</f>
        <v>1.2</v>
      </c>
      <c r="M48" s="27" t="s">
        <v>5</v>
      </c>
      <c r="N48" s="28"/>
    </row>
    <row r="49" spans="2:16" x14ac:dyDescent="0.35">
      <c r="B49" t="s">
        <v>29</v>
      </c>
      <c r="C49" t="s">
        <v>30</v>
      </c>
      <c r="K49" s="26"/>
      <c r="L49" s="27"/>
      <c r="M49" s="27"/>
      <c r="N49" s="28"/>
    </row>
    <row r="50" spans="2:16" ht="13.15" x14ac:dyDescent="0.4">
      <c r="B50" s="24">
        <v>300000</v>
      </c>
      <c r="C50" s="24">
        <f>3/28.8</f>
        <v>0.10416666666666666</v>
      </c>
      <c r="K50" s="29" t="s">
        <v>16</v>
      </c>
      <c r="L50" s="27"/>
      <c r="M50" s="27"/>
      <c r="N50" s="28"/>
    </row>
    <row r="51" spans="2:16" x14ac:dyDescent="0.35">
      <c r="K51" s="31" t="s">
        <v>0</v>
      </c>
      <c r="L51" s="32">
        <v>200</v>
      </c>
      <c r="M51" s="32" t="s">
        <v>4</v>
      </c>
      <c r="N51" s="28"/>
      <c r="P51" s="41"/>
    </row>
    <row r="52" spans="2:16" x14ac:dyDescent="0.35">
      <c r="K52" s="31" t="s">
        <v>3</v>
      </c>
      <c r="L52" s="32">
        <v>2</v>
      </c>
      <c r="M52" s="32" t="s">
        <v>5</v>
      </c>
      <c r="N52" s="30"/>
    </row>
    <row r="53" spans="2:16" ht="13.15" x14ac:dyDescent="0.4">
      <c r="E53" s="11" t="s">
        <v>22</v>
      </c>
      <c r="F53" s="11" t="s">
        <v>23</v>
      </c>
      <c r="G53" s="11" t="s">
        <v>31</v>
      </c>
      <c r="H53" s="11" t="s">
        <v>32</v>
      </c>
      <c r="I53" s="11" t="s">
        <v>33</v>
      </c>
      <c r="K53" s="31"/>
      <c r="L53" s="32"/>
      <c r="M53" s="32"/>
      <c r="N53" s="30"/>
    </row>
    <row r="54" spans="2:16" ht="13.15" x14ac:dyDescent="0.4">
      <c r="E54" s="25">
        <v>0</v>
      </c>
      <c r="F54" s="14">
        <f>$B$46+$C$46*E54+D$46*(L$47*L$48-14.4)+E$46*(L$47/L$48-10)</f>
        <v>59000</v>
      </c>
      <c r="G54" s="13">
        <f t="shared" ref="G54:G79" si="0">F54*E54</f>
        <v>0</v>
      </c>
      <c r="H54" s="15">
        <f t="shared" ref="H54:H79" si="1">B$50+C$50*L$60*F54</f>
        <v>477000</v>
      </c>
      <c r="I54" s="13">
        <f t="shared" ref="I54:I79" si="2">G54-H54</f>
        <v>-477000</v>
      </c>
      <c r="K54" s="29" t="s">
        <v>14</v>
      </c>
      <c r="L54" s="27"/>
      <c r="M54" s="27"/>
      <c r="N54" s="28"/>
    </row>
    <row r="55" spans="2:16" x14ac:dyDescent="0.35">
      <c r="E55" s="25">
        <v>2</v>
      </c>
      <c r="F55" s="14">
        <f t="shared" ref="F55:F79" si="3">$B$46+$C$46*E55+D$46*(L$47*L$48-14.4)+E$46*(L$47/L$48-10)</f>
        <v>56285.8</v>
      </c>
      <c r="G55" s="13">
        <f t="shared" si="0"/>
        <v>112571.6</v>
      </c>
      <c r="H55" s="15">
        <f t="shared" si="1"/>
        <v>468857.4</v>
      </c>
      <c r="I55" s="13">
        <f t="shared" si="2"/>
        <v>-356285.80000000005</v>
      </c>
      <c r="K55" s="26" t="s">
        <v>12</v>
      </c>
      <c r="L55" s="27">
        <f>(6*L51*L47)/(L48*L52*L52)</f>
        <v>3000</v>
      </c>
      <c r="M55" s="27" t="s">
        <v>6</v>
      </c>
      <c r="N55" s="28"/>
    </row>
    <row r="56" spans="2:16" x14ac:dyDescent="0.35">
      <c r="E56" s="25">
        <v>4</v>
      </c>
      <c r="F56" s="14">
        <f t="shared" si="3"/>
        <v>53571.6</v>
      </c>
      <c r="G56" s="13">
        <f t="shared" si="0"/>
        <v>214286.4</v>
      </c>
      <c r="H56" s="15">
        <f t="shared" si="1"/>
        <v>460714.79999999993</v>
      </c>
      <c r="I56" s="13">
        <f t="shared" si="2"/>
        <v>-246428.39999999994</v>
      </c>
      <c r="K56" s="26" t="s">
        <v>36</v>
      </c>
      <c r="L56" s="27">
        <f>L47*L48</f>
        <v>14.399999999999999</v>
      </c>
      <c r="M56" s="40" t="s">
        <v>37</v>
      </c>
      <c r="N56" s="28"/>
    </row>
    <row r="57" spans="2:16" x14ac:dyDescent="0.35">
      <c r="E57" s="25">
        <v>6</v>
      </c>
      <c r="F57" s="14">
        <f t="shared" si="3"/>
        <v>50857.4</v>
      </c>
      <c r="G57" s="13">
        <f t="shared" si="0"/>
        <v>305144.40000000002</v>
      </c>
      <c r="H57" s="15">
        <f t="shared" si="1"/>
        <v>452572.19999999995</v>
      </c>
      <c r="I57" s="13">
        <f t="shared" si="2"/>
        <v>-147427.79999999993</v>
      </c>
      <c r="K57" s="26" t="s">
        <v>40</v>
      </c>
      <c r="L57" s="27">
        <f>L47/L48</f>
        <v>10</v>
      </c>
      <c r="M57" s="40"/>
      <c r="N57" s="28"/>
    </row>
    <row r="58" spans="2:16" x14ac:dyDescent="0.35">
      <c r="E58" s="25">
        <v>8</v>
      </c>
      <c r="F58" s="14">
        <f t="shared" si="3"/>
        <v>48143.199999999997</v>
      </c>
      <c r="G58" s="13">
        <f t="shared" si="0"/>
        <v>385145.59999999998</v>
      </c>
      <c r="H58" s="15">
        <f t="shared" si="1"/>
        <v>444429.6</v>
      </c>
      <c r="I58" s="13">
        <f t="shared" si="2"/>
        <v>-59284</v>
      </c>
      <c r="K58" s="26"/>
      <c r="L58" s="27"/>
      <c r="M58" s="27"/>
      <c r="N58" s="28"/>
    </row>
    <row r="59" spans="2:16" ht="13.15" x14ac:dyDescent="0.4">
      <c r="E59" s="25">
        <v>10</v>
      </c>
      <c r="F59" s="14">
        <f t="shared" si="3"/>
        <v>45429</v>
      </c>
      <c r="G59" s="13">
        <f t="shared" si="0"/>
        <v>454290</v>
      </c>
      <c r="H59" s="15">
        <f t="shared" si="1"/>
        <v>436287</v>
      </c>
      <c r="I59" s="13">
        <f t="shared" si="2"/>
        <v>18003</v>
      </c>
      <c r="K59" s="29" t="s">
        <v>18</v>
      </c>
      <c r="L59" s="27"/>
      <c r="M59" s="27"/>
      <c r="N59" s="28"/>
    </row>
    <row r="60" spans="2:16" x14ac:dyDescent="0.35">
      <c r="E60" s="25">
        <v>12</v>
      </c>
      <c r="F60" s="14">
        <f t="shared" si="3"/>
        <v>42714.8</v>
      </c>
      <c r="G60" s="13">
        <f t="shared" si="0"/>
        <v>512577.60000000003</v>
      </c>
      <c r="H60" s="15">
        <f t="shared" si="1"/>
        <v>428144.4</v>
      </c>
      <c r="I60" s="13">
        <f t="shared" si="2"/>
        <v>84433.200000000012</v>
      </c>
      <c r="K60" s="39" t="s">
        <v>10</v>
      </c>
      <c r="L60" s="38">
        <f>L47*L48*L52</f>
        <v>28.799999999999997</v>
      </c>
      <c r="M60" s="38" t="s">
        <v>11</v>
      </c>
      <c r="N60" s="28"/>
    </row>
    <row r="61" spans="2:16" x14ac:dyDescent="0.35">
      <c r="E61" s="25">
        <v>14</v>
      </c>
      <c r="F61" s="14">
        <f t="shared" si="3"/>
        <v>40000.600000000006</v>
      </c>
      <c r="G61" s="13">
        <f t="shared" si="0"/>
        <v>560008.40000000014</v>
      </c>
      <c r="H61" s="15">
        <f t="shared" si="1"/>
        <v>420001.8</v>
      </c>
      <c r="I61" s="13">
        <f t="shared" si="2"/>
        <v>140006.60000000015</v>
      </c>
      <c r="K61" s="26"/>
      <c r="L61" s="27"/>
      <c r="M61" s="27"/>
      <c r="N61" s="28"/>
    </row>
    <row r="62" spans="2:16" ht="13.15" x14ac:dyDescent="0.4">
      <c r="E62" s="25">
        <v>16</v>
      </c>
      <c r="F62" s="14">
        <f t="shared" si="3"/>
        <v>37286.400000000001</v>
      </c>
      <c r="G62" s="13">
        <f t="shared" si="0"/>
        <v>596582.40000000002</v>
      </c>
      <c r="H62" s="15">
        <f t="shared" si="1"/>
        <v>411859.19999999995</v>
      </c>
      <c r="I62" s="13">
        <f t="shared" si="2"/>
        <v>184723.20000000007</v>
      </c>
      <c r="K62" s="29" t="s">
        <v>7</v>
      </c>
      <c r="L62" s="27"/>
      <c r="M62" s="27"/>
      <c r="N62" s="28"/>
    </row>
    <row r="63" spans="2:16" x14ac:dyDescent="0.35">
      <c r="E63" s="25">
        <v>18</v>
      </c>
      <c r="F63" s="14">
        <f t="shared" si="3"/>
        <v>34572.199999999997</v>
      </c>
      <c r="G63" s="13">
        <f t="shared" si="0"/>
        <v>622299.6</v>
      </c>
      <c r="H63" s="15">
        <f t="shared" si="1"/>
        <v>403716.6</v>
      </c>
      <c r="I63" s="13">
        <f t="shared" si="2"/>
        <v>218583</v>
      </c>
      <c r="K63" s="26" t="s">
        <v>1</v>
      </c>
      <c r="L63" s="27" t="s">
        <v>8</v>
      </c>
      <c r="M63" s="27">
        <v>36</v>
      </c>
      <c r="N63" s="28" t="s">
        <v>5</v>
      </c>
    </row>
    <row r="64" spans="2:16" x14ac:dyDescent="0.35">
      <c r="E64" s="25">
        <v>20</v>
      </c>
      <c r="F64" s="14">
        <f t="shared" si="3"/>
        <v>31858</v>
      </c>
      <c r="G64" s="13">
        <f t="shared" si="0"/>
        <v>637160</v>
      </c>
      <c r="H64" s="15">
        <f t="shared" si="1"/>
        <v>395574</v>
      </c>
      <c r="I64" s="13">
        <f t="shared" si="2"/>
        <v>241586</v>
      </c>
      <c r="K64" s="26" t="s">
        <v>2</v>
      </c>
      <c r="L64" s="27" t="s">
        <v>8</v>
      </c>
      <c r="M64" s="27">
        <v>6</v>
      </c>
      <c r="N64" s="28" t="s">
        <v>5</v>
      </c>
    </row>
    <row r="65" spans="5:14" x14ac:dyDescent="0.35">
      <c r="E65" s="25">
        <v>22</v>
      </c>
      <c r="F65" s="14">
        <f t="shared" si="3"/>
        <v>29143.800000000003</v>
      </c>
      <c r="G65" s="13">
        <f t="shared" si="0"/>
        <v>641163.60000000009</v>
      </c>
      <c r="H65" s="15">
        <f t="shared" si="1"/>
        <v>387431.4</v>
      </c>
      <c r="I65" s="13">
        <f t="shared" si="2"/>
        <v>253732.20000000007</v>
      </c>
      <c r="K65" s="26" t="s">
        <v>1</v>
      </c>
      <c r="L65" s="27" t="s">
        <v>9</v>
      </c>
      <c r="M65" s="27">
        <v>4</v>
      </c>
      <c r="N65" s="28" t="s">
        <v>5</v>
      </c>
    </row>
    <row r="66" spans="5:14" x14ac:dyDescent="0.35">
      <c r="E66" s="25">
        <v>24</v>
      </c>
      <c r="F66" s="14">
        <f t="shared" si="3"/>
        <v>26429.600000000002</v>
      </c>
      <c r="G66" s="13">
        <f t="shared" si="0"/>
        <v>634310.40000000002</v>
      </c>
      <c r="H66" s="15">
        <f t="shared" si="1"/>
        <v>379288.8</v>
      </c>
      <c r="I66" s="13">
        <f t="shared" si="2"/>
        <v>255021.60000000003</v>
      </c>
      <c r="K66" s="26" t="s">
        <v>2</v>
      </c>
      <c r="L66" s="27" t="s">
        <v>8</v>
      </c>
      <c r="M66" s="33">
        <f>(1/10)*L47</f>
        <v>1.2000000000000002</v>
      </c>
      <c r="N66" s="28" t="s">
        <v>5</v>
      </c>
    </row>
    <row r="67" spans="5:14" ht="13.15" thickBot="1" x14ac:dyDescent="0.4">
      <c r="E67" s="25">
        <v>26</v>
      </c>
      <c r="F67" s="14">
        <f t="shared" si="3"/>
        <v>23715.4</v>
      </c>
      <c r="G67" s="13">
        <f t="shared" si="0"/>
        <v>616600.4</v>
      </c>
      <c r="H67" s="15">
        <f t="shared" si="1"/>
        <v>371146.2</v>
      </c>
      <c r="I67" s="13">
        <f t="shared" si="2"/>
        <v>245454.2</v>
      </c>
      <c r="K67" s="34" t="s">
        <v>12</v>
      </c>
      <c r="L67" s="35" t="s">
        <v>8</v>
      </c>
      <c r="M67" s="35">
        <v>3500</v>
      </c>
      <c r="N67" s="36" t="s">
        <v>6</v>
      </c>
    </row>
    <row r="68" spans="5:14" x14ac:dyDescent="0.35">
      <c r="E68" s="25">
        <v>28</v>
      </c>
      <c r="F68" s="14">
        <f t="shared" si="3"/>
        <v>21001.200000000004</v>
      </c>
      <c r="G68" s="13">
        <f t="shared" si="0"/>
        <v>588033.60000000009</v>
      </c>
      <c r="H68" s="15">
        <f t="shared" si="1"/>
        <v>363003.6</v>
      </c>
      <c r="I68" s="13">
        <f t="shared" si="2"/>
        <v>225030.00000000012</v>
      </c>
    </row>
    <row r="69" spans="5:14" x14ac:dyDescent="0.35">
      <c r="E69" s="25">
        <v>30</v>
      </c>
      <c r="F69" s="14">
        <f t="shared" si="3"/>
        <v>18287</v>
      </c>
      <c r="G69" s="13">
        <f t="shared" si="0"/>
        <v>548610</v>
      </c>
      <c r="H69" s="15">
        <f t="shared" si="1"/>
        <v>354861</v>
      </c>
      <c r="I69" s="13">
        <f t="shared" si="2"/>
        <v>193749</v>
      </c>
    </row>
    <row r="70" spans="5:14" x14ac:dyDescent="0.35">
      <c r="E70" s="25">
        <v>32</v>
      </c>
      <c r="F70" s="14">
        <f t="shared" si="3"/>
        <v>15572.800000000003</v>
      </c>
      <c r="G70" s="13">
        <f t="shared" si="0"/>
        <v>498329.60000000009</v>
      </c>
      <c r="H70" s="15">
        <f t="shared" si="1"/>
        <v>346718.4</v>
      </c>
      <c r="I70" s="13">
        <f t="shared" si="2"/>
        <v>151611.20000000007</v>
      </c>
    </row>
    <row r="71" spans="5:14" x14ac:dyDescent="0.35">
      <c r="E71" s="25">
        <v>34</v>
      </c>
      <c r="F71" s="14">
        <f t="shared" si="3"/>
        <v>12858.600000000006</v>
      </c>
      <c r="G71" s="13">
        <f t="shared" si="0"/>
        <v>437192.4000000002</v>
      </c>
      <c r="H71" s="15">
        <f t="shared" si="1"/>
        <v>338575.8</v>
      </c>
      <c r="I71" s="13">
        <f t="shared" si="2"/>
        <v>98616.60000000021</v>
      </c>
    </row>
    <row r="72" spans="5:14" x14ac:dyDescent="0.35">
      <c r="E72" s="25">
        <v>36</v>
      </c>
      <c r="F72" s="14">
        <f t="shared" si="3"/>
        <v>10144.400000000001</v>
      </c>
      <c r="G72" s="13">
        <f t="shared" si="0"/>
        <v>365198.4</v>
      </c>
      <c r="H72" s="15">
        <f t="shared" si="1"/>
        <v>330433.2</v>
      </c>
      <c r="I72" s="13">
        <f t="shared" si="2"/>
        <v>34765.200000000012</v>
      </c>
    </row>
    <row r="73" spans="5:14" x14ac:dyDescent="0.35">
      <c r="E73" s="25">
        <v>38</v>
      </c>
      <c r="F73" s="14">
        <f t="shared" si="3"/>
        <v>7430.2000000000035</v>
      </c>
      <c r="G73" s="13">
        <f t="shared" si="0"/>
        <v>282347.60000000015</v>
      </c>
      <c r="H73" s="15">
        <f t="shared" si="1"/>
        <v>322290.59999999998</v>
      </c>
      <c r="I73" s="13">
        <f t="shared" si="2"/>
        <v>-39942.999999999825</v>
      </c>
    </row>
    <row r="74" spans="5:14" x14ac:dyDescent="0.35">
      <c r="E74" s="25">
        <v>40</v>
      </c>
      <c r="F74" s="14">
        <f t="shared" si="3"/>
        <v>4715.9999999999991</v>
      </c>
      <c r="G74" s="13">
        <f t="shared" si="0"/>
        <v>188639.99999999997</v>
      </c>
      <c r="H74" s="15">
        <f t="shared" si="1"/>
        <v>314148</v>
      </c>
      <c r="I74" s="13">
        <f t="shared" si="2"/>
        <v>-125508.00000000003</v>
      </c>
    </row>
    <row r="75" spans="5:14" x14ac:dyDescent="0.35">
      <c r="E75" s="25">
        <v>42</v>
      </c>
      <c r="F75" s="14">
        <f t="shared" si="3"/>
        <v>2001.8000000000025</v>
      </c>
      <c r="G75" s="13">
        <f t="shared" si="0"/>
        <v>84075.600000000108</v>
      </c>
      <c r="H75" s="15">
        <f t="shared" si="1"/>
        <v>306005.40000000002</v>
      </c>
      <c r="I75" s="13">
        <f t="shared" si="2"/>
        <v>-221929.79999999993</v>
      </c>
    </row>
    <row r="76" spans="5:14" x14ac:dyDescent="0.35">
      <c r="E76" s="25">
        <v>44</v>
      </c>
      <c r="F76" s="14">
        <f t="shared" si="3"/>
        <v>-712.39999999999475</v>
      </c>
      <c r="G76" s="13">
        <f t="shared" si="0"/>
        <v>-31345.599999999769</v>
      </c>
      <c r="H76" s="15">
        <f t="shared" si="1"/>
        <v>297862.8</v>
      </c>
      <c r="I76" s="13">
        <f t="shared" si="2"/>
        <v>-329208.39999999973</v>
      </c>
    </row>
    <row r="77" spans="5:14" x14ac:dyDescent="0.35">
      <c r="E77" s="25">
        <v>46</v>
      </c>
      <c r="F77" s="14">
        <f t="shared" si="3"/>
        <v>-3426.599999999999</v>
      </c>
      <c r="G77" s="13">
        <f t="shared" si="0"/>
        <v>-157623.59999999995</v>
      </c>
      <c r="H77" s="15">
        <f t="shared" si="1"/>
        <v>289720.2</v>
      </c>
      <c r="I77" s="13">
        <f t="shared" si="2"/>
        <v>-447343.79999999993</v>
      </c>
    </row>
    <row r="78" spans="5:14" x14ac:dyDescent="0.35">
      <c r="E78" s="25">
        <v>48</v>
      </c>
      <c r="F78" s="14">
        <f t="shared" si="3"/>
        <v>-6140.7999999999965</v>
      </c>
      <c r="G78" s="13">
        <f t="shared" si="0"/>
        <v>-294758.39999999985</v>
      </c>
      <c r="H78" s="15">
        <f t="shared" si="1"/>
        <v>281577.60000000003</v>
      </c>
      <c r="I78" s="13">
        <f t="shared" si="2"/>
        <v>-576335.99999999988</v>
      </c>
    </row>
    <row r="79" spans="5:14" x14ac:dyDescent="0.35">
      <c r="E79" s="25">
        <v>50</v>
      </c>
      <c r="F79" s="14">
        <f t="shared" si="3"/>
        <v>-8855</v>
      </c>
      <c r="G79" s="13">
        <f t="shared" si="0"/>
        <v>-442750</v>
      </c>
      <c r="H79" s="15">
        <f t="shared" si="1"/>
        <v>273435</v>
      </c>
      <c r="I79" s="13">
        <f t="shared" si="2"/>
        <v>-716185</v>
      </c>
    </row>
    <row r="80" spans="5:14" x14ac:dyDescent="0.35">
      <c r="E80" s="25"/>
      <c r="F80" s="14"/>
      <c r="G80" s="13"/>
      <c r="H80" s="15"/>
      <c r="I80" s="13"/>
    </row>
    <row r="81" spans="5:14" ht="13.15" thickBot="1" x14ac:dyDescent="0.4">
      <c r="E81" s="25"/>
      <c r="F81" s="14"/>
      <c r="G81" s="13"/>
      <c r="H81" s="15"/>
      <c r="I81" s="13"/>
    </row>
    <row r="82" spans="5:14" ht="13.15" x14ac:dyDescent="0.4">
      <c r="E82" s="25"/>
      <c r="F82" s="14"/>
      <c r="G82" s="13"/>
      <c r="H82" s="15"/>
      <c r="I82" s="13"/>
      <c r="K82" s="1" t="s">
        <v>22</v>
      </c>
      <c r="L82" s="1" t="s">
        <v>1</v>
      </c>
      <c r="M82" s="1" t="s">
        <v>2</v>
      </c>
      <c r="N82" s="22" t="s">
        <v>33</v>
      </c>
    </row>
    <row r="83" spans="5:14" ht="13.15" thickBot="1" x14ac:dyDescent="0.4">
      <c r="E83" s="25"/>
      <c r="F83" s="14"/>
      <c r="G83" s="13"/>
      <c r="H83" s="15"/>
      <c r="I83" s="13"/>
      <c r="K83" s="24">
        <v>10</v>
      </c>
      <c r="L83">
        <v>12</v>
      </c>
      <c r="M83">
        <v>1.2</v>
      </c>
      <c r="N83" s="23">
        <f>($B$46+$C$46*K83+D$46*(L$47*L$48-14.4)+E$46*(L$47/L$48-10))*K83-(B$50+C$50*L$60*($B$46+$C$46*K83+D$46*(L$47*L$48-14.4)+E$46*(L$47/L$48-10)))</f>
        <v>18003</v>
      </c>
    </row>
    <row r="84" spans="5:14" x14ac:dyDescent="0.35">
      <c r="E84" s="25"/>
      <c r="F84" s="14"/>
      <c r="G84" s="13"/>
      <c r="H84" s="15"/>
      <c r="I84" s="13"/>
    </row>
    <row r="85" spans="5:14" x14ac:dyDescent="0.35">
      <c r="E85" s="25"/>
      <c r="F85" s="14"/>
      <c r="G85" s="13"/>
      <c r="H85" s="15"/>
      <c r="I85" s="13"/>
    </row>
    <row r="86" spans="5:14" x14ac:dyDescent="0.35">
      <c r="E86" s="25"/>
      <c r="F86" s="14"/>
      <c r="G86" s="13"/>
      <c r="H86" s="15"/>
      <c r="I86" s="13"/>
    </row>
    <row r="87" spans="5:14" x14ac:dyDescent="0.35">
      <c r="E87" s="25"/>
      <c r="F87" s="14"/>
      <c r="G87" s="13"/>
      <c r="H87" s="15"/>
      <c r="I87" s="13"/>
    </row>
    <row r="88" spans="5:14" x14ac:dyDescent="0.35">
      <c r="E88" s="25"/>
      <c r="F88" s="14"/>
      <c r="G88" s="13"/>
      <c r="H88" s="15"/>
      <c r="I88" s="13"/>
    </row>
    <row r="89" spans="5:14" x14ac:dyDescent="0.35">
      <c r="E89" s="25"/>
      <c r="F89" s="14"/>
      <c r="G89" s="13"/>
      <c r="H89" s="15"/>
      <c r="I89" s="13"/>
    </row>
    <row r="90" spans="5:14" x14ac:dyDescent="0.35">
      <c r="E90" s="25"/>
      <c r="F90" s="14"/>
      <c r="G90" s="13"/>
      <c r="H90" s="15"/>
      <c r="I90" s="13"/>
    </row>
  </sheetData>
  <phoneticPr fontId="3" type="noConversion"/>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3" shapeId="3073" r:id="rId4">
          <objectPr defaultSize="0" autoPict="0" r:id="rId5">
            <anchor moveWithCells="1">
              <from>
                <xdr:col>4</xdr:col>
                <xdr:colOff>85725</xdr:colOff>
                <xdr:row>3</xdr:row>
                <xdr:rowOff>0</xdr:rowOff>
              </from>
              <to>
                <xdr:col>5</xdr:col>
                <xdr:colOff>752475</xdr:colOff>
                <xdr:row>6</xdr:row>
                <xdr:rowOff>104775</xdr:rowOff>
              </to>
            </anchor>
          </objectPr>
        </oleObject>
      </mc:Choice>
      <mc:Fallback>
        <oleObject progId="Equation.3" shapeId="3073" r:id="rId4"/>
      </mc:Fallback>
    </mc:AlternateContent>
    <mc:AlternateContent xmlns:mc="http://schemas.openxmlformats.org/markup-compatibility/2006">
      <mc:Choice Requires="x14">
        <oleObject progId="Equation.3" shapeId="3079" r:id="rId6">
          <objectPr defaultSize="0" autoPict="0" r:id="rId7">
            <anchor moveWithCells="1">
              <from>
                <xdr:col>1</xdr:col>
                <xdr:colOff>9525</xdr:colOff>
                <xdr:row>58</xdr:row>
                <xdr:rowOff>19050</xdr:rowOff>
              </from>
              <to>
                <xdr:col>2</xdr:col>
                <xdr:colOff>419100</xdr:colOff>
                <xdr:row>61</xdr:row>
                <xdr:rowOff>57150</xdr:rowOff>
              </to>
            </anchor>
          </objectPr>
        </oleObject>
      </mc:Choice>
      <mc:Fallback>
        <oleObject progId="Equation.3" shapeId="3079" r:id="rId6"/>
      </mc:Fallback>
    </mc:AlternateContent>
    <mc:AlternateContent xmlns:mc="http://schemas.openxmlformats.org/markup-compatibility/2006">
      <mc:Choice Requires="x14">
        <oleObject progId="Equation.3" shapeId="3080" r:id="rId8">
          <objectPr defaultSize="0" autoPict="0" r:id="rId9">
            <anchor moveWithCells="1">
              <from>
                <xdr:col>1</xdr:col>
                <xdr:colOff>9525</xdr:colOff>
                <xdr:row>62</xdr:row>
                <xdr:rowOff>85725</xdr:rowOff>
              </from>
              <to>
                <xdr:col>3</xdr:col>
                <xdr:colOff>323850</xdr:colOff>
                <xdr:row>65</xdr:row>
                <xdr:rowOff>95250</xdr:rowOff>
              </to>
            </anchor>
          </objectPr>
        </oleObject>
      </mc:Choice>
      <mc:Fallback>
        <oleObject progId="Equation.3" shapeId="3080" r:id="rId8"/>
      </mc:Fallback>
    </mc:AlternateContent>
    <mc:AlternateContent xmlns:mc="http://schemas.openxmlformats.org/markup-compatibility/2006">
      <mc:Choice Requires="x14">
        <oleObject progId="Equation.3" shapeId="3084" r:id="rId10">
          <objectPr defaultSize="0" autoPict="0" r:id="rId11">
            <anchor moveWithCells="1">
              <from>
                <xdr:col>1</xdr:col>
                <xdr:colOff>9525</xdr:colOff>
                <xdr:row>67</xdr:row>
                <xdr:rowOff>19050</xdr:rowOff>
              </from>
              <to>
                <xdr:col>3</xdr:col>
                <xdr:colOff>314325</xdr:colOff>
                <xdr:row>70</xdr:row>
                <xdr:rowOff>0</xdr:rowOff>
              </to>
            </anchor>
          </objectPr>
        </oleObject>
      </mc:Choice>
      <mc:Fallback>
        <oleObject progId="Equation.3" shapeId="3084" r:id="rId10"/>
      </mc:Fallback>
    </mc:AlternateContent>
    <mc:AlternateContent xmlns:mc="http://schemas.openxmlformats.org/markup-compatibility/2006">
      <mc:Choice Requires="x14">
        <oleObject progId="Equation.3" shapeId="3089" r:id="rId12">
          <objectPr defaultSize="0" autoPict="0" r:id="rId13">
            <anchor moveWithCells="1">
              <from>
                <xdr:col>1</xdr:col>
                <xdr:colOff>19050</xdr:colOff>
                <xdr:row>30</xdr:row>
                <xdr:rowOff>19050</xdr:rowOff>
              </from>
              <to>
                <xdr:col>4</xdr:col>
                <xdr:colOff>171450</xdr:colOff>
                <xdr:row>32</xdr:row>
                <xdr:rowOff>133350</xdr:rowOff>
              </to>
            </anchor>
          </objectPr>
        </oleObject>
      </mc:Choice>
      <mc:Fallback>
        <oleObject progId="Equation.3" shapeId="3089" r:id="rId12"/>
      </mc:Fallback>
    </mc:AlternateContent>
    <mc:AlternateContent xmlns:mc="http://schemas.openxmlformats.org/markup-compatibility/2006">
      <mc:Choice Requires="x14">
        <oleObject progId="Equation.3" shapeId="3093" r:id="rId14">
          <objectPr defaultSize="0" autoPict="0" r:id="rId13">
            <anchor moveWithCells="1">
              <from>
                <xdr:col>1</xdr:col>
                <xdr:colOff>9525</xdr:colOff>
                <xdr:row>53</xdr:row>
                <xdr:rowOff>38100</xdr:rowOff>
              </from>
              <to>
                <xdr:col>4</xdr:col>
                <xdr:colOff>161925</xdr:colOff>
                <xdr:row>55</xdr:row>
                <xdr:rowOff>152400</xdr:rowOff>
              </to>
            </anchor>
          </objectPr>
        </oleObject>
      </mc:Choice>
      <mc:Fallback>
        <oleObject progId="Equation.3" shapeId="3093" r:id="rId1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Eng Model</vt:lpstr>
      <vt:lpstr>Simple MicroEcon</vt:lpstr>
      <vt:lpstr>Refined MicroEcon</vt:lpstr>
    </vt:vector>
  </TitlesOfParts>
  <Company>UM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Jarod</dc:creator>
  <cp:lastModifiedBy>Yi Ren</cp:lastModifiedBy>
  <dcterms:created xsi:type="dcterms:W3CDTF">2006-11-07T00:49:04Z</dcterms:created>
  <dcterms:modified xsi:type="dcterms:W3CDTF">2017-03-22T06:36:26Z</dcterms:modified>
</cp:coreProperties>
</file>