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obrane\"/>
    </mc:Choice>
  </mc:AlternateContent>
  <xr:revisionPtr revIDLastSave="0" documentId="13_ncr:1_{64820A32-3FC4-4A97-9027-F7F773A3FBF3}" xr6:coauthVersionLast="47" xr6:coauthVersionMax="47" xr10:uidLastSave="{00000000-0000-0000-0000-000000000000}"/>
  <bookViews>
    <workbookView xWindow="-120" yWindow="-120" windowWidth="51840" windowHeight="21120" activeTab="3" xr2:uid="{568C94E4-E3F7-4EB4-8281-4914A18C47B4}"/>
  </bookViews>
  <sheets>
    <sheet name="About" sheetId="6" r:id="rId1"/>
    <sheet name="Milestones" sheetId="1" r:id="rId2"/>
    <sheet name="Tasks" sheetId="7" r:id="rId3"/>
    <sheet name="Gantt Chart" sheetId="3" r:id="rId4"/>
    <sheet name="Dynamic Chart Data Hidden" sheetId="2" state="hidden" r:id="rId5"/>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Milestones!$D$2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 l="1"/>
  <c r="C7" i="2"/>
  <c r="C8" i="2"/>
  <c r="C9" i="2"/>
  <c r="G6" i="2"/>
  <c r="G7" i="2"/>
  <c r="G8" i="2"/>
  <c r="G9" i="2"/>
  <c r="G10" i="2"/>
  <c r="G11" i="2"/>
  <c r="G5" i="2"/>
  <c r="B38" i="2"/>
  <c r="D38" i="2" s="1"/>
  <c r="B39" i="2"/>
  <c r="D39" i="2" s="1"/>
  <c r="B40" i="2"/>
  <c r="D40" i="2" s="1"/>
  <c r="B41" i="2"/>
  <c r="D41" i="2" s="1"/>
  <c r="B42" i="2"/>
  <c r="E42" i="2" s="1"/>
  <c r="B43" i="2"/>
  <c r="E43" i="2" s="1"/>
  <c r="B44" i="2"/>
  <c r="E44" i="2" s="1"/>
  <c r="B45" i="2"/>
  <c r="D45" i="2" s="1"/>
  <c r="B46" i="2"/>
  <c r="D46" i="2" s="1"/>
  <c r="B47" i="2"/>
  <c r="E47" i="2" s="1"/>
  <c r="B48" i="2"/>
  <c r="E48" i="2" s="1"/>
  <c r="G38" i="2"/>
  <c r="G39" i="2"/>
  <c r="G40" i="2"/>
  <c r="I40" i="2" s="1"/>
  <c r="G41" i="2"/>
  <c r="I41" i="2" s="1"/>
  <c r="G42" i="2"/>
  <c r="I42" i="2" s="1"/>
  <c r="G43" i="2"/>
  <c r="I38" i="2"/>
  <c r="I39" i="2"/>
  <c r="G33" i="2"/>
  <c r="I33" i="2" s="1"/>
  <c r="G34" i="2"/>
  <c r="I34" i="2" s="1"/>
  <c r="G35" i="2"/>
  <c r="I35" i="2" s="1"/>
  <c r="G36" i="2"/>
  <c r="I36" i="2" s="1"/>
  <c r="G37" i="2"/>
  <c r="I37" i="2" s="1"/>
  <c r="F7" i="7"/>
  <c r="F25" i="7"/>
  <c r="F24" i="7"/>
  <c r="F23" i="7"/>
  <c r="F22" i="7"/>
  <c r="F21" i="7"/>
  <c r="F20" i="7"/>
  <c r="F19" i="7"/>
  <c r="F18" i="7"/>
  <c r="G24" i="2"/>
  <c r="G25" i="2"/>
  <c r="G26" i="2"/>
  <c r="G27" i="2"/>
  <c r="G28" i="2"/>
  <c r="G29" i="2"/>
  <c r="G30" i="2"/>
  <c r="G31" i="2"/>
  <c r="G32" i="2"/>
  <c r="D43" i="2" l="1"/>
  <c r="D44" i="2"/>
  <c r="E41" i="2"/>
  <c r="E46" i="2"/>
  <c r="E40" i="2"/>
  <c r="E45" i="2"/>
  <c r="E39" i="2"/>
  <c r="E38" i="2"/>
  <c r="D48" i="2"/>
  <c r="D42" i="2"/>
  <c r="D47" i="2"/>
  <c r="I43" i="2"/>
  <c r="F12" i="7"/>
  <c r="F6" i="7"/>
  <c r="F15" i="7"/>
  <c r="F14" i="7"/>
  <c r="F13" i="7"/>
  <c r="F11" i="7"/>
  <c r="F10" i="7"/>
  <c r="F9" i="7"/>
  <c r="F8" i="7"/>
  <c r="G3" i="2" l="1"/>
  <c r="I25" i="2"/>
  <c r="I28" i="2"/>
  <c r="I31" i="2"/>
  <c r="I30" i="2"/>
  <c r="I26" i="2"/>
  <c r="I24" i="2"/>
  <c r="I29" i="2"/>
  <c r="I27" i="2"/>
  <c r="I32" i="2"/>
  <c r="C45" i="2" l="1"/>
  <c r="C46" i="2"/>
  <c r="C43" i="2"/>
  <c r="C39" i="2"/>
  <c r="C40" i="2"/>
  <c r="C38" i="2"/>
  <c r="C44" i="2"/>
  <c r="C42" i="2"/>
  <c r="C47" i="2"/>
  <c r="C41" i="2"/>
  <c r="C48" i="2"/>
  <c r="G4" i="2"/>
  <c r="B35" i="2" l="1"/>
  <c r="B37" i="2"/>
  <c r="B36" i="2"/>
  <c r="H38" i="2"/>
  <c r="H39" i="2"/>
  <c r="H41" i="2"/>
  <c r="H42" i="2"/>
  <c r="H40" i="2"/>
  <c r="H43" i="2"/>
  <c r="H35" i="2"/>
  <c r="H37" i="2"/>
  <c r="H33" i="2"/>
  <c r="H34" i="2"/>
  <c r="H36" i="2"/>
  <c r="I20" i="2"/>
  <c r="I22" i="2"/>
  <c r="G23" i="2"/>
  <c r="H23" i="2" s="1"/>
  <c r="G19" i="2"/>
  <c r="H19" i="2" s="1"/>
  <c r="H21" i="2"/>
  <c r="G18" i="2"/>
  <c r="H18" i="2" s="1"/>
  <c r="B30" i="2"/>
  <c r="D30" i="2" s="1"/>
  <c r="B34" i="2"/>
  <c r="D34" i="2" s="1"/>
  <c r="B33" i="2"/>
  <c r="D33" i="2" s="1"/>
  <c r="B32" i="2"/>
  <c r="B29" i="2"/>
  <c r="D29" i="2" s="1"/>
  <c r="B28" i="2"/>
  <c r="D28" i="2" s="1"/>
  <c r="B31" i="2"/>
  <c r="D31" i="2" s="1"/>
  <c r="H29" i="2"/>
  <c r="H27" i="2"/>
  <c r="H32" i="2"/>
  <c r="H24" i="2"/>
  <c r="H31" i="2"/>
  <c r="H30" i="2"/>
  <c r="H28" i="2"/>
  <c r="H26" i="2"/>
  <c r="H25" i="2"/>
  <c r="C36" i="2" l="1"/>
  <c r="D36" i="2"/>
  <c r="C37" i="2"/>
  <c r="D37" i="2"/>
  <c r="C35" i="2"/>
  <c r="D35" i="2"/>
  <c r="C28" i="2"/>
  <c r="C32" i="2"/>
  <c r="C30" i="2"/>
  <c r="C31" i="2"/>
  <c r="C33" i="2"/>
  <c r="C29" i="2"/>
  <c r="C34" i="2"/>
  <c r="I21" i="2"/>
  <c r="I23" i="2"/>
  <c r="I19" i="2"/>
  <c r="H20" i="2"/>
  <c r="H22" i="2"/>
  <c r="I18" i="2"/>
  <c r="B6" i="2" l="1"/>
  <c r="B7" i="2"/>
  <c r="B8" i="2"/>
  <c r="B9" i="2"/>
  <c r="C5" i="2"/>
  <c r="C4" i="2"/>
  <c r="B2" i="2"/>
  <c r="B5" i="2"/>
  <c r="B4" i="2"/>
</calcChain>
</file>

<file path=xl/sharedStrings.xml><?xml version="1.0" encoding="utf-8"?>
<sst xmlns="http://schemas.openxmlformats.org/spreadsheetml/2006/main" count="91" uniqueCount="81">
  <si>
    <t>About this workbook</t>
  </si>
  <si>
    <t xml:space="preserve">Enter milestone and task information in the Milestones and Tasks worksheets.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</si>
  <si>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Guide for screen readers</t>
  </si>
  <si>
    <t xml:space="preserve">
There are 5 worksheets in this workbook:
About
Milestones
Tasks
Gantt Chart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</si>
  <si>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Dynamic Chart Data (Hidden)</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</si>
  <si>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</si>
  <si>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Tips</t>
  </si>
  <si>
    <t xml:space="preserve">
By default, milestones are charted on row 1 of the Gantt Chart using the Position column in the Chart Data worksheet, starting in cell C5. To chart milestones on different rows, simply change the number. 
</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</si>
  <si>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</si>
  <si>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</si>
  <si>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This is the last instruction in this worksheet.</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</si>
  <si>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</si>
  <si>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Date tracking Gantt chart</t>
  </si>
  <si>
    <t>Select option Yes in cell D2 if you want to highlight today's date in the Gantt Chart worksheet. 
Select option No in cell D2 if you do not want to highlight today's date in the Gantt Chart worksheet.
In Cell D2, select ALT+Arrow Down for options.</t>
  </si>
  <si>
    <t>Track today's date?</t>
  </si>
  <si>
    <t>No</t>
  </si>
  <si>
    <t>Milestones header for the milestone table is in cell B3.
Tasks header for the tasks table is in cell G3.</t>
  </si>
  <si>
    <t>Milestones</t>
  </si>
  <si>
    <t>Information about the columns in the milestone table are in this row from cells B4 through E4.
Information about the columns in the tasks table are in this row from cells G4 through J4.</t>
  </si>
  <si>
    <t>This column should be ordered sequentially.</t>
  </si>
  <si>
    <t>The position column, charts milestones within the task chart.</t>
  </si>
  <si>
    <t>Enter the date for a milestone in this column.</t>
  </si>
  <si>
    <t>Enter a milestone description in this column. These descriptions will appear in the chart.</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</si>
  <si>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</si>
  <si>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</si>
  <si>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</si>
  <si>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</si>
  <si>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</si>
  <si>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Zakończenie Fazy Projektowej</t>
  </si>
  <si>
    <t>Ukończenie Warstwy Danych i Logiki</t>
  </si>
  <si>
    <t>Wersja "testowa" z Funkcjonalnym GUI</t>
  </si>
  <si>
    <t>Zakończenie Implementacji</t>
  </si>
  <si>
    <t>Projekt Gotowy do Złożenia</t>
  </si>
  <si>
    <t>To add more Milestones, add a new row above this one.
Note, the default number of milestones to chart is 15. Adding new milestones requires a change in the hidden worksheet. See the About worksheet cell A9 for more information.
The next instruction is in cell A26.</t>
  </si>
  <si>
    <t>To add more Milestones, add a new row above this one.</t>
  </si>
  <si>
    <t>A note is in cell G26.
This is the last instruction in this worksheet.</t>
  </si>
  <si>
    <t>Tasks</t>
  </si>
  <si>
    <t>Enter the start date for each task below. For best results sort this column in ascending order.</t>
  </si>
  <si>
    <t>Enter the end date for each task or activity below, in this column.</t>
  </si>
  <si>
    <t>Enter tasks and/or activities in this column.</t>
  </si>
  <si>
    <t>Auto calculated column used for charting the duration of each task. Do not delete or modify.</t>
  </si>
  <si>
    <t>Start Date</t>
  </si>
  <si>
    <t>End Date</t>
  </si>
  <si>
    <t>Task</t>
  </si>
  <si>
    <t>Duration in days</t>
  </si>
  <si>
    <t>Specyfikacja Wymagań Systemowych</t>
  </si>
  <si>
    <t>Projektowanie Schematu Bazy Danych</t>
  </si>
  <si>
    <t xml:space="preserve">Implementacja Klas Modelu </t>
  </si>
  <si>
    <t>Implementacja Warstwy Dostępu do Danych (DAO)</t>
  </si>
  <si>
    <t>Budowa Głównych Okien i Formularzy GUI</t>
  </si>
  <si>
    <t>Implementacja Logiki Obsługi Zdarzeń</t>
  </si>
  <si>
    <t>Stylizacja Interfejsu i Poprawa Użyteczności</t>
  </si>
  <si>
    <t>Testowanie Manualne Scenariuszy Użytkownika</t>
  </si>
  <si>
    <t>Kontrola Wersji (finalne commity)</t>
  </si>
  <si>
    <t>Przygotowanie Dokumentacji Technicznej (finalizacja)</t>
  </si>
  <si>
    <t>To add more Tasks, add a new row above this one.</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</si>
  <si>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</si>
  <si>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</si>
  <si>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</si>
  <si>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</si>
  <si>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</si>
  <si>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</si>
  <si>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</si>
  <si>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</si>
  <si>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</si>
  <si>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</si>
  <si>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</si>
  <si>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</si>
  <si>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</si>
  <si>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</si>
  <si>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</si>
  <si>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</si>
  <si>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</si>
  <si>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</si>
  <si>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</si>
  <si>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</si>
  <si>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</si>
  <si>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</si>
  <si>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</si>
  <si>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</si>
  <si>
    <t>Wersja "Testowa" z Funkcjonalnym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</si>
</sst>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m/d/yyyy"/>
  </numFmts>
  <fonts count="9"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theme="5" tint="-0.49998474074526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4.9989318521683403E-2"/>
        <bgColor theme="5" tint="0.79995117038483843"/>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38">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xf numFmtId="0" fontId="8" fillId="6" borderId="0" xfId="0" applyFont="1" applyFill="1"/>
    <xf numFmtId="0" fontId="8" fillId="0" borderId="0" xfId="0" applyFont="1"/>
    <xf numFmtId="0" fontId="0" fillId="0" borderId="0" xfId="0" applyNumberFormat="1" applyFill="1" applyAlignment="1">
      <alignment wrapText="1"/>
    </xf>
    <xf numFmtId="14" fontId="7" fillId="0" borderId="0" xfId="6" applyFill="1">
      <alignment horizontal="center"/>
    </xf>
    <xf numFmtId="0" fontId="0" fillId="0" borderId="0" xfId="0" applyNumberFormat="1" applyAlignment="1">
      <alignment wrapText="1"/>
    </xf>
    <xf numFmtId="165" fontId="7" fillId="0" borderId="0" xfId="6" applyNumberFormat="1">
      <alignment horizontal="center"/>
    </xf>
    <xf numFmtId="0" fontId="0" fillId="0" borderId="0" xfId="0" applyNumberFormat="1"/>
    <xf numFmtId="165" fontId="0" fillId="0" borderId="0" xfId="0" applyNumberFormat="1"/>
    <xf numFmtId="165" fontId="0" fillId="0" borderId="0" xfId="0" applyNumberFormat="1" applyAlignment="1">
      <alignment horizontal="right"/>
    </xf>
    <xf numFmtId="0" fontId="8" fillId="6" borderId="0" xfId="0" applyFont="1" applyFill="1" applyAlignment="1">
      <alignment horizontal="center"/>
    </xf>
    <xf numFmtId="14" fontId="8" fillId="6" borderId="0" xfId="6" applyNumberFormat="1" applyFont="1" applyFill="1" applyBorder="1" applyAlignment="1">
      <alignment horizontal="center"/>
    </xf>
    <xf numFmtId="0" fontId="8" fillId="5" borderId="0" xfId="0" applyFont="1" applyFill="1" applyAlignment="1">
      <alignment horizontal="center"/>
    </xf>
    <xf numFmtId="0" fontId="8" fillId="0" borderId="0" xfId="0" applyFont="1" applyAlignment="1">
      <alignment horizontal="center"/>
    </xf>
    <xf numFmtId="14" fontId="8" fillId="0" borderId="0" xfId="6" applyNumberFormat="1" applyFont="1" applyBorder="1" applyAlignment="1">
      <alignment horizontal="center"/>
    </xf>
  </cellXfs>
  <cellStyles count="8">
    <cellStyle name="Date" xfId="6" xr:uid="{6EB70F65-3733-4804-9FF5-428A9E5C4ABE}"/>
    <cellStyle name="Dziesiętny [0]" xfId="7" builtinId="6" customBuiltin="1"/>
    <cellStyle name="Nagłówek 1" xfId="1" builtinId="16" customBuiltin="1"/>
    <cellStyle name="Nagłówek 2" xfId="2" builtinId="17" customBuiltin="1"/>
    <cellStyle name="Nagłówek 3" xfId="4" builtinId="18" customBuiltin="1"/>
    <cellStyle name="Normalny" xfId="0" builtinId="0"/>
    <cellStyle name="Tekst objaśnienia" xfId="5" builtinId="53" customBuiltin="1"/>
    <cellStyle name="Tytuł" xfId="3" builtinId="15" customBuiltin="1"/>
  </cellStyles>
  <dxfs count="23">
    <dxf>
      <fill>
        <patternFill>
          <bgColor theme="7" tint="0.79998168889431442"/>
        </patternFill>
      </fill>
    </dxf>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9144E127-1AE2-4CE9-B071-0EB2AD5B5B87}" type="CELLRANGE">
                      <a:rPr lang="en-US"/>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B72A791C-0DB5-47F7-A5A8-F34A5D6AAE54}"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FC762078-9EB6-45AD-AA44-278BB7C2E43C}"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E8F9CFF4-8543-4F76-9D3B-4722C36A21A7}"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6842BFFC-73E2-441F-8A78-4DD7C4D22914}"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5A22EDDA-8FBD-44BB-A41C-B1F0F4D31A0E}"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3E21107C-B7E9-4A15-AE87-CCCA7ABE3C38}"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dLbl>
              <c:idx val="7"/>
              <c:tx>
                <c:rich>
                  <a:bodyPr/>
                  <a:lstStyle/>
                  <a:p>
                    <a:fld id="{3D22D96A-068E-4727-897F-8899AB636303}"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9AA-466E-A3E0-9A6806547E46}"/>
                </c:ext>
              </c:extLst>
            </c:dLbl>
            <c:dLbl>
              <c:idx val="8"/>
              <c:tx>
                <c:rich>
                  <a:bodyPr/>
                  <a:lstStyle/>
                  <a:p>
                    <a:fld id="{F2CB7D71-3599-43B4-AEB7-2C5EB4239D7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9AA-466E-A3E0-9A6806547E46}"/>
                </c:ext>
              </c:extLst>
            </c:dLbl>
            <c:dLbl>
              <c:idx val="9"/>
              <c:tx>
                <c:rich>
                  <a:bodyPr/>
                  <a:lstStyle/>
                  <a:p>
                    <a:fld id="{DA6C69A5-8040-4097-AD17-6D655F12282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9AA-466E-A3E0-9A6806547E46}"/>
                </c:ext>
              </c:extLst>
            </c:dLbl>
            <c:dLbl>
              <c:idx val="10"/>
              <c:tx>
                <c:rich>
                  <a:bodyPr/>
                  <a:lstStyle/>
                  <a:p>
                    <a:fld id="{993B000E-696B-482C-987F-D858E811E2C0}"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9AA-466E-A3E0-9A6806547E46}"/>
                </c:ext>
              </c:extLst>
            </c:dLbl>
            <c:dLbl>
              <c:idx val="11"/>
              <c:tx>
                <c:rich>
                  <a:bodyPr/>
                  <a:lstStyle/>
                  <a:p>
                    <a:fld id="{7725E80A-62F7-46BE-82AE-E60FD6D075B7}"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9AA-466E-A3E0-9A6806547E46}"/>
                </c:ext>
              </c:extLst>
            </c:dLbl>
            <c:dLbl>
              <c:idx val="12"/>
              <c:tx>
                <c:rich>
                  <a:bodyPr/>
                  <a:lstStyle/>
                  <a:p>
                    <a:fld id="{440A8303-3641-4269-9FCB-18BEB806F431}"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9AA-466E-A3E0-9A6806547E46}"/>
                </c:ext>
              </c:extLst>
            </c:dLbl>
            <c:dLbl>
              <c:idx val="13"/>
              <c:tx>
                <c:rich>
                  <a:bodyPr/>
                  <a:lstStyle/>
                  <a:p>
                    <a:fld id="{7604CEB7-E6DB-415A-821A-CE1F4E427FB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9AA-466E-A3E0-9A6806547E46}"/>
                </c:ext>
              </c:extLst>
            </c:dLbl>
            <c:dLbl>
              <c:idx val="14"/>
              <c:tx>
                <c:rich>
                  <a:bodyPr/>
                  <a:lstStyle/>
                  <a:p>
                    <a:fld id="{E164963B-2F8C-408C-B887-E474100948CE}"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9AA-466E-A3E0-9A6806547E46}"/>
                </c:ext>
              </c:extLst>
            </c:dLbl>
            <c:dLbl>
              <c:idx val="15"/>
              <c:tx>
                <c:rich>
                  <a:bodyPr/>
                  <a:lstStyle/>
                  <a:p>
                    <a:fld id="{0FBADE26-A11E-46C7-8EEF-6E926BC25B9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9AA-466E-A3E0-9A6806547E46}"/>
                </c:ext>
              </c:extLst>
            </c:dLbl>
            <c:dLbl>
              <c:idx val="16"/>
              <c:tx>
                <c:rich>
                  <a:bodyPr/>
                  <a:lstStyle/>
                  <a:p>
                    <a:fld id="{8B1A69D9-BD3A-4C77-B6DD-9C9BE86B4A8D}"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9AA-466E-A3E0-9A6806547E46}"/>
                </c:ext>
              </c:extLst>
            </c:dLbl>
            <c:dLbl>
              <c:idx val="17"/>
              <c:tx>
                <c:rich>
                  <a:bodyPr/>
                  <a:lstStyle/>
                  <a:p>
                    <a:fld id="{471F8301-A0DA-4B59-ACF4-BA967F5D3954}"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9AA-466E-A3E0-9A6806547E46}"/>
                </c:ext>
              </c:extLst>
            </c:dLbl>
            <c:dLbl>
              <c:idx val="18"/>
              <c:tx>
                <c:rich>
                  <a:bodyPr/>
                  <a:lstStyle/>
                  <a:p>
                    <a:fld id="{360E06F0-05EE-41F5-9DA7-9DC89D0C81ED}"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9AA-466E-A3E0-9A6806547E46}"/>
                </c:ext>
              </c:extLst>
            </c:dLbl>
            <c:dLbl>
              <c:idx val="19"/>
              <c:tx>
                <c:rich>
                  <a:bodyPr/>
                  <a:lstStyle/>
                  <a:p>
                    <a:fld id="{4F193B27-1D76-4A0A-B2F2-B38175D2C553}"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9AA-466E-A3E0-9A6806547E46}"/>
                </c:ext>
              </c:extLst>
            </c:dLbl>
            <c:dLbl>
              <c:idx val="20"/>
              <c:tx>
                <c:rich>
                  <a:bodyPr/>
                  <a:lstStyle/>
                  <a:p>
                    <a:fld id="{CED0C17C-71C7-4308-B009-651277CC6F9E}"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9AA-466E-A3E0-9A6806547E4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Hidden'!$D$28:$D$48</c:f>
                <c:numCache>
                  <c:formatCode>General</c:formatCode>
                  <c:ptCount val="21"/>
                  <c:pt idx="0">
                    <c:v>3</c:v>
                  </c:pt>
                  <c:pt idx="1">
                    <c:v>2</c:v>
                  </c:pt>
                  <c:pt idx="2">
                    <c:v>5</c:v>
                  </c:pt>
                  <c:pt idx="3">
                    <c:v>5</c:v>
                  </c:pt>
                  <c:pt idx="4">
                    <c:v>7</c:v>
                  </c:pt>
                  <c:pt idx="5">
                    <c:v>6</c:v>
                  </c:pt>
                  <c:pt idx="6">
                    <c:v>3</c:v>
                  </c:pt>
                  <c:pt idx="7">
                    <c:v>3</c:v>
                  </c:pt>
                  <c:pt idx="8">
                    <c:v>7</c:v>
                  </c:pt>
                  <c:pt idx="9">
                    <c:v>5</c:v>
                  </c:pt>
                  <c:pt idx="10">
                    <c:v>0</c:v>
                  </c:pt>
                  <c:pt idx="11">
                    <c:v>0</c:v>
                  </c:pt>
                  <c:pt idx="12">
                    <c:v>0</c:v>
                  </c:pt>
                  <c:pt idx="13">
                    <c:v>0</c:v>
                  </c:pt>
                  <c:pt idx="14">
                    <c:v>0</c:v>
                  </c:pt>
                  <c:pt idx="15">
                    <c:v>0</c:v>
                  </c:pt>
                  <c:pt idx="16">
                    <c:v>0</c:v>
                  </c:pt>
                  <c:pt idx="17">
                    <c:v>0</c:v>
                  </c:pt>
                  <c:pt idx="18">
                    <c:v>0</c:v>
                  </c:pt>
                  <c:pt idx="19">
                    <c:v>0</c:v>
                  </c:pt>
                  <c:pt idx="20">
                    <c:v>0</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Hidden'!$C$28:$C$48</c:f>
              <c:numCache>
                <c:formatCode>m/d/yyyy</c:formatCode>
                <c:ptCount val="21"/>
                <c:pt idx="0">
                  <c:v>45787</c:v>
                </c:pt>
                <c:pt idx="1">
                  <c:v>45790</c:v>
                </c:pt>
                <c:pt idx="2">
                  <c:v>45792</c:v>
                </c:pt>
                <c:pt idx="3">
                  <c:v>45797</c:v>
                </c:pt>
                <c:pt idx="4">
                  <c:v>45802</c:v>
                </c:pt>
                <c:pt idx="5">
                  <c:v>45807</c:v>
                </c:pt>
                <c:pt idx="6">
                  <c:v>45813</c:v>
                </c:pt>
                <c:pt idx="7" formatCode="m/d/yyyy">
                  <c:v>45816</c:v>
                </c:pt>
                <c:pt idx="8" formatCode="m/d/yyyy">
                  <c:v>45817</c:v>
                </c:pt>
                <c:pt idx="9" formatCode="m/d/yyyy">
                  <c:v>45818</c:v>
                </c:pt>
                <c:pt idx="10" formatCode="m/d/yyyy">
                  <c:v>45787</c:v>
                </c:pt>
                <c:pt idx="11" formatCode="m/d/yyyy">
                  <c:v>45787</c:v>
                </c:pt>
                <c:pt idx="12" formatCode="m/d/yyyy">
                  <c:v>45787</c:v>
                </c:pt>
                <c:pt idx="13" formatCode="m/d/yyyy">
                  <c:v>45787</c:v>
                </c:pt>
                <c:pt idx="14" formatCode="m/d/yyyy">
                  <c:v>45787</c:v>
                </c:pt>
                <c:pt idx="15" formatCode="m/d/yyyy">
                  <c:v>45787</c:v>
                </c:pt>
                <c:pt idx="16" formatCode="m/d/yyyy">
                  <c:v>45787</c:v>
                </c:pt>
                <c:pt idx="17" formatCode="m/d/yyyy">
                  <c:v>45787</c:v>
                </c:pt>
                <c:pt idx="18" formatCode="m/d/yyyy">
                  <c:v>45787</c:v>
                </c:pt>
                <c:pt idx="19" formatCode="m/d/yyyy">
                  <c:v>45787</c:v>
                </c:pt>
                <c:pt idx="20" formatCode="m/d/yyyy">
                  <c:v>45787</c:v>
                </c:pt>
              </c:numCache>
            </c:numRef>
          </c:xVal>
          <c:yVal>
            <c:numRef>
              <c:f>'Dynamic Chart Data Hidden'!$E$28:$E$48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0</c:v>
                </c:pt>
                <c:pt idx="12">
                  <c:v>0</c:v>
                </c:pt>
                <c:pt idx="13">
                  <c:v>0</c:v>
                </c:pt>
                <c:pt idx="14">
                  <c:v>0</c:v>
                </c:pt>
                <c:pt idx="15">
                  <c:v>0</c:v>
                </c:pt>
                <c:pt idx="16">
                  <c:v>0</c:v>
                </c:pt>
                <c:pt idx="17">
                  <c:v>0</c:v>
                </c:pt>
                <c:pt idx="18">
                  <c:v>0</c:v>
                </c:pt>
                <c:pt idx="19">
                  <c:v>0</c:v>
                </c:pt>
                <c:pt idx="20">
                  <c:v>0</c:v>
                </c:pt>
              </c:numCache>
            </c:numRef>
          </c:yVal>
          <c:smooth val="0"/>
          <c:extLst>
            <c:ext xmlns:c15="http://schemas.microsoft.com/office/drawing/2012/chart" uri="{02D57815-91ED-43cb-92C2-25804820EDAC}">
              <c15:datalabelsRange>
                <c15:f>'Dynamic Chart Data Hidden'!$B$28:$B$48</c15:f>
                <c15:dlblRangeCache>
                  <c:ptCount val="21"/>
                  <c:pt idx="0">
                    <c:v>Specyfikacja Wymagań Systemowych</c:v>
                  </c:pt>
                  <c:pt idx="1">
                    <c:v>Projektowanie Schematu Bazy Danych</c:v>
                  </c:pt>
                  <c:pt idx="2">
                    <c:v>Implementacja Klas Modelu </c:v>
                  </c:pt>
                  <c:pt idx="3">
                    <c:v>Implementacja Warstwy Dostępu do Danych (DAO)</c:v>
                  </c:pt>
                  <c:pt idx="4">
                    <c:v>Budowa Głównych Okien i Formularzy GUI</c:v>
                  </c:pt>
                  <c:pt idx="5">
                    <c:v>Implementacja Logiki Obsługi Zdarzeń</c:v>
                  </c:pt>
                  <c:pt idx="6">
                    <c:v>Stylizacja Interfejsu i Poprawa Użyteczności</c:v>
                  </c:pt>
                  <c:pt idx="7">
                    <c:v>Testowanie Manualne Scenariuszy Użytkownika</c:v>
                  </c:pt>
                  <c:pt idx="8">
                    <c:v>Kontrola Wersji (finalne commity)</c:v>
                  </c:pt>
                  <c:pt idx="9">
                    <c:v>Przygotowanie Dokumentacji Technicznej (finalizacja)</c:v>
                  </c:pt>
                </c15:dlblRangeCache>
              </c15:datalabelsRange>
            </c:ext>
            <c:ext xmlns:c16="http://schemas.microsoft.com/office/drawing/2014/chart" uri="{C3380CC4-5D6E-409C-BE32-E72D297353CC}">
              <c16:uniqueId val="{0000000A-CCF3-4D6B-A363-E3E4CAC6EE6E}"/>
            </c:ext>
          </c:extLst>
        </c:ser>
        <c:ser>
          <c:idx val="2"/>
          <c:order val="1"/>
          <c:spPr>
            <a:ln w="25400" cap="rnd">
              <a:noFill/>
              <a:round/>
            </a:ln>
            <a:effectLst/>
          </c:spPr>
          <c:marker>
            <c:symbol val="circle"/>
            <c:size val="5"/>
            <c:spPr>
              <a:solidFill>
                <a:schemeClr val="accent6"/>
              </a:solidFill>
              <a:ln w="9525" cap="rnd">
                <a:noFill/>
              </a:ln>
              <a:effectLst/>
            </c:spPr>
          </c:marker>
          <c:dLbls>
            <c:dLbl>
              <c:idx val="0"/>
              <c:tx>
                <c:rich>
                  <a:bodyPr/>
                  <a:lstStyle/>
                  <a:p>
                    <a:fld id="{38F65DCA-7D51-4EAE-9C22-174F6ACBE5EC}" type="CELLRANGE">
                      <a:rPr lang="en-US"/>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063E9819-A126-4F45-8505-D3D044DE56FF}"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5DA63169-BBDF-420A-B87D-A6AB01B45097}"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461706B1-068E-4F3B-A621-8887D638E263}"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A56A3826-8759-49AD-A5B6-3CE3CFBD8103}"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6A7625E6-DDD3-4117-A01D-9B646ED5DD68}"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8537904A-228D-4047-B169-412704028F6C}"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6D87C922-9963-4A67-AD47-3A98677A7A3E}"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230CB934-AF07-48C1-BA92-2A0421821C85}"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977936D7-1ED9-41DC-B288-C74374519192}"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A661F515-BE96-4375-9530-4E1CFA09E84C}"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682D1A12-2C49-41CA-A968-A8CE8FBDBD0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47C6E065-DE57-4F93-B402-8F11F56E3C71}"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8A4CDDB8-E377-42B4-98AE-2B048D68ED17}"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84942A59-152D-4C96-B971-BA0A6AE2D14E}"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Hidden'!$H$18:$H$43</c:f>
              <c:numCache>
                <c:formatCode>m/d/yyyy</c:formatCode>
                <c:ptCount val="26"/>
                <c:pt idx="0">
                  <c:v>45791</c:v>
                </c:pt>
                <c:pt idx="1">
                  <c:v>45801</c:v>
                </c:pt>
                <c:pt idx="2">
                  <c:v>45812</c:v>
                </c:pt>
                <c:pt idx="3">
                  <c:v>45815</c:v>
                </c:pt>
                <c:pt idx="4">
                  <c:v>45822</c:v>
                </c:pt>
                <c:pt idx="5">
                  <c:v>45802</c:v>
                </c:pt>
                <c:pt idx="6">
                  <c:v>45802</c:v>
                </c:pt>
                <c:pt idx="7">
                  <c:v>45802</c:v>
                </c:pt>
                <c:pt idx="8">
                  <c:v>45802</c:v>
                </c:pt>
                <c:pt idx="9">
                  <c:v>45802</c:v>
                </c:pt>
                <c:pt idx="10">
                  <c:v>45802</c:v>
                </c:pt>
                <c:pt idx="11">
                  <c:v>45802</c:v>
                </c:pt>
                <c:pt idx="12">
                  <c:v>45802</c:v>
                </c:pt>
                <c:pt idx="13">
                  <c:v>45802</c:v>
                </c:pt>
                <c:pt idx="14">
                  <c:v>45802</c:v>
                </c:pt>
                <c:pt idx="15">
                  <c:v>45802</c:v>
                </c:pt>
                <c:pt idx="16">
                  <c:v>45802</c:v>
                </c:pt>
                <c:pt idx="17">
                  <c:v>45802</c:v>
                </c:pt>
                <c:pt idx="18">
                  <c:v>45802</c:v>
                </c:pt>
                <c:pt idx="19">
                  <c:v>45802</c:v>
                </c:pt>
                <c:pt idx="20">
                  <c:v>45802</c:v>
                </c:pt>
                <c:pt idx="21">
                  <c:v>45802</c:v>
                </c:pt>
                <c:pt idx="22">
                  <c:v>45802</c:v>
                </c:pt>
                <c:pt idx="23">
                  <c:v>45802</c:v>
                </c:pt>
                <c:pt idx="24">
                  <c:v>45802</c:v>
                </c:pt>
                <c:pt idx="25">
                  <c:v>45802</c:v>
                </c:pt>
              </c:numCache>
            </c:numRef>
          </c:xVal>
          <c:yVal>
            <c:numRef>
              <c:f>'Dynamic Chart Data Hidden'!$I$18:$I$33</c:f>
              <c:numCache>
                <c:formatCode>General</c:formatCode>
                <c:ptCount val="16"/>
                <c:pt idx="0">
                  <c:v>6</c:v>
                </c:pt>
                <c:pt idx="1">
                  <c:v>3</c:v>
                </c:pt>
                <c:pt idx="2">
                  <c:v>1</c:v>
                </c:pt>
                <c:pt idx="3">
                  <c:v>6</c:v>
                </c:pt>
                <c:pt idx="4">
                  <c:v>5</c:v>
                </c:pt>
                <c:pt idx="5">
                  <c:v>0</c:v>
                </c:pt>
                <c:pt idx="6">
                  <c:v>0</c:v>
                </c:pt>
                <c:pt idx="7">
                  <c:v>0</c:v>
                </c:pt>
                <c:pt idx="8">
                  <c:v>0</c:v>
                </c:pt>
                <c:pt idx="9">
                  <c:v>0</c:v>
                </c:pt>
                <c:pt idx="10">
                  <c:v>0</c:v>
                </c:pt>
                <c:pt idx="11">
                  <c:v>0</c:v>
                </c:pt>
                <c:pt idx="12">
                  <c:v>0</c:v>
                </c:pt>
                <c:pt idx="13">
                  <c:v>0</c:v>
                </c:pt>
                <c:pt idx="14">
                  <c:v>0</c:v>
                </c:pt>
                <c:pt idx="15">
                  <c:v>0</c:v>
                </c:pt>
              </c:numCache>
            </c:numRef>
          </c:yVal>
          <c:smooth val="0"/>
          <c:extLst>
            <c:ext xmlns:c15="http://schemas.microsoft.com/office/drawing/2012/chart" uri="{02D57815-91ED-43cb-92C2-25804820EDAC}">
              <c15:datalabelsRange>
                <c15:f>'Dynamic Chart Data Hidden'!$G$18:$G$33</c15:f>
                <c15:dlblRangeCache>
                  <c:ptCount val="16"/>
                  <c:pt idx="0">
                    <c:v>Zakończenie Fazy Projektowej</c:v>
                  </c:pt>
                  <c:pt idx="1">
                    <c:v>Ukończenie Warstwy Danych i Logiki</c:v>
                  </c:pt>
                  <c:pt idx="2">
                    <c:v>Wersja "Testowa" z Funkcjonalnym GUI</c:v>
                  </c:pt>
                  <c:pt idx="3">
                    <c:v>Zakończenie Implementacji</c:v>
                  </c:pt>
                  <c:pt idx="4">
                    <c:v>Projekt Gotowy do Złożenia</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289891</xdr:colOff>
      <xdr:row>40</xdr:row>
      <xdr:rowOff>24847</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7"/>
    <tableColumn id="3" xr3:uid="{2EB2227F-D85F-4004-8BC5-DEE0E8CC2A93}" name="Position" dataDxfId="16"/>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o." dataDxfId="15"/>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4">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27:E48" totalsRowShown="0">
  <autoFilter ref="B27:E48"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3">
      <calculatedColumnFormula>IFERROR(IF(LEN(OFFSET(Tasks!$C6,ScrollingIncrement[scroll increment],0,1,1))=0,"",IF(OR(OFFSET(Tasks!$D6,ScrollingIncrement[scroll increment],0,1,1)&lt;=$G$4,OFFSET(Tasks!$C6,ScrollingIncrement[scroll increment],0,1,1)&gt;=($G$3-$D$11)),INDEX(Tasks[],OFFSET(Tasks!$B6,ScrollingIncrement[scroll increment],0,1,1),4),"")),"")</calculatedColumnFormula>
    </tableColumn>
    <tableColumn id="2" xr3:uid="{67A68433-98C6-4D8B-B13E-5A174B091BFD}" name="Start date" dataDxfId="12" dataCellStyle="Date">
      <calculatedColumnFormula>IFERROR(IF(LEN(DynamicTaskData[[#This Row],[Tasks]])=0,$G$3,INDEX(Tasks[],OFFSET(Tasks!$B6,ScrollingIncrement[scroll increment],0,1,1),2)),"")</calculatedColumnFormula>
    </tableColumn>
    <tableColumn id="3" xr3:uid="{F8FBD7F0-C854-4F78-A244-B23F2FFF6E70}" name="Task duration in days" dataDxfId="11">
      <calculatedColumnFormula>IFERROR(IF(LEN(DynamicTaskData[[#This Row],[Tasks]])=0,0,IF(AND(Tasks!$C6&lt;=$G$4,Tasks!$D6&gt;=$G$4),ABS(OFFSET(Tasks!$C6,ScrollingIncrement[scroll increment],0,1,1)-$G$4)+1,OFFSET(Tasks!$F6,ScrollingIncrement[scroll increment],0,1,1))),"")</calculatedColumnFormula>
    </tableColumn>
    <tableColumn id="4" xr3:uid="{5A2DA5AB-D865-4B01-B889-2961800BAEFD}" name="position" dataDxfId="10">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9" totalsRowShown="0">
  <autoFilter ref="B3:C9" xr:uid="{C74C9E73-4A4C-4834-9227-5225090C02B4}"/>
  <tableColumns count="2">
    <tableColumn id="1" xr3:uid="{C38F7B9B-A971-4488-8015-29B0727A34E7}" name="today highlight x co-ord" dataDxfId="9">
      <calculatedColumnFormula>IFERROR(IF(TODAY()&lt;MIN(DynamicTaskData[Start date]),MIN($G$3,MIN(DynamicTaskData[Start date])),TODAY()),TODAY())</calculatedColumnFormula>
    </tableColumn>
    <tableColumn id="2" xr3:uid="{0976B376-4D30-4099-AE10-A329AAD22F6E}" name="y co-ord" dataDxfId="8">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43" totalsRowShown="0">
  <autoFilter ref="G17:I43" xr:uid="{36CE19C9-41B5-47A8-AAA1-A3D6AC913D8B}">
    <filterColumn colId="0" hiddenButton="1"/>
    <filterColumn colId="1" hiddenButton="1"/>
    <filterColumn colId="2" hiddenButton="1"/>
  </autoFilter>
  <tableColumns count="3">
    <tableColumn id="1" xr3:uid="{B32D10F3-8C97-4D87-8F09-C4C9DB7410B5}" name="Milestones" dataDxfId="7">
      <calculatedColumnFormula>IFERROR(IF(LEN(Milestones!D6)=0,"",IF(AND(Milestones!D6&lt;=$G$4,Milestones!D6&gt;=$G$3-$D$11),Milestones!E6,"")),"")</calculatedColumnFormula>
    </tableColumn>
    <tableColumn id="4" xr3:uid="{08699A2C-FE9E-454E-85A5-61493B3B2502}" name="Date" dataDxfId="6" dataCellStyle="Date">
      <calculatedColumnFormula>IFERROR(IF(LEN(DynamicMilestoneData[[#This Row],[Milestones]])=0,$G$4,Milestones!$D6),2)</calculatedColumnFormula>
    </tableColumn>
    <tableColumn id="5" xr3:uid="{FF95A456-DC6C-4DEF-A422-1A60C8530445}" name="Baseline" dataDxfId="5">
      <calculatedColumnFormula>IFERROR(IF(LEN(DynamicMilestoneData[[#This Row],[Milestones]])=0,"",Milestones!$C6),"")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16:B17" totalsRowShown="0" headerRowDxfId="4" dataDxfId="3">
  <autoFilter ref="B16:B17" xr:uid="{EF98147B-BF9A-4D76-A56A-BD910CB7D4BE}">
    <filterColumn colId="0" hiddenButton="1"/>
  </autoFilter>
  <tableColumns count="1">
    <tableColumn id="1" xr3:uid="{F9A5A7B8-7EE1-4D44-B78F-710AFC7920AA}" name="scroll incr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G2:G11" totalsRowShown="0">
  <autoFilter ref="G2:G11" xr:uid="{DDE82E12-4FE9-46D1-8EAA-6B89FFED0A50}"/>
  <tableColumns count="1">
    <tableColumn id="1" xr3:uid="{1D49A440-6CFE-4E17-92DB-D396A59981B6}" name="Charting rang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4" zoomScale="115" zoomScaleNormal="115" workbookViewId="0">
      <selection activeCell="A6" sqref="A6"/>
    </sheetView>
  </sheetViews>
  <sheetFormatPr defaultRowHeight="15" x14ac:dyDescent="0.25"/>
  <cols>
    <col min="1" max="1" width="78.7109375" style="23" customWidth="1"/>
  </cols>
  <sheetData>
    <row r="1" spans="1:1" ht="50.1" customHeight="1" x14ac:dyDescent="0.3">
      <c r="A1" s="19" t="s">
        <v>0</v>
      </c>
    </row>
    <row r="2" spans="1:1" ht="150" x14ac:dyDescent="0.25">
      <c r="A2" s="20" t="s">
        <v>1</v>
      </c>
    </row>
    <row r="3" spans="1:1" x14ac:dyDescent="0.25">
      <c r="A3" s="21" t="s">
        <v>2</v>
      </c>
    </row>
    <row r="4" spans="1:1" ht="255" x14ac:dyDescent="0.25">
      <c r="A4" s="20" t="s">
        <v>3</v>
      </c>
    </row>
    <row r="5" spans="1:1" x14ac:dyDescent="0.25">
      <c r="A5" s="21" t="s">
        <v>4</v>
      </c>
    </row>
    <row r="6" spans="1:1" ht="180" x14ac:dyDescent="0.25">
      <c r="A6" s="20" t="s">
        <v>5</v>
      </c>
    </row>
    <row r="7" spans="1:1" x14ac:dyDescent="0.25">
      <c r="A7" s="22" t="s">
        <v>6</v>
      </c>
    </row>
    <row r="8" spans="1:1" ht="75" x14ac:dyDescent="0.25">
      <c r="A8" s="20" t="s">
        <v>7</v>
      </c>
    </row>
    <row r="9" spans="1:1" ht="45" x14ac:dyDescent="0.25">
      <c r="A9" s="20" t="s">
        <v>8</v>
      </c>
    </row>
    <row r="10" spans="1:1" ht="60" x14ac:dyDescent="0.25">
      <c r="A10" s="20" t="s">
        <v>9</v>
      </c>
    </row>
    <row r="11" spans="1:1" x14ac:dyDescent="0.25">
      <c r="A11" s="20" t="s">
        <v>10</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N26"/>
  <sheetViews>
    <sheetView showGridLines="0" topLeftCell="A2" zoomScale="175" zoomScaleNormal="175" workbookViewId="0">
      <selection activeCell="H18" sqref="H18"/>
    </sheetView>
  </sheetViews>
  <sheetFormatPr defaultRowHeight="15" x14ac:dyDescent="0.25"/>
  <cols>
    <col min="1" max="1" width="2.7109375" style="18" customWidth="1"/>
    <col min="2" max="2" width="10.7109375" customWidth="1"/>
    <col min="3" max="3" width="12.7109375" customWidth="1"/>
    <col min="4" max="4" width="14.7109375" customWidth="1"/>
    <col min="5" max="5" width="35" bestFit="1" customWidth="1"/>
    <col min="13" max="13" width="10.5703125" bestFit="1" customWidth="1"/>
  </cols>
  <sheetData>
    <row r="1" spans="1:14" ht="50.1" customHeight="1" x14ac:dyDescent="0.25">
      <c r="A1" s="17" t="s">
        <v>11</v>
      </c>
      <c r="B1" s="8" t="s">
        <v>12</v>
      </c>
    </row>
    <row r="2" spans="1:14" ht="15.75" x14ac:dyDescent="0.25">
      <c r="A2" s="18" t="s">
        <v>13</v>
      </c>
      <c r="B2" s="16" t="s">
        <v>14</v>
      </c>
      <c r="C2" s="15"/>
      <c r="D2" s="9" t="s">
        <v>15</v>
      </c>
    </row>
    <row r="3" spans="1:14" ht="35.1" customHeight="1" x14ac:dyDescent="0.3">
      <c r="A3" s="17" t="s">
        <v>16</v>
      </c>
      <c r="B3" s="5" t="s">
        <v>17</v>
      </c>
    </row>
    <row r="4" spans="1:14" ht="64.5" x14ac:dyDescent="0.25">
      <c r="A4" s="17" t="s">
        <v>18</v>
      </c>
      <c r="B4" s="10" t="s">
        <v>19</v>
      </c>
      <c r="C4" s="10" t="s">
        <v>20</v>
      </c>
      <c r="D4" s="10" t="s">
        <v>21</v>
      </c>
      <c r="E4" s="10" t="s">
        <v>22</v>
      </c>
    </row>
    <row r="5" spans="1:14" x14ac:dyDescent="0.25">
      <c r="A5" s="17" t="s">
        <v>23</v>
      </c>
      <c r="B5" t="s">
        <v>24</v>
      </c>
      <c r="C5" t="s">
        <v>25</v>
      </c>
      <c r="D5" t="s">
        <v>26</v>
      </c>
      <c r="E5" t="s">
        <v>27</v>
      </c>
    </row>
    <row r="6" spans="1:14" x14ac:dyDescent="0.25">
      <c r="A6" s="17"/>
      <c r="B6" s="6">
        <v>1</v>
      </c>
      <c r="C6" s="6">
        <v>6</v>
      </c>
      <c r="D6" s="11">
        <v>45791</v>
      </c>
      <c r="E6" t="s">
        <v>28</v>
      </c>
    </row>
    <row r="7" spans="1:14" x14ac:dyDescent="0.25">
      <c r="B7" s="6">
        <v>2</v>
      </c>
      <c r="C7" s="6">
        <v>3</v>
      </c>
      <c r="D7" s="11">
        <v>45801</v>
      </c>
      <c r="E7" t="s">
        <v>29</v>
      </c>
    </row>
    <row r="8" spans="1:14" x14ac:dyDescent="0.25">
      <c r="B8" s="6">
        <v>3</v>
      </c>
      <c r="C8" s="6">
        <v>1</v>
      </c>
      <c r="D8" s="11">
        <v>45812</v>
      </c>
      <c r="E8" t="s">
        <v>30</v>
      </c>
    </row>
    <row r="9" spans="1:14" x14ac:dyDescent="0.25">
      <c r="B9" s="6">
        <v>4</v>
      </c>
      <c r="C9" s="6">
        <v>6</v>
      </c>
      <c r="D9" s="11">
        <v>45815</v>
      </c>
      <c r="E9" t="s">
        <v>31</v>
      </c>
    </row>
    <row r="10" spans="1:14" x14ac:dyDescent="0.25">
      <c r="B10" s="6">
        <v>5</v>
      </c>
      <c r="C10" s="6">
        <v>5</v>
      </c>
      <c r="D10" s="11">
        <v>45822</v>
      </c>
      <c r="E10" t="s">
        <v>32</v>
      </c>
      <c r="K10" s="33"/>
      <c r="L10" s="33"/>
      <c r="M10" s="34"/>
      <c r="N10" s="24"/>
    </row>
    <row r="11" spans="1:14" x14ac:dyDescent="0.25">
      <c r="B11" s="6"/>
      <c r="C11" s="6"/>
      <c r="D11" s="11"/>
      <c r="K11" s="35"/>
      <c r="L11" s="36"/>
      <c r="M11" s="37"/>
      <c r="N11" s="25"/>
    </row>
    <row r="12" spans="1:14" x14ac:dyDescent="0.25">
      <c r="B12" s="6"/>
      <c r="C12" s="6"/>
      <c r="D12" s="11"/>
      <c r="K12" s="33"/>
      <c r="L12" s="33"/>
      <c r="M12" s="34"/>
      <c r="N12" s="24"/>
    </row>
    <row r="13" spans="1:14" x14ac:dyDescent="0.25">
      <c r="B13" s="6"/>
      <c r="C13" s="6"/>
      <c r="D13" s="11"/>
      <c r="K13" s="35"/>
      <c r="L13" s="36"/>
      <c r="M13" s="37"/>
      <c r="N13" s="25"/>
    </row>
    <row r="14" spans="1:14" x14ac:dyDescent="0.25">
      <c r="B14" s="6"/>
      <c r="C14" s="6"/>
      <c r="D14" s="11"/>
      <c r="K14" s="33"/>
      <c r="L14" s="33"/>
      <c r="M14" s="34"/>
      <c r="N14" s="24"/>
    </row>
    <row r="15" spans="1:14" x14ac:dyDescent="0.25">
      <c r="B15" s="6"/>
      <c r="C15" s="6"/>
      <c r="D15" s="11"/>
    </row>
    <row r="16" spans="1:14" x14ac:dyDescent="0.25">
      <c r="B16" s="6"/>
      <c r="C16" s="6"/>
      <c r="D16" s="11"/>
    </row>
    <row r="17" spans="1:5" x14ac:dyDescent="0.25">
      <c r="B17" s="6"/>
      <c r="C17" s="6"/>
      <c r="D17" s="11"/>
    </row>
    <row r="18" spans="1:5" x14ac:dyDescent="0.25">
      <c r="B18" s="6"/>
      <c r="C18" s="6"/>
      <c r="D18" s="11"/>
    </row>
    <row r="19" spans="1:5" x14ac:dyDescent="0.25">
      <c r="B19" s="6"/>
      <c r="C19" s="6"/>
      <c r="D19" s="11"/>
    </row>
    <row r="20" spans="1:5" x14ac:dyDescent="0.25">
      <c r="B20" s="6"/>
      <c r="C20" s="6"/>
      <c r="D20" s="11"/>
    </row>
    <row r="21" spans="1:5" x14ac:dyDescent="0.25">
      <c r="A21" s="18" t="s">
        <v>33</v>
      </c>
      <c r="B21" s="4" t="s">
        <v>34</v>
      </c>
      <c r="C21" s="4"/>
      <c r="D21" s="4"/>
      <c r="E21" s="4"/>
    </row>
    <row r="26" spans="1:5" x14ac:dyDescent="0.25">
      <c r="A26" s="18" t="s">
        <v>35</v>
      </c>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dimension ref="A1:F26"/>
  <sheetViews>
    <sheetView showGridLines="0" workbookViewId="0">
      <selection activeCell="I10" sqref="I10"/>
    </sheetView>
  </sheetViews>
  <sheetFormatPr defaultRowHeight="15" x14ac:dyDescent="0.25"/>
  <cols>
    <col min="1" max="1" width="2.7109375" customWidth="1"/>
    <col min="2" max="2" width="10.7109375" customWidth="1"/>
    <col min="3" max="3" width="12.7109375" customWidth="1"/>
    <col min="4" max="4" width="14.7109375" customWidth="1"/>
    <col min="5" max="5" width="34.140625" bestFit="1" customWidth="1"/>
    <col min="6" max="6" width="17.7109375" bestFit="1" customWidth="1"/>
  </cols>
  <sheetData>
    <row r="1" spans="1:6" ht="50.1" customHeight="1" x14ac:dyDescent="0.25">
      <c r="A1" s="17" t="s">
        <v>11</v>
      </c>
      <c r="B1" s="8" t="s">
        <v>12</v>
      </c>
    </row>
    <row r="3" spans="1:6" ht="35.1" customHeight="1" x14ac:dyDescent="0.3">
      <c r="A3" s="17" t="s">
        <v>16</v>
      </c>
      <c r="B3" s="5" t="s">
        <v>36</v>
      </c>
    </row>
    <row r="4" spans="1:6" ht="102.75" x14ac:dyDescent="0.25">
      <c r="B4" s="10" t="s">
        <v>19</v>
      </c>
      <c r="C4" s="10" t="s">
        <v>37</v>
      </c>
      <c r="D4" s="10" t="s">
        <v>38</v>
      </c>
      <c r="E4" s="10" t="s">
        <v>39</v>
      </c>
      <c r="F4" s="10" t="s">
        <v>40</v>
      </c>
    </row>
    <row r="5" spans="1:6" x14ac:dyDescent="0.25">
      <c r="B5" t="s">
        <v>24</v>
      </c>
      <c r="C5" t="s">
        <v>41</v>
      </c>
      <c r="D5" t="s">
        <v>42</v>
      </c>
      <c r="E5" t="s">
        <v>43</v>
      </c>
      <c r="F5" t="s">
        <v>44</v>
      </c>
    </row>
    <row r="6" spans="1:6" x14ac:dyDescent="0.25">
      <c r="B6" s="6">
        <v>1</v>
      </c>
      <c r="C6" s="11">
        <v>45787</v>
      </c>
      <c r="D6" s="11">
        <v>45789</v>
      </c>
      <c r="E6" t="s">
        <v>45</v>
      </c>
      <c r="F6" s="13">
        <f>IFERROR(IF(LEN(Tasks[[#This Row],[Start Date]])=0,"",(INT(Tasks[[#This Row],[End Date]])-INT(Tasks[[#This Row],[Start Date]]))-(INT(Tasks[[#This Row],[Start Date]])-INT(Tasks[[#This Row],[Start Date]]))+1),"")</f>
        <v>3</v>
      </c>
    </row>
    <row r="7" spans="1:6" x14ac:dyDescent="0.25">
      <c r="B7" s="6">
        <v>2</v>
      </c>
      <c r="C7" s="11">
        <v>45790</v>
      </c>
      <c r="D7" s="11">
        <v>45791</v>
      </c>
      <c r="E7" t="s">
        <v>46</v>
      </c>
      <c r="F7" s="13">
        <f>IFERROR(IF(LEN(Tasks[[#This Row],[Start Date]])=0,"",(INT(Tasks[[#This Row],[End Date]])-INT(Tasks[[#This Row],[Start Date]]))-(INT(Tasks[[#This Row],[Start Date]])-INT(Tasks[[#This Row],[Start Date]]))+1),"")</f>
        <v>2</v>
      </c>
    </row>
    <row r="8" spans="1:6" x14ac:dyDescent="0.25">
      <c r="B8" s="6">
        <v>3</v>
      </c>
      <c r="C8" s="11">
        <v>45792</v>
      </c>
      <c r="D8" s="11">
        <v>45796</v>
      </c>
      <c r="E8" s="1" t="s">
        <v>47</v>
      </c>
      <c r="F8" s="13">
        <f>IFERROR(IF(LEN(Tasks[[#This Row],[Start Date]])=0,"",(INT(Tasks[[#This Row],[End Date]])-INT(Tasks[[#This Row],[Start Date]]))-(INT(Tasks[[#This Row],[Start Date]])-INT(Tasks[[#This Row],[Start Date]]))+1),"")</f>
        <v>5</v>
      </c>
    </row>
    <row r="9" spans="1:6" ht="30" x14ac:dyDescent="0.25">
      <c r="B9" s="6">
        <v>4</v>
      </c>
      <c r="C9" s="11">
        <v>45797</v>
      </c>
      <c r="D9" s="11">
        <v>45801</v>
      </c>
      <c r="E9" s="1" t="s">
        <v>48</v>
      </c>
      <c r="F9" s="13">
        <f>IFERROR(IF(LEN(Tasks[[#This Row],[Start Date]])=0,"",(INT(Tasks[[#This Row],[End Date]])-INT(Tasks[[#This Row],[Start Date]]))-(INT(Tasks[[#This Row],[Start Date]])-INT(Tasks[[#This Row],[Start Date]]))+1),"")</f>
        <v>5</v>
      </c>
    </row>
    <row r="10" spans="1:6" ht="30" x14ac:dyDescent="0.25">
      <c r="B10" s="6">
        <v>5</v>
      </c>
      <c r="C10" s="11">
        <v>45802</v>
      </c>
      <c r="D10" s="11">
        <v>45808</v>
      </c>
      <c r="E10" s="1" t="s">
        <v>49</v>
      </c>
      <c r="F10" s="13">
        <f>IFERROR(IF(LEN(Tasks[[#This Row],[Start Date]])=0,"",(INT(Tasks[[#This Row],[End Date]])-INT(Tasks[[#This Row],[Start Date]]))-(INT(Tasks[[#This Row],[Start Date]])-INT(Tasks[[#This Row],[Start Date]]))+1),"")</f>
        <v>7</v>
      </c>
    </row>
    <row r="11" spans="1:6" ht="30" x14ac:dyDescent="0.25">
      <c r="B11" s="6">
        <v>6</v>
      </c>
      <c r="C11" s="11">
        <v>45807</v>
      </c>
      <c r="D11" s="11">
        <v>45812</v>
      </c>
      <c r="E11" s="1" t="s">
        <v>50</v>
      </c>
      <c r="F11" s="13">
        <f>IFERROR(IF(LEN(Tasks[[#This Row],[Start Date]])=0,"",(INT(Tasks[[#This Row],[End Date]])-INT(Tasks[[#This Row],[Start Date]]))-(INT(Tasks[[#This Row],[Start Date]])-INT(Tasks[[#This Row],[Start Date]]))+1),"")</f>
        <v>6</v>
      </c>
    </row>
    <row r="12" spans="1:6" ht="30" x14ac:dyDescent="0.25">
      <c r="B12" s="6">
        <v>7</v>
      </c>
      <c r="C12" s="11">
        <v>45813</v>
      </c>
      <c r="D12" s="11">
        <v>45815</v>
      </c>
      <c r="E12" s="1" t="s">
        <v>51</v>
      </c>
      <c r="F12" s="13">
        <f>IFERROR(IF(LEN(Tasks[[#This Row],[Start Date]])=0,"",(INT(Tasks[[#This Row],[End Date]])-INT(Tasks[[#This Row],[Start Date]]))-(INT(Tasks[[#This Row],[Start Date]])-INT(Tasks[[#This Row],[Start Date]]))+1),"")</f>
        <v>3</v>
      </c>
    </row>
    <row r="13" spans="1:6" ht="30" x14ac:dyDescent="0.25">
      <c r="B13" s="6">
        <v>8</v>
      </c>
      <c r="C13" s="11">
        <v>45816</v>
      </c>
      <c r="D13" s="11">
        <v>45818</v>
      </c>
      <c r="E13" s="1" t="s">
        <v>52</v>
      </c>
      <c r="F13" s="13">
        <f>IFERROR(IF(LEN(Tasks[[#This Row],[Start Date]])=0,"",(INT(Tasks[[#This Row],[End Date]])-INT(Tasks[[#This Row],[Start Date]]))-(INT(Tasks[[#This Row],[Start Date]])-INT(Tasks[[#This Row],[Start Date]]))+1),"")</f>
        <v>3</v>
      </c>
    </row>
    <row r="14" spans="1:6" x14ac:dyDescent="0.25">
      <c r="B14" s="6">
        <v>9</v>
      </c>
      <c r="C14" s="11">
        <v>45817</v>
      </c>
      <c r="D14" s="11">
        <v>45823</v>
      </c>
      <c r="E14" s="1" t="s">
        <v>53</v>
      </c>
      <c r="F14" s="13">
        <f>IFERROR(IF(LEN(Tasks[[#This Row],[Start Date]])=0,"",(INT(Tasks[[#This Row],[End Date]])-INT(Tasks[[#This Row],[Start Date]]))-(INT(Tasks[[#This Row],[Start Date]])-INT(Tasks[[#This Row],[Start Date]]))+1),"")</f>
        <v>7</v>
      </c>
    </row>
    <row r="15" spans="1:6" ht="30" x14ac:dyDescent="0.25">
      <c r="B15" s="6">
        <v>10</v>
      </c>
      <c r="C15" s="11">
        <v>45818</v>
      </c>
      <c r="D15" s="11">
        <v>45822</v>
      </c>
      <c r="E15" s="1" t="s">
        <v>54</v>
      </c>
      <c r="F15" s="13">
        <f>IFERROR(IF(LEN(Tasks[[#This Row],[Start Date]])=0,"",(INT(Tasks[[#This Row],[End Date]])-INT(Tasks[[#This Row],[Start Date]]))-(INT(Tasks[[#This Row],[Start Date]])-INT(Tasks[[#This Row],[Start Date]]))+1),"")</f>
        <v>5</v>
      </c>
    </row>
    <row r="16" spans="1:6" x14ac:dyDescent="0.25">
      <c r="B16" s="6"/>
      <c r="C16" s="11"/>
      <c r="D16" s="11"/>
      <c r="E16" s="1"/>
      <c r="F16" s="13"/>
    </row>
    <row r="17" spans="2:6" x14ac:dyDescent="0.25">
      <c r="B17" s="6"/>
      <c r="C17" s="11"/>
      <c r="D17" s="11"/>
      <c r="E17" s="1"/>
      <c r="F17" s="13"/>
    </row>
    <row r="18" spans="2:6" x14ac:dyDescent="0.25">
      <c r="B18" s="6"/>
      <c r="C18" s="11"/>
      <c r="D18" s="11"/>
      <c r="E18" s="1"/>
      <c r="F18" s="13" t="str">
        <f>IFERROR(IF(LEN(Tasks[[#This Row],[Start Date]])=0,"",(INT(Tasks[[#This Row],[End Date]])-INT(Tasks[[#This Row],[Start Date]]))-(INT(Tasks[[#This Row],[Start Date]])-INT(Tasks[[#This Row],[Start Date]]))+1),"")</f>
        <v/>
      </c>
    </row>
    <row r="19" spans="2:6" x14ac:dyDescent="0.25">
      <c r="B19" s="6"/>
      <c r="C19" s="11"/>
      <c r="D19" s="11"/>
      <c r="E19" s="1"/>
      <c r="F19" s="13" t="str">
        <f>IFERROR(IF(LEN(Tasks[[#This Row],[Start Date]])=0,"",(INT(Tasks[[#This Row],[End Date]])-INT(Tasks[[#This Row],[Start Date]]))-(INT(Tasks[[#This Row],[Start Date]])-INT(Tasks[[#This Row],[Start Date]]))+1),"")</f>
        <v/>
      </c>
    </row>
    <row r="20" spans="2:6" x14ac:dyDescent="0.25">
      <c r="B20" s="6"/>
      <c r="C20" s="11"/>
      <c r="D20" s="11"/>
      <c r="E20" s="1"/>
      <c r="F20" s="13" t="str">
        <f>IFERROR(IF(LEN(Tasks[[#This Row],[Start Date]])=0,"",(INT(Tasks[[#This Row],[End Date]])-INT(Tasks[[#This Row],[Start Date]]))-(INT(Tasks[[#This Row],[Start Date]])-INT(Tasks[[#This Row],[Start Date]]))+1),"")</f>
        <v/>
      </c>
    </row>
    <row r="21" spans="2:6" x14ac:dyDescent="0.25">
      <c r="B21" s="6"/>
      <c r="C21" s="11"/>
      <c r="D21" s="11"/>
      <c r="E21" s="1"/>
      <c r="F21" s="13" t="str">
        <f>IFERROR(IF(LEN(Tasks[[#This Row],[Start Date]])=0,"",(INT(Tasks[[#This Row],[End Date]])-INT(Tasks[[#This Row],[Start Date]]))-(INT(Tasks[[#This Row],[Start Date]])-INT(Tasks[[#This Row],[Start Date]]))+1),"")</f>
        <v/>
      </c>
    </row>
    <row r="22" spans="2:6" x14ac:dyDescent="0.25">
      <c r="B22" s="6"/>
      <c r="C22" s="11"/>
      <c r="D22" s="11"/>
      <c r="E22" s="1"/>
      <c r="F22" s="13" t="str">
        <f>IFERROR(IF(LEN(Tasks[[#This Row],[Start Date]])=0,"",(INT(Tasks[[#This Row],[End Date]])-INT(Tasks[[#This Row],[Start Date]]))-(INT(Tasks[[#This Row],[Start Date]])-INT(Tasks[[#This Row],[Start Date]]))+1),"")</f>
        <v/>
      </c>
    </row>
    <row r="23" spans="2:6" x14ac:dyDescent="0.25">
      <c r="B23" s="6"/>
      <c r="C23" s="11"/>
      <c r="D23" s="11"/>
      <c r="E23" s="1"/>
      <c r="F23" s="13" t="str">
        <f>IFERROR(IF(LEN(Tasks[[#This Row],[Start Date]])=0,"",(INT(Tasks[[#This Row],[End Date]])-INT(Tasks[[#This Row],[Start Date]]))-(INT(Tasks[[#This Row],[Start Date]])-INT(Tasks[[#This Row],[Start Date]]))+1),"")</f>
        <v/>
      </c>
    </row>
    <row r="24" spans="2:6" x14ac:dyDescent="0.25">
      <c r="B24" s="6"/>
      <c r="C24" s="11"/>
      <c r="D24" s="11"/>
      <c r="E24" s="1"/>
      <c r="F24" s="13" t="str">
        <f>IFERROR(IF(LEN(Tasks[[#This Row],[Start Date]])=0,"",(INT(Tasks[[#This Row],[End Date]])-INT(Tasks[[#This Row],[Start Date]]))-(INT(Tasks[[#This Row],[Start Date]])-INT(Tasks[[#This Row],[Start Date]]))+1),"")</f>
        <v/>
      </c>
    </row>
    <row r="25" spans="2:6" x14ac:dyDescent="0.25">
      <c r="B25" s="6"/>
      <c r="C25" s="11"/>
      <c r="D25" s="11"/>
      <c r="E25" s="1"/>
      <c r="F25" s="13" t="str">
        <f>IFERROR(IF(LEN(Tasks[[#This Row],[Start Date]])=0,"",(INT(Tasks[[#This Row],[End Date]])-INT(Tasks[[#This Row],[Start Date]]))-(INT(Tasks[[#This Row],[Start Date]])-INT(Tasks[[#This Row],[Start Date]]))+1),"")</f>
        <v/>
      </c>
    </row>
    <row r="26" spans="2:6" x14ac:dyDescent="0.25">
      <c r="B26" s="4" t="s">
        <v>55</v>
      </c>
      <c r="C26" s="4"/>
      <c r="D26" s="4"/>
      <c r="E26" s="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1"/>
  <sheetViews>
    <sheetView showGridLines="0" tabSelected="1" zoomScale="115" zoomScaleNormal="115" workbookViewId="0">
      <selection activeCell="AB13" sqref="AB13"/>
    </sheetView>
  </sheetViews>
  <sheetFormatPr defaultRowHeight="15" x14ac:dyDescent="0.25"/>
  <cols>
    <col min="1" max="1" width="2.7109375" style="18" customWidth="1"/>
    <col min="2" max="2" width="10.28515625" customWidth="1"/>
    <col min="3" max="14" width="6.7109375" customWidth="1"/>
    <col min="15" max="15" width="4.28515625" customWidth="1"/>
  </cols>
  <sheetData>
    <row r="1" spans="1:18" x14ac:dyDescent="0.25">
      <c r="A1" s="17" t="s">
        <v>56</v>
      </c>
      <c r="B1" s="14"/>
      <c r="C1" s="14"/>
      <c r="D1" s="14"/>
      <c r="E1" s="14"/>
      <c r="F1" s="14"/>
      <c r="G1" s="14"/>
      <c r="H1" s="14"/>
      <c r="I1" s="14"/>
      <c r="J1" s="14"/>
      <c r="K1" s="14"/>
      <c r="L1" s="14"/>
      <c r="M1" s="14"/>
      <c r="N1" s="14"/>
      <c r="O1" s="14"/>
      <c r="P1" s="14"/>
      <c r="Q1" s="14"/>
      <c r="R1" s="14"/>
    </row>
  </sheetData>
  <conditionalFormatting sqref="C2:O2">
    <cfRule type="expression" dxfId="0"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48"/>
  <sheetViews>
    <sheetView showGridLines="0" topLeftCell="A7" zoomScale="130" zoomScaleNormal="130" workbookViewId="0">
      <selection activeCell="E32" sqref="E32"/>
    </sheetView>
  </sheetViews>
  <sheetFormatPr defaultRowHeight="15" x14ac:dyDescent="0.25"/>
  <cols>
    <col min="1" max="1" width="2.7109375" style="7" customWidth="1"/>
    <col min="2" max="2" width="50.7109375" customWidth="1"/>
    <col min="3" max="3" width="13.5703125" customWidth="1"/>
    <col min="4" max="4" width="21.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57</v>
      </c>
      <c r="B1" s="5" t="s">
        <v>58</v>
      </c>
    </row>
    <row r="2" spans="1:7" x14ac:dyDescent="0.25">
      <c r="A2" s="7" t="s">
        <v>59</v>
      </c>
      <c r="B2" s="3" t="str">
        <f ca="1">IF(TODAY()&gt;=MIN(DynamicTaskData[Start date]),"Today","")</f>
        <v>Today</v>
      </c>
      <c r="C2" t="s">
        <v>60</v>
      </c>
      <c r="G2" t="s">
        <v>67</v>
      </c>
    </row>
    <row r="3" spans="1:7" x14ac:dyDescent="0.25">
      <c r="A3" s="7" t="s">
        <v>61</v>
      </c>
      <c r="B3" t="s">
        <v>62</v>
      </c>
      <c r="C3" t="s">
        <v>63</v>
      </c>
      <c r="G3" s="2">
        <f ca="1">IFERROR(IF(ScrollingIncrement[scroll increment]=0,Start_Date,IF(Start_Date+ScrollingIncrement[scroll increment]*15&lt;End_Date,Start_Date+ScrollingIncrement[scroll increment]*15,End_Date-1)),"")</f>
        <v>45787</v>
      </c>
    </row>
    <row r="4" spans="1:7" x14ac:dyDescent="0.25">
      <c r="B4" s="2">
        <f ca="1">IFERROR(IF(TODAY()&lt;MIN(DynamicTaskData[Start date]),MIN($G$3,MIN(DynamicTaskData[Start date])),TODAY()),TODAY())</f>
        <v>45820</v>
      </c>
      <c r="C4">
        <f ca="1">IFERROR(IF(Track_Today="Yes",IF(TODAY()&lt;MIN(DynamicTaskData[Start date]),0,9),0),0)</f>
        <v>0</v>
      </c>
      <c r="G4" s="2">
        <f ca="1">IFERROR(IF($G$3+15&lt;End_Date,$G$3+15,End_Date),"")</f>
        <v>45802</v>
      </c>
    </row>
    <row r="5" spans="1:7" x14ac:dyDescent="0.25">
      <c r="B5" s="2">
        <f ca="1">IFERROR(IF(TODAY()&lt;MIN(DynamicTaskData[Start date]),MIN($G$3,MIN(DynamicTaskData[Start date])),TODAY()),TODAY())</f>
        <v>45820</v>
      </c>
      <c r="C5">
        <f ca="1">IFERROR(IF(Track_Today="Yes",IF(TODAY()&lt;MIN(DynamicTaskData[Start date]),0,9),0),0)</f>
        <v>0</v>
      </c>
      <c r="G5" s="31">
        <f ca="1">IFERROR(IF(LEN(#REF!)=0,End_Date+15,MIN(#REF!)+15),TODAY())</f>
        <v>45820</v>
      </c>
    </row>
    <row r="6" spans="1:7" x14ac:dyDescent="0.25">
      <c r="B6" s="31">
        <f ca="1">IFERROR(IF(TODAY()&lt;MIN(DynamicTaskData[Start date]),MIN($G$3,MIN(DynamicTaskData[Start date])),TODAY()),TODAY())</f>
        <v>45820</v>
      </c>
      <c r="C6" s="30">
        <f ca="1">IFERROR(IF(Track_Today="Yes",IF(TODAY()&lt;MIN(DynamicTaskData[Start date]),0,9),0),0)</f>
        <v>0</v>
      </c>
      <c r="G6" s="31">
        <f ca="1">IFERROR(IF(LEN(#REF!)=0,End_Date+15,MIN(#REF!)+15),TODAY())</f>
        <v>45820</v>
      </c>
    </row>
    <row r="7" spans="1:7" x14ac:dyDescent="0.25">
      <c r="A7" s="7" t="s">
        <v>64</v>
      </c>
      <c r="B7" s="31">
        <f ca="1">IFERROR(IF(TODAY()&lt;MIN(DynamicTaskData[Start date]),MIN($G$3,MIN(DynamicTaskData[Start date])),TODAY()),TODAY())</f>
        <v>45820</v>
      </c>
      <c r="C7" s="30">
        <f ca="1">IFERROR(IF(Track_Today="Yes",IF(TODAY()&lt;MIN(DynamicTaskData[Start date]),0,9),0),0)</f>
        <v>0</v>
      </c>
      <c r="G7" s="31">
        <f ca="1">IFERROR(IF(LEN(#REF!)=0,End_Date+15,MIN(#REF!)+15),TODAY())</f>
        <v>45820</v>
      </c>
    </row>
    <row r="8" spans="1:7" x14ac:dyDescent="0.25">
      <c r="B8" s="31">
        <f ca="1">IFERROR(IF(TODAY()&lt;MIN(DynamicTaskData[Start date]),MIN($G$3,MIN(DynamicTaskData[Start date])),TODAY()),TODAY())</f>
        <v>45820</v>
      </c>
      <c r="C8" s="30">
        <f ca="1">IFERROR(IF(Track_Today="Yes",IF(TODAY()&lt;MIN(DynamicTaskData[Start date]),0,9),0),0)</f>
        <v>0</v>
      </c>
      <c r="G8" s="31">
        <f ca="1">IFERROR(IF(LEN(#REF!)=0,End_Date+15,MIN(#REF!)+15),TODAY())</f>
        <v>45820</v>
      </c>
    </row>
    <row r="9" spans="1:7" x14ac:dyDescent="0.25">
      <c r="B9" s="32">
        <f ca="1">IFERROR(IF(TODAY()&lt;MIN(DynamicTaskData[Start date]),MIN($G$3,MIN(DynamicTaskData[Start date])),TODAY()),TODAY())</f>
        <v>45820</v>
      </c>
      <c r="C9" s="30">
        <f ca="1">IFERROR(IF(Track_Today="Yes",IF(TODAY()&lt;MIN(DynamicTaskData[Start date]),0,9),0),0)</f>
        <v>0</v>
      </c>
      <c r="G9" s="31">
        <f ca="1">IFERROR(IF(LEN(#REF!)=0,End_Date+15,MIN(#REF!)+15),TODAY())</f>
        <v>45820</v>
      </c>
    </row>
    <row r="10" spans="1:7" x14ac:dyDescent="0.25">
      <c r="A10" s="7" t="s">
        <v>66</v>
      </c>
      <c r="B10" s="3"/>
      <c r="D10" t="s">
        <v>68</v>
      </c>
      <c r="G10" s="31">
        <f ca="1">IFERROR(IF(LEN(#REF!)=0,End_Date+15,MIN(#REF!)+15),TODAY())</f>
        <v>45820</v>
      </c>
    </row>
    <row r="11" spans="1:7" x14ac:dyDescent="0.25">
      <c r="B11" s="3"/>
      <c r="D11">
        <v>45</v>
      </c>
      <c r="G11" s="31">
        <f ca="1">IFERROR(IF(LEN(#REF!)=0,End_Date+15,MIN(#REF!)+15),TODAY())</f>
        <v>45820</v>
      </c>
    </row>
    <row r="14" spans="1:7" x14ac:dyDescent="0.25">
      <c r="A14" s="7" t="s">
        <v>69</v>
      </c>
      <c r="F14" t="s">
        <v>73</v>
      </c>
    </row>
    <row r="16" spans="1:7" x14ac:dyDescent="0.25">
      <c r="B16" s="3" t="s">
        <v>65</v>
      </c>
      <c r="G16" t="s">
        <v>74</v>
      </c>
    </row>
    <row r="17" spans="1:10" x14ac:dyDescent="0.25">
      <c r="A17" s="7" t="s">
        <v>75</v>
      </c>
      <c r="B17" s="3">
        <v>0</v>
      </c>
      <c r="G17" t="s">
        <v>17</v>
      </c>
      <c r="H17" t="s">
        <v>26</v>
      </c>
      <c r="I17" t="s">
        <v>76</v>
      </c>
      <c r="J17" t="s">
        <v>77</v>
      </c>
    </row>
    <row r="18" spans="1:10" x14ac:dyDescent="0.25">
      <c r="G18" s="1" t="str">
        <f ca="1">IFERROR(IF(LEN(Milestones!D6)=0,"",IF(AND(Milestones!D6&lt;=$G$4,Milestones!D6&gt;=$G$3-$D$11),Milestones!E6,"")),"")</f>
        <v>Zakończenie Fazy Projektowej</v>
      </c>
      <c r="H18" s="11">
        <f ca="1">IFERROR(IF(LEN(DynamicMilestoneData[[#This Row],[Milestones]])=0,$G$4,Milestones!$D6),2)</f>
        <v>45791</v>
      </c>
      <c r="I18">
        <f ca="1">IFERROR(IF(LEN(DynamicMilestoneData[[#This Row],[Milestones]])=0,"",Milestones!$C6),"")</f>
        <v>6</v>
      </c>
    </row>
    <row r="19" spans="1:10" x14ac:dyDescent="0.25">
      <c r="G19" s="1" t="str">
        <f ca="1">IFERROR(IF(LEN(Milestones!D7)=0,"",IF(AND(Milestones!D7&lt;=$G$4,Milestones!D7&gt;=$G$3-$D$11),Milestones!E7,"")),"")</f>
        <v>Ukończenie Warstwy Danych i Logiki</v>
      </c>
      <c r="H19" s="11">
        <f ca="1">IFERROR(IF(LEN(DynamicMilestoneData[[#This Row],[Milestones]])=0,$G$4,Milestones!$D7),2)</f>
        <v>45801</v>
      </c>
      <c r="I19">
        <f ca="1">IFERROR(IF(LEN(DynamicMilestoneData[[#This Row],[Milestones]])=0,"",Milestones!$C7),"")</f>
        <v>3</v>
      </c>
    </row>
    <row r="20" spans="1:10" x14ac:dyDescent="0.25">
      <c r="G20" t="s">
        <v>80</v>
      </c>
      <c r="H20" s="11">
        <f>IFERROR(IF(LEN(DynamicMilestoneData[[#This Row],[Milestones]])=0,$G$4,Milestones!$D8),2)</f>
        <v>45812</v>
      </c>
      <c r="I20">
        <f>IFERROR(IF(LEN(DynamicMilestoneData[[#This Row],[Milestones]])=0,"",Milestones!$C8),"")</f>
        <v>1</v>
      </c>
    </row>
    <row r="21" spans="1:10" x14ac:dyDescent="0.25">
      <c r="G21" t="s">
        <v>31</v>
      </c>
      <c r="H21" s="11">
        <f>IFERROR(IF(LEN(DynamicMilestoneData[[#This Row],[Milestones]])=0,$G$4,Milestones!$D9),2)</f>
        <v>45815</v>
      </c>
      <c r="I21">
        <f>IFERROR(IF(LEN(DynamicMilestoneData[[#This Row],[Milestones]])=0,"",Milestones!$C9),"")</f>
        <v>6</v>
      </c>
    </row>
    <row r="22" spans="1:10" x14ac:dyDescent="0.25">
      <c r="G22" t="s">
        <v>32</v>
      </c>
      <c r="H22" s="11">
        <f>IFERROR(IF(LEN(DynamicMilestoneData[[#This Row],[Milestones]])=0,$G$4,Milestones!$D10),2)</f>
        <v>45822</v>
      </c>
      <c r="I22">
        <f>IFERROR(IF(LEN(DynamicMilestoneData[[#This Row],[Milestones]])=0,"",Milestones!$C10),"")</f>
        <v>5</v>
      </c>
    </row>
    <row r="23" spans="1:10" x14ac:dyDescent="0.25">
      <c r="G23" s="1" t="str">
        <f>IFERROR(IF(LEN(Milestones!D11)=0,"",IF(AND(Milestones!D11&lt;=$G$4,Milestones!D11&gt;=$G$3-$D$11),Milestones!E11,"")),"")</f>
        <v/>
      </c>
      <c r="H23" s="11">
        <f ca="1">IFERROR(IF(LEN(DynamicMilestoneData[[#This Row],[Milestones]])=0,$G$4,Milestones!$D11),2)</f>
        <v>45802</v>
      </c>
      <c r="I23" t="str">
        <f>IFERROR(IF(LEN(DynamicMilestoneData[[#This Row],[Milestones]])=0,"",Milestones!$C11),"")</f>
        <v/>
      </c>
    </row>
    <row r="24" spans="1:10" x14ac:dyDescent="0.25">
      <c r="G24" s="1" t="str">
        <f>IFERROR(IF(LEN(Milestones!D12)=0,"",IF(AND(Milestones!D12&lt;=$G$4,Milestones!D12&gt;=$G$3-$D$11),Milestones!E12,"")),"")</f>
        <v/>
      </c>
      <c r="H24" s="11">
        <f ca="1">IFERROR(IF(LEN(DynamicMilestoneData[[#This Row],[Milestones]])=0,$G$4,Milestones!$D12),2)</f>
        <v>45802</v>
      </c>
      <c r="I24" t="str">
        <f>IFERROR(IF(LEN(DynamicMilestoneData[[#This Row],[Milestones]])=0,"",Milestones!$C12),"")</f>
        <v/>
      </c>
    </row>
    <row r="25" spans="1:10" x14ac:dyDescent="0.25">
      <c r="G25" s="1" t="str">
        <f>IFERROR(IF(LEN(Milestones!D13)=0,"",IF(AND(Milestones!D13&lt;=$G$4,Milestones!D13&gt;=$G$3-$D$11),Milestones!E13,"")),"")</f>
        <v/>
      </c>
      <c r="H25" s="11">
        <f ca="1">IFERROR(IF(LEN(DynamicMilestoneData[[#This Row],[Milestones]])=0,$G$4,Milestones!$D13),2)</f>
        <v>45802</v>
      </c>
      <c r="I25" t="str">
        <f>IFERROR(IF(LEN(DynamicMilestoneData[[#This Row],[Milestones]])=0,"",Milestones!$C13),"")</f>
        <v/>
      </c>
    </row>
    <row r="26" spans="1:10" x14ac:dyDescent="0.25">
      <c r="G26" s="1" t="str">
        <f>IFERROR(IF(LEN(Milestones!D14)=0,"",IF(AND(Milestones!D14&lt;=$G$4,Milestones!D14&gt;=$G$3-$D$11),Milestones!E14,"")),"")</f>
        <v/>
      </c>
      <c r="H26" s="11">
        <f ca="1">IFERROR(IF(LEN(DynamicMilestoneData[[#This Row],[Milestones]])=0,$G$4,Milestones!$D14),2)</f>
        <v>45802</v>
      </c>
      <c r="I26" t="str">
        <f>IFERROR(IF(LEN(DynamicMilestoneData[[#This Row],[Milestones]])=0,"",Milestones!$C14),"")</f>
        <v/>
      </c>
    </row>
    <row r="27" spans="1:10" x14ac:dyDescent="0.25">
      <c r="B27" t="s">
        <v>36</v>
      </c>
      <c r="C27" t="s">
        <v>70</v>
      </c>
      <c r="D27" t="s">
        <v>71</v>
      </c>
      <c r="E27" t="s">
        <v>72</v>
      </c>
      <c r="G27" s="1" t="str">
        <f>IFERROR(IF(LEN(Milestones!D15)=0,"",IF(AND(Milestones!D15&lt;=$G$4,Milestones!D15&gt;=$G$3-$D$11),Milestones!E15,"")),"")</f>
        <v/>
      </c>
      <c r="H27" s="11">
        <f ca="1">IFERROR(IF(LEN(DynamicMilestoneData[[#This Row],[Milestones]])=0,$G$4,Milestones!$D15),2)</f>
        <v>45802</v>
      </c>
      <c r="I27" t="str">
        <f>IFERROR(IF(LEN(DynamicMilestoneData[[#This Row],[Milestones]])=0,"",Milestones!$C15),"")</f>
        <v/>
      </c>
    </row>
    <row r="28" spans="1:10" x14ac:dyDescent="0.25">
      <c r="B28" s="1" t="str">
        <f ca="1">IFERROR(IF(LEN(OFFSET(Tasks!$C6,ScrollingIncrement[scroll increment],0,1,1))=0,"",IF(OR(OFFSET(Tasks!$D6,ScrollingIncrement[scroll increment],0,1,1)&lt;=$G$4,OFFSET(Tasks!$C6,ScrollingIncrement[scroll increment],0,1,1)&gt;=($G$3-$D$11)),INDEX(Tasks[],OFFSET(Tasks!$B6,ScrollingIncrement[scroll increment],0,1,1),4),"")),"")</f>
        <v>Specyfikacja Wymagań Systemowych</v>
      </c>
      <c r="C28" s="12">
        <f ca="1">IFERROR(IF(LEN(DynamicTaskData[[#This Row],[Tasks]])=0,$G$3,INDEX(Tasks[],OFFSET(Tasks!$B6,ScrollingIncrement[scroll increment],0,1,1),2)),"")</f>
        <v>45787</v>
      </c>
      <c r="D28">
        <f ca="1">IFERROR(IF(LEN(DynamicTaskData[[#This Row],[Tasks]])=0,0,IF(AND(Tasks!$C6&lt;=$G$4,Tasks!$D6&gt;=$G$4),ABS(OFFSET(Tasks!$C6,ScrollingIncrement[scroll increment],0,1,1)-$G$4)+1,OFFSET(Tasks!$F6,ScrollingIncrement[scroll increment],0,1,1))),"")</f>
        <v>3</v>
      </c>
      <c r="E28">
        <v>10</v>
      </c>
      <c r="G28" s="1" t="str">
        <f>IFERROR(IF(LEN(Milestones!D16)=0,"",IF(AND(Milestones!D16&lt;=$G$4,Milestones!D16&gt;=$G$3-$D$11),Milestones!E16,"")),"")</f>
        <v/>
      </c>
      <c r="H28" s="11">
        <f ca="1">IFERROR(IF(LEN(DynamicMilestoneData[[#This Row],[Milestones]])=0,$G$4,Milestones!$D16),2)</f>
        <v>45802</v>
      </c>
      <c r="I28" t="str">
        <f>IFERROR(IF(LEN(DynamicMilestoneData[[#This Row],[Milestones]])=0,"",Milestones!$C16),"")</f>
        <v/>
      </c>
    </row>
    <row r="29" spans="1:10" x14ac:dyDescent="0.25">
      <c r="B29" s="1" t="str">
        <f ca="1">IFERROR(IF(LEN(OFFSET(Tasks!$C7,ScrollingIncrement[scroll increment],0,1,1))=0,"",IF(OR(OFFSET(Tasks!$D7,ScrollingIncrement[scroll increment],0,1,1)&lt;=$G$4,OFFSET(Tasks!$C7,ScrollingIncrement[scroll increment],0,1,1)&gt;=($G$3-$D$11)),INDEX(Tasks[],OFFSET(Tasks!$B7,ScrollingIncrement[scroll increment],0,1,1),4),"")),"")</f>
        <v>Projektowanie Schematu Bazy Danych</v>
      </c>
      <c r="C29" s="12">
        <f ca="1">IFERROR(IF(LEN(DynamicTaskData[[#This Row],[Tasks]])=0,$G$3,INDEX(Tasks[],OFFSET(Tasks!$B7,ScrollingIncrement[scroll increment],0,1,1),2)),"")</f>
        <v>45790</v>
      </c>
      <c r="D29">
        <f ca="1">IFERROR(IF(LEN(DynamicTaskData[[#This Row],[Tasks]])=0,0,IF(AND(Tasks!$C7&lt;=$G$4,Tasks!$D7&gt;=$G$4),ABS(OFFSET(Tasks!$C7,ScrollingIncrement[scroll increment],0,1,1)-$G$4)+1,OFFSET(Tasks!$F7,ScrollingIncrement[scroll increment],0,1,1))),"")</f>
        <v>2</v>
      </c>
      <c r="E29">
        <v>9</v>
      </c>
      <c r="G29" s="1" t="str">
        <f>IFERROR(IF(LEN(Milestones!D17)=0,"",IF(AND(Milestones!D17&lt;=$G$4,Milestones!D17&gt;=$G$3-$D$11),Milestones!E17,"")),"")</f>
        <v/>
      </c>
      <c r="H29" s="11">
        <f ca="1">IFERROR(IF(LEN(DynamicMilestoneData[[#This Row],[Milestones]])=0,$G$4,Milestones!$D17),2)</f>
        <v>45802</v>
      </c>
      <c r="I29" t="str">
        <f>IFERROR(IF(LEN(DynamicMilestoneData[[#This Row],[Milestones]])=0,"",Milestones!$C17),"")</f>
        <v/>
      </c>
    </row>
    <row r="30" spans="1:10" x14ac:dyDescent="0.25">
      <c r="B30" s="1" t="str">
        <f ca="1">IFERROR(IF(LEN(OFFSET(Tasks!$C8,ScrollingIncrement[scroll increment],0,1,1))=0,"",IF(OR(OFFSET(Tasks!$D8,ScrollingIncrement[scroll increment],0,1,1)&lt;=$G$4,OFFSET(Tasks!$C8,ScrollingIncrement[scroll increment],0,1,1)&gt;=($G$3-$D$11)),INDEX(Tasks[],OFFSET(Tasks!$B8,ScrollingIncrement[scroll increment],0,1,1),4),"")),"")</f>
        <v xml:space="preserve">Implementacja Klas Modelu </v>
      </c>
      <c r="C30" s="12">
        <f ca="1">IFERROR(IF(LEN(DynamicTaskData[[#This Row],[Tasks]])=0,$G$3,INDEX(Tasks[],OFFSET(Tasks!$B8,ScrollingIncrement[scroll increment],0,1,1),2)),"")</f>
        <v>45792</v>
      </c>
      <c r="D30">
        <f ca="1">IFERROR(IF(LEN(DynamicTaskData[[#This Row],[Tasks]])=0,0,IF(AND(Tasks!$C8&lt;=$G$4,Tasks!$D8&gt;=$G$4),ABS(OFFSET(Tasks!$C8,ScrollingIncrement[scroll increment],0,1,1)-$G$4)+1,OFFSET(Tasks!$F8,ScrollingIncrement[scroll increment],0,1,1))),"")</f>
        <v>5</v>
      </c>
      <c r="E30">
        <v>8</v>
      </c>
      <c r="G30" s="1" t="str">
        <f>IFERROR(IF(LEN(Milestones!D18)=0,"",IF(AND(Milestones!D18&lt;=$G$4,Milestones!D18&gt;=$G$3-$D$11),Milestones!E18,"")),"")</f>
        <v/>
      </c>
      <c r="H30" s="11">
        <f ca="1">IFERROR(IF(LEN(DynamicMilestoneData[[#This Row],[Milestones]])=0,$G$4,Milestones!$D18),2)</f>
        <v>45802</v>
      </c>
      <c r="I30" t="str">
        <f>IFERROR(IF(LEN(DynamicMilestoneData[[#This Row],[Milestones]])=0,"",Milestones!$C18),"")</f>
        <v/>
      </c>
    </row>
    <row r="31" spans="1:10" x14ac:dyDescent="0.25">
      <c r="B31" s="1" t="str">
        <f ca="1">IFERROR(IF(LEN(OFFSET(Tasks!$C9,ScrollingIncrement[scroll increment],0,1,1))=0,"",IF(OR(OFFSET(Tasks!$D9,ScrollingIncrement[scroll increment],0,1,1)&lt;=$G$4,OFFSET(Tasks!$C9,ScrollingIncrement[scroll increment],0,1,1)&gt;=($G$3-$D$11)),INDEX(Tasks[],OFFSET(Tasks!$B9,ScrollingIncrement[scroll increment],0,1,1),4),"")),"")</f>
        <v>Implementacja Warstwy Dostępu do Danych (DAO)</v>
      </c>
      <c r="C31" s="12">
        <f ca="1">IFERROR(IF(LEN(DynamicTaskData[[#This Row],[Tasks]])=0,$G$3,INDEX(Tasks[],OFFSET(Tasks!$B9,ScrollingIncrement[scroll increment],0,1,1),2)),"")</f>
        <v>45797</v>
      </c>
      <c r="D31">
        <f ca="1">IFERROR(IF(LEN(DynamicTaskData[[#This Row],[Tasks]])=0,0,IF(AND(Tasks!$C9&lt;=$G$4,Tasks!$D9&gt;=$G$4),ABS(OFFSET(Tasks!$C9,ScrollingIncrement[scroll increment],0,1,1)-$G$4)+1,OFFSET(Tasks!$F9,ScrollingIncrement[scroll increment],0,1,1))),"")</f>
        <v>5</v>
      </c>
      <c r="E31">
        <v>7</v>
      </c>
      <c r="G31" s="1" t="str">
        <f>IFERROR(IF(LEN(Milestones!D19)=0,"",IF(AND(Milestones!D19&lt;=$G$4,Milestones!D19&gt;=$G$3-$D$11),Milestones!E19,"")),"")</f>
        <v/>
      </c>
      <c r="H31" s="11">
        <f ca="1">IFERROR(IF(LEN(DynamicMilestoneData[[#This Row],[Milestones]])=0,$G$4,Milestones!$D19),2)</f>
        <v>45802</v>
      </c>
      <c r="I31" t="str">
        <f>IFERROR(IF(LEN(DynamicMilestoneData[[#This Row],[Milestones]])=0,"",Milestones!$C19),"")</f>
        <v/>
      </c>
    </row>
    <row r="32" spans="1:10" x14ac:dyDescent="0.25">
      <c r="A32" s="7" t="s">
        <v>78</v>
      </c>
      <c r="B32" s="1" t="str">
        <f ca="1">IFERROR(IF(LEN(OFFSET(Tasks!$C10,ScrollingIncrement[scroll increment],0,1,1))=0,"",IF(OR(OFFSET(Tasks!$D10,ScrollingIncrement[scroll increment],0,1,1)&lt;=$G$4,OFFSET(Tasks!$C10,ScrollingIncrement[scroll increment],0,1,1)&gt;=($G$3-$D$11)),INDEX(Tasks[],OFFSET(Tasks!$B10,ScrollingIncrement[scroll increment],0,1,1),4),"")),"")</f>
        <v>Budowa Głównych Okien i Formularzy GUI</v>
      </c>
      <c r="C32" s="12">
        <f ca="1">IFERROR(IF(LEN(DynamicTaskData[[#This Row],[Tasks]])=0,$G$3,INDEX(Tasks[],OFFSET(Tasks!$B10,ScrollingIncrement[scroll increment],0,1,1),2)),"")</f>
        <v>45802</v>
      </c>
      <c r="D32">
        <v>7</v>
      </c>
      <c r="E32">
        <v>6</v>
      </c>
      <c r="G32" s="1" t="str">
        <f>IFERROR(IF(LEN(Milestones!D20)=0,"",IF(AND(Milestones!D20&lt;=$G$4,Milestones!D20&gt;=$G$3-$D$11),Milestones!E20,"")),"")</f>
        <v/>
      </c>
      <c r="H32" s="11">
        <f ca="1">IFERROR(IF(LEN(DynamicMilestoneData[[#This Row],[Milestones]])=0,$G$4,Milestones!$D20),2)</f>
        <v>45802</v>
      </c>
      <c r="I32" t="str">
        <f>IFERROR(IF(LEN(DynamicMilestoneData[[#This Row],[Milestones]])=0,"",Milestones!$C20),"")</f>
        <v/>
      </c>
      <c r="J32" t="s">
        <v>79</v>
      </c>
    </row>
    <row r="33" spans="2:9" x14ac:dyDescent="0.25">
      <c r="B33" s="1" t="str">
        <f ca="1">IFERROR(IF(LEN(OFFSET(Tasks!$C11,ScrollingIncrement[scroll increment],0,1,1))=0,"",IF(OR(OFFSET(Tasks!$D11,ScrollingIncrement[scroll increment],0,1,1)&lt;=$G$4,OFFSET(Tasks!$C11,ScrollingIncrement[scroll increment],0,1,1)&gt;=($G$3-$D$11)),INDEX(Tasks[],OFFSET(Tasks!$B11,ScrollingIncrement[scroll increment],0,1,1),4),"")),"")</f>
        <v>Implementacja Logiki Obsługi Zdarzeń</v>
      </c>
      <c r="C33" s="12">
        <f ca="1">IFERROR(IF(LEN(DynamicTaskData[[#This Row],[Tasks]])=0,$G$3,INDEX(Tasks[],OFFSET(Tasks!$B11,ScrollingIncrement[scroll increment],0,1,1),2)),"")</f>
        <v>45807</v>
      </c>
      <c r="D33">
        <f ca="1">IFERROR(IF(LEN(DynamicTaskData[[#This Row],[Tasks]])=0,0,IF(AND(Tasks!$C11&lt;=$G$4,Tasks!$D11&gt;=$G$4),ABS(OFFSET(Tasks!$C11,ScrollingIncrement[scroll increment],0,1,1)-$G$4)+1,OFFSET(Tasks!$F11,ScrollingIncrement[scroll increment],0,1,1))),"")</f>
        <v>6</v>
      </c>
      <c r="E33">
        <v>5</v>
      </c>
      <c r="G33" s="26" t="str">
        <f>IFERROR(IF(LEN(Milestones!D21)=0,"",IF(AND(Milestones!D21&lt;=$G$4,Milestones!D21&gt;=$G$3-$D$11),Milestones!E21,"")),"")</f>
        <v/>
      </c>
      <c r="H33" s="27">
        <f ca="1">IFERROR(IF(LEN(DynamicMilestoneData[[#This Row],[Milestones]])=0,$G$4,Milestones!$D21),2)</f>
        <v>45802</v>
      </c>
      <c r="I33" t="str">
        <f>IFERROR(IF(LEN(DynamicMilestoneData[[#This Row],[Milestones]])=0,"",Milestones!$C21),"")</f>
        <v/>
      </c>
    </row>
    <row r="34" spans="2:9" x14ac:dyDescent="0.25">
      <c r="B34" s="1" t="str">
        <f ca="1">IFERROR(IF(LEN(OFFSET(Tasks!$C12,ScrollingIncrement[scroll increment],0,1,1))=0,"",IF(OR(OFFSET(Tasks!$D12,ScrollingIncrement[scroll increment],0,1,1)&lt;=$G$4,OFFSET(Tasks!$C12,ScrollingIncrement[scroll increment],0,1,1)&gt;=($G$3-$D$11)),INDEX(Tasks[],OFFSET(Tasks!$B12,ScrollingIncrement[scroll increment],0,1,1),4),"")),"")</f>
        <v>Stylizacja Interfejsu i Poprawa Użyteczności</v>
      </c>
      <c r="C34" s="12">
        <f ca="1">IFERROR(IF(LEN(DynamicTaskData[[#This Row],[Tasks]])=0,$G$3,INDEX(Tasks[],OFFSET(Tasks!$B12,ScrollingIncrement[scroll increment],0,1,1),2)),"")</f>
        <v>45813</v>
      </c>
      <c r="D34">
        <f ca="1">IFERROR(IF(LEN(DynamicTaskData[[#This Row],[Tasks]])=0,0,IF(AND(Tasks!$C12&lt;=$G$4,Tasks!$D12&gt;=$G$4),ABS(OFFSET(Tasks!$C12,ScrollingIncrement[scroll increment],0,1,1)-$G$4)+1,OFFSET(Tasks!$F12,ScrollingIncrement[scroll increment],0,1,1))),"")</f>
        <v>3</v>
      </c>
      <c r="E34">
        <v>4</v>
      </c>
      <c r="G34" s="26" t="str">
        <f>IFERROR(IF(LEN(Milestones!D22)=0,"",IF(AND(Milestones!D22&lt;=$G$4,Milestones!D22&gt;=$G$3-$D$11),Milestones!E22,"")),"")</f>
        <v/>
      </c>
      <c r="H34" s="27">
        <f ca="1">IFERROR(IF(LEN(DynamicMilestoneData[[#This Row],[Milestones]])=0,$G$4,Milestones!$D22),2)</f>
        <v>45802</v>
      </c>
      <c r="I34" t="str">
        <f>IFERROR(IF(LEN(DynamicMilestoneData[[#This Row],[Milestones]])=0,"",Milestones!$C22),"")</f>
        <v/>
      </c>
    </row>
    <row r="35" spans="2:9" x14ac:dyDescent="0.25">
      <c r="B35" s="28" t="str">
        <f ca="1">IFERROR(IF(LEN(OFFSET(Tasks!$C13,ScrollingIncrement[scroll increment],0,1,1))=0,"",IF(OR(OFFSET(Tasks!$D13,ScrollingIncrement[scroll increment],0,1,1)&lt;=$G$4,OFFSET(Tasks!$C13,ScrollingIncrement[scroll increment],0,1,1)&gt;=($G$3-$D$11)),INDEX(Tasks[],OFFSET(Tasks!$B13,ScrollingIncrement[scroll increment],0,1,1),4),"")),"")</f>
        <v>Testowanie Manualne Scenariuszy Użytkownika</v>
      </c>
      <c r="C35" s="29">
        <f ca="1">IFERROR(IF(LEN(DynamicTaskData[[#This Row],[Tasks]])=0,$G$3,INDEX(Tasks[],OFFSET(Tasks!$B13,ScrollingIncrement[scroll increment],0,1,1),2)),"")</f>
        <v>45816</v>
      </c>
      <c r="D35" s="30">
        <f ca="1">IFERROR(IF(LEN(DynamicTaskData[[#This Row],[Tasks]])=0,0,IF(AND(Tasks!$C13&lt;=$G$4,Tasks!$D13&gt;=$G$4),ABS(OFFSET(Tasks!$C13,ScrollingIncrement[scroll increment],0,1,1)-$G$4)+1,OFFSET(Tasks!$F13,ScrollingIncrement[scroll increment],0,1,1))),"")</f>
        <v>3</v>
      </c>
      <c r="E35" s="30">
        <v>3</v>
      </c>
      <c r="G35" s="26" t="str">
        <f>IFERROR(IF(LEN(Milestones!D23)=0,"",IF(AND(Milestones!D23&lt;=$G$4,Milestones!D23&gt;=$G$3-$D$11),Milestones!E23,"")),"")</f>
        <v/>
      </c>
      <c r="H35" s="27">
        <f ca="1">IFERROR(IF(LEN(DynamicMilestoneData[[#This Row],[Milestones]])=0,$G$4,Milestones!$D23),2)</f>
        <v>45802</v>
      </c>
      <c r="I35" t="str">
        <f>IFERROR(IF(LEN(DynamicMilestoneData[[#This Row],[Milestones]])=0,"",Milestones!$C23),"")</f>
        <v/>
      </c>
    </row>
    <row r="36" spans="2:9" x14ac:dyDescent="0.25">
      <c r="B36" s="28" t="str">
        <f ca="1">IFERROR(IF(LEN(OFFSET(Tasks!$C14,ScrollingIncrement[scroll increment],0,1,1))=0,"",IF(OR(OFFSET(Tasks!$D14,ScrollingIncrement[scroll increment],0,1,1)&lt;=$G$4,OFFSET(Tasks!$C14,ScrollingIncrement[scroll increment],0,1,1)&gt;=($G$3-$D$11)),INDEX(Tasks[],OFFSET(Tasks!$B14,ScrollingIncrement[scroll increment],0,1,1),4),"")),"")</f>
        <v>Kontrola Wersji (finalne commity)</v>
      </c>
      <c r="C36" s="29">
        <f ca="1">IFERROR(IF(LEN(DynamicTaskData[[#This Row],[Tasks]])=0,$G$3,INDEX(Tasks[],OFFSET(Tasks!$B14,ScrollingIncrement[scroll increment],0,1,1),2)),"")</f>
        <v>45817</v>
      </c>
      <c r="D36" s="30">
        <f ca="1">IFERROR(IF(LEN(DynamicTaskData[[#This Row],[Tasks]])=0,0,IF(AND(Tasks!$C14&lt;=$G$4,Tasks!$D14&gt;=$G$4),ABS(OFFSET(Tasks!$C14,ScrollingIncrement[scroll increment],0,1,1)-$G$4)+1,OFFSET(Tasks!$F14,ScrollingIncrement[scroll increment],0,1,1))),"")</f>
        <v>7</v>
      </c>
      <c r="E36" s="30">
        <v>2</v>
      </c>
      <c r="G36" s="26" t="str">
        <f>IFERROR(IF(LEN(Milestones!D24)=0,"",IF(AND(Milestones!D24&lt;=$G$4,Milestones!D24&gt;=$G$3-$D$11),Milestones!E24,"")),"")</f>
        <v/>
      </c>
      <c r="H36" s="27">
        <f ca="1">IFERROR(IF(LEN(DynamicMilestoneData[[#This Row],[Milestones]])=0,$G$4,Milestones!$D24),2)</f>
        <v>45802</v>
      </c>
      <c r="I36" t="str">
        <f>IFERROR(IF(LEN(DynamicMilestoneData[[#This Row],[Milestones]])=0,"",Milestones!$C24),"")</f>
        <v/>
      </c>
    </row>
    <row r="37" spans="2:9" x14ac:dyDescent="0.25">
      <c r="B37" s="28" t="str">
        <f ca="1">IFERROR(IF(LEN(OFFSET(Tasks!$C15,ScrollingIncrement[scroll increment],0,1,1))=0,"",IF(OR(OFFSET(Tasks!$D15,ScrollingIncrement[scroll increment],0,1,1)&lt;=$G$4,OFFSET(Tasks!$C15,ScrollingIncrement[scroll increment],0,1,1)&gt;=($G$3-$D$11)),INDEX(Tasks[],OFFSET(Tasks!$B15,ScrollingIncrement[scroll increment],0,1,1),4),"")),"")</f>
        <v>Przygotowanie Dokumentacji Technicznej (finalizacja)</v>
      </c>
      <c r="C37" s="29">
        <f ca="1">IFERROR(IF(LEN(DynamicTaskData[[#This Row],[Tasks]])=0,$G$3,INDEX(Tasks[],OFFSET(Tasks!$B15,ScrollingIncrement[scroll increment],0,1,1),2)),"")</f>
        <v>45818</v>
      </c>
      <c r="D37" s="30">
        <f ca="1">IFERROR(IF(LEN(DynamicTaskData[[#This Row],[Tasks]])=0,0,IF(AND(Tasks!$C15&lt;=$G$4,Tasks!$D15&gt;=$G$4),ABS(OFFSET(Tasks!$C15,ScrollingIncrement[scroll increment],0,1,1)-$G$4)+1,OFFSET(Tasks!$F15,ScrollingIncrement[scroll increment],0,1,1))),"")</f>
        <v>5</v>
      </c>
      <c r="E37" s="30">
        <v>1</v>
      </c>
      <c r="G37" s="26" t="str">
        <f>IFERROR(IF(LEN(Milestones!D25)=0,"",IF(AND(Milestones!D25&lt;=$G$4,Milestones!D25&gt;=$G$3-$D$11),Milestones!E25,"")),"")</f>
        <v/>
      </c>
      <c r="H37" s="27">
        <f ca="1">IFERROR(IF(LEN(DynamicMilestoneData[[#This Row],[Milestones]])=0,$G$4,Milestones!$D25),2)</f>
        <v>45802</v>
      </c>
      <c r="I37" t="str">
        <f>IFERROR(IF(LEN(DynamicMilestoneData[[#This Row],[Milestones]])=0,"",Milestones!$C25),"")</f>
        <v/>
      </c>
    </row>
    <row r="38" spans="2:9" x14ac:dyDescent="0.25">
      <c r="B38" s="28" t="str">
        <f ca="1">IFERROR(IF(LEN(OFFSET(Tasks!$C16,ScrollingIncrement[scroll increment],0,1,1))=0,"",IF(OR(OFFSET(Tasks!$D16,ScrollingIncrement[scroll increment],0,1,1)&lt;=$G$4,OFFSET(Tasks!$C16,ScrollingIncrement[scroll increment],0,1,1)&gt;=($G$3-$D$11)),INDEX(Tasks[],OFFSET(Tasks!$B16,ScrollingIncrement[scroll increment],0,1,1),4),"")),"")</f>
        <v/>
      </c>
      <c r="C38" s="29">
        <f ca="1">IFERROR(IF(LEN(DynamicTaskData[[#This Row],[Tasks]])=0,$G$3,INDEX(Tasks[],OFFSET(Tasks!$B16,ScrollingIncrement[scroll increment],0,1,1),2)),"")</f>
        <v>45787</v>
      </c>
      <c r="D38" s="30">
        <f ca="1">IFERROR(IF(LEN(DynamicTaskData[[#This Row],[Tasks]])=0,0,IF(AND(Tasks!$C16&lt;=$G$4,Tasks!$D16&gt;=$G$4),ABS(OFFSET(Tasks!$C16,ScrollingIncrement[scroll increment],0,1,1)-$G$4)+1,OFFSET(Tasks!$F16,ScrollingIncrement[scroll increment],0,1,1))),"")</f>
        <v>0</v>
      </c>
      <c r="E38" s="30" t="str">
        <f ca="1">IFERROR(IF(LEN(DynamicTaskData[[#This Row],[Tasks]])=0,"",ROW($A11)),"")</f>
        <v/>
      </c>
      <c r="G38" s="26" t="str">
        <f>IFERROR(IF(LEN(Milestones!D26)=0,"",IF(AND(Milestones!D26&lt;=$G$4,Milestones!D26&gt;=$G$3-$D$11),Milestones!E26,"")),"")</f>
        <v/>
      </c>
      <c r="H38" s="27">
        <f ca="1">IFERROR(IF(LEN(DynamicMilestoneData[[#This Row],[Milestones]])=0,$G$4,Milestones!$D26),2)</f>
        <v>45802</v>
      </c>
      <c r="I38" t="str">
        <f>IFERROR(IF(LEN(DynamicMilestoneData[[#This Row],[Milestones]])=0,"",Milestones!$C26),"")</f>
        <v/>
      </c>
    </row>
    <row r="39" spans="2:9" x14ac:dyDescent="0.25">
      <c r="B39" s="28" t="str">
        <f ca="1">IFERROR(IF(LEN(OFFSET(Tasks!$C17,ScrollingIncrement[scroll increment],0,1,1))=0,"",IF(OR(OFFSET(Tasks!$D17,ScrollingIncrement[scroll increment],0,1,1)&lt;=$G$4,OFFSET(Tasks!$C17,ScrollingIncrement[scroll increment],0,1,1)&gt;=($G$3-$D$11)),INDEX(Tasks[],OFFSET(Tasks!$B17,ScrollingIncrement[scroll increment],0,1,1),4),"")),"")</f>
        <v/>
      </c>
      <c r="C39" s="29">
        <f ca="1">IFERROR(IF(LEN(DynamicTaskData[[#This Row],[Tasks]])=0,$G$3,INDEX(Tasks[],OFFSET(Tasks!$B17,ScrollingIncrement[scroll increment],0,1,1),2)),"")</f>
        <v>45787</v>
      </c>
      <c r="D39" s="30">
        <f ca="1">IFERROR(IF(LEN(DynamicTaskData[[#This Row],[Tasks]])=0,0,IF(AND(Tasks!$C17&lt;=$G$4,Tasks!$D17&gt;=$G$4),ABS(OFFSET(Tasks!$C17,ScrollingIncrement[scroll increment],0,1,1)-$G$4)+1,OFFSET(Tasks!$F17,ScrollingIncrement[scroll increment],0,1,1))),"")</f>
        <v>0</v>
      </c>
      <c r="E39" s="30" t="str">
        <f ca="1">IFERROR(IF(LEN(DynamicTaskData[[#This Row],[Tasks]])=0,"",ROW($A12)),"")</f>
        <v/>
      </c>
      <c r="G39" s="26" t="str">
        <f>IFERROR(IF(LEN(Milestones!D27)=0,"",IF(AND(Milestones!D27&lt;=$G$4,Milestones!D27&gt;=$G$3-$D$11),Milestones!E27,"")),"")</f>
        <v/>
      </c>
      <c r="H39" s="27">
        <f ca="1">IFERROR(IF(LEN(DynamicMilestoneData[[#This Row],[Milestones]])=0,$G$4,Milestones!$D27),2)</f>
        <v>45802</v>
      </c>
      <c r="I39" t="str">
        <f>IFERROR(IF(LEN(DynamicMilestoneData[[#This Row],[Milestones]])=0,"",Milestones!$C27),"")</f>
        <v/>
      </c>
    </row>
    <row r="40" spans="2:9" x14ac:dyDescent="0.25">
      <c r="B40" s="28" t="str">
        <f ca="1">IFERROR(IF(LEN(OFFSET(Tasks!$C18,ScrollingIncrement[scroll increment],0,1,1))=0,"",IF(OR(OFFSET(Tasks!$D18,ScrollingIncrement[scroll increment],0,1,1)&lt;=$G$4,OFFSET(Tasks!$C18,ScrollingIncrement[scroll increment],0,1,1)&gt;=($G$3-$D$11)),INDEX(Tasks[],OFFSET(Tasks!$B18,ScrollingIncrement[scroll increment],0,1,1),4),"")),"")</f>
        <v/>
      </c>
      <c r="C40" s="29">
        <f ca="1">IFERROR(IF(LEN(DynamicTaskData[[#This Row],[Tasks]])=0,$G$3,INDEX(Tasks[],OFFSET(Tasks!$B18,ScrollingIncrement[scroll increment],0,1,1),2)),"")</f>
        <v>45787</v>
      </c>
      <c r="D40" s="30">
        <f ca="1">IFERROR(IF(LEN(DynamicTaskData[[#This Row],[Tasks]])=0,0,IF(AND(Tasks!$C18&lt;=$G$4,Tasks!$D18&gt;=$G$4),ABS(OFFSET(Tasks!$C18,ScrollingIncrement[scroll increment],0,1,1)-$G$4)+1,OFFSET(Tasks!$F18,ScrollingIncrement[scroll increment],0,1,1))),"")</f>
        <v>0</v>
      </c>
      <c r="E40" s="30" t="str">
        <f ca="1">IFERROR(IF(LEN(DynamicTaskData[[#This Row],[Tasks]])=0,"",ROW($A13)),"")</f>
        <v/>
      </c>
      <c r="G40" s="26" t="str">
        <f>IFERROR(IF(LEN(Milestones!D28)=0,"",IF(AND(Milestones!D28&lt;=$G$4,Milestones!D28&gt;=$G$3-$D$11),Milestones!E28,"")),"")</f>
        <v/>
      </c>
      <c r="H40" s="27">
        <f ca="1">IFERROR(IF(LEN(DynamicMilestoneData[[#This Row],[Milestones]])=0,$G$4,Milestones!$D28),2)</f>
        <v>45802</v>
      </c>
      <c r="I40" t="str">
        <f>IFERROR(IF(LEN(DynamicMilestoneData[[#This Row],[Milestones]])=0,"",Milestones!$C28),"")</f>
        <v/>
      </c>
    </row>
    <row r="41" spans="2:9" x14ac:dyDescent="0.25">
      <c r="B41" s="28" t="str">
        <f ca="1">IFERROR(IF(LEN(OFFSET(Tasks!$C19,ScrollingIncrement[scroll increment],0,1,1))=0,"",IF(OR(OFFSET(Tasks!$D19,ScrollingIncrement[scroll increment],0,1,1)&lt;=$G$4,OFFSET(Tasks!$C19,ScrollingIncrement[scroll increment],0,1,1)&gt;=($G$3-$D$11)),INDEX(Tasks[],OFFSET(Tasks!$B19,ScrollingIncrement[scroll increment],0,1,1),4),"")),"")</f>
        <v/>
      </c>
      <c r="C41" s="29">
        <f ca="1">IFERROR(IF(LEN(DynamicTaskData[[#This Row],[Tasks]])=0,$G$3,INDEX(Tasks[],OFFSET(Tasks!$B19,ScrollingIncrement[scroll increment],0,1,1),2)),"")</f>
        <v>45787</v>
      </c>
      <c r="D41" s="30">
        <f ca="1">IFERROR(IF(LEN(DynamicTaskData[[#This Row],[Tasks]])=0,0,IF(AND(Tasks!$C19&lt;=$G$4,Tasks!$D19&gt;=$G$4),ABS(OFFSET(Tasks!$C19,ScrollingIncrement[scroll increment],0,1,1)-$G$4)+1,OFFSET(Tasks!$F19,ScrollingIncrement[scroll increment],0,1,1))),"")</f>
        <v>0</v>
      </c>
      <c r="E41" s="30" t="str">
        <f ca="1">IFERROR(IF(LEN(DynamicTaskData[[#This Row],[Tasks]])=0,"",ROW($A14)),"")</f>
        <v/>
      </c>
      <c r="G41" s="26" t="str">
        <f>IFERROR(IF(LEN(Milestones!D29)=0,"",IF(AND(Milestones!D29&lt;=$G$4,Milestones!D29&gt;=$G$3-$D$11),Milestones!E29,"")),"")</f>
        <v/>
      </c>
      <c r="H41" s="27">
        <f ca="1">IFERROR(IF(LEN(DynamicMilestoneData[[#This Row],[Milestones]])=0,$G$4,Milestones!$D29),2)</f>
        <v>45802</v>
      </c>
      <c r="I41" t="str">
        <f>IFERROR(IF(LEN(DynamicMilestoneData[[#This Row],[Milestones]])=0,"",Milestones!$C29),"")</f>
        <v/>
      </c>
    </row>
    <row r="42" spans="2:9" x14ac:dyDescent="0.25">
      <c r="B42" s="28" t="str">
        <f ca="1">IFERROR(IF(LEN(OFFSET(Tasks!$C20,ScrollingIncrement[scroll increment],0,1,1))=0,"",IF(OR(OFFSET(Tasks!$D20,ScrollingIncrement[scroll increment],0,1,1)&lt;=$G$4,OFFSET(Tasks!$C20,ScrollingIncrement[scroll increment],0,1,1)&gt;=($G$3-$D$11)),INDEX(Tasks[],OFFSET(Tasks!$B20,ScrollingIncrement[scroll increment],0,1,1),4),"")),"")</f>
        <v/>
      </c>
      <c r="C42" s="29">
        <f ca="1">IFERROR(IF(LEN(DynamicTaskData[[#This Row],[Tasks]])=0,$G$3,INDEX(Tasks[],OFFSET(Tasks!$B20,ScrollingIncrement[scroll increment],0,1,1),2)),"")</f>
        <v>45787</v>
      </c>
      <c r="D42" s="30">
        <f ca="1">IFERROR(IF(LEN(DynamicTaskData[[#This Row],[Tasks]])=0,0,IF(AND(Tasks!$C20&lt;=$G$4,Tasks!$D20&gt;=$G$4),ABS(OFFSET(Tasks!$C20,ScrollingIncrement[scroll increment],0,1,1)-$G$4)+1,OFFSET(Tasks!$F20,ScrollingIncrement[scroll increment],0,1,1))),"")</f>
        <v>0</v>
      </c>
      <c r="E42" s="30" t="str">
        <f ca="1">IFERROR(IF(LEN(DynamicTaskData[[#This Row],[Tasks]])=0,"",ROW($A15)),"")</f>
        <v/>
      </c>
      <c r="G42" s="26" t="str">
        <f>IFERROR(IF(LEN(Milestones!D30)=0,"",IF(AND(Milestones!D30&lt;=$G$4,Milestones!D30&gt;=$G$3-$D$11),Milestones!E30,"")),"")</f>
        <v/>
      </c>
      <c r="H42" s="27">
        <f ca="1">IFERROR(IF(LEN(DynamicMilestoneData[[#This Row],[Milestones]])=0,$G$4,Milestones!$D30),2)</f>
        <v>45802</v>
      </c>
      <c r="I42" t="str">
        <f>IFERROR(IF(LEN(DynamicMilestoneData[[#This Row],[Milestones]])=0,"",Milestones!$C30),"")</f>
        <v/>
      </c>
    </row>
    <row r="43" spans="2:9" x14ac:dyDescent="0.25">
      <c r="B43" s="28" t="str">
        <f ca="1">IFERROR(IF(LEN(OFFSET(Tasks!$C21,ScrollingIncrement[scroll increment],0,1,1))=0,"",IF(OR(OFFSET(Tasks!$D21,ScrollingIncrement[scroll increment],0,1,1)&lt;=$G$4,OFFSET(Tasks!$C21,ScrollingIncrement[scroll increment],0,1,1)&gt;=($G$3-$D$11)),INDEX(Tasks[],OFFSET(Tasks!$B21,ScrollingIncrement[scroll increment],0,1,1),4),"")),"")</f>
        <v/>
      </c>
      <c r="C43" s="29">
        <f ca="1">IFERROR(IF(LEN(DynamicTaskData[[#This Row],[Tasks]])=0,$G$3,INDEX(Tasks[],OFFSET(Tasks!$B21,ScrollingIncrement[scroll increment],0,1,1),2)),"")</f>
        <v>45787</v>
      </c>
      <c r="D43" s="30">
        <f ca="1">IFERROR(IF(LEN(DynamicTaskData[[#This Row],[Tasks]])=0,0,IF(AND(Tasks!$C21&lt;=$G$4,Tasks!$D21&gt;=$G$4),ABS(OFFSET(Tasks!$C21,ScrollingIncrement[scroll increment],0,1,1)-$G$4)+1,OFFSET(Tasks!$F21,ScrollingIncrement[scroll increment],0,1,1))),"")</f>
        <v>0</v>
      </c>
      <c r="E43" s="30" t="str">
        <f ca="1">IFERROR(IF(LEN(DynamicTaskData[[#This Row],[Tasks]])=0,"",ROW($A16)),"")</f>
        <v/>
      </c>
      <c r="G43" s="26" t="str">
        <f>IFERROR(IF(LEN(Milestones!D31)=0,"",IF(AND(Milestones!D31&lt;=$G$4,Milestones!D31&gt;=$G$3-$D$11),Milestones!E31,"")),"")</f>
        <v/>
      </c>
      <c r="H43" s="27">
        <f ca="1">IFERROR(IF(LEN(DynamicMilestoneData[[#This Row],[Milestones]])=0,$G$4,Milestones!$D31),2)</f>
        <v>45802</v>
      </c>
      <c r="I43" t="str">
        <f>IFERROR(IF(LEN(DynamicMilestoneData[[#This Row],[Milestones]])=0,"",Milestones!$C31),"")</f>
        <v/>
      </c>
    </row>
    <row r="44" spans="2:9" x14ac:dyDescent="0.25">
      <c r="B44" s="28" t="str">
        <f ca="1">IFERROR(IF(LEN(OFFSET(Tasks!$C22,ScrollingIncrement[scroll increment],0,1,1))=0,"",IF(OR(OFFSET(Tasks!$D22,ScrollingIncrement[scroll increment],0,1,1)&lt;=$G$4,OFFSET(Tasks!$C22,ScrollingIncrement[scroll increment],0,1,1)&gt;=($G$3-$D$11)),INDEX(Tasks[],OFFSET(Tasks!$B22,ScrollingIncrement[scroll increment],0,1,1),4),"")),"")</f>
        <v/>
      </c>
      <c r="C44" s="29">
        <f ca="1">IFERROR(IF(LEN(DynamicTaskData[[#This Row],[Tasks]])=0,$G$3,INDEX(Tasks[],OFFSET(Tasks!$B22,ScrollingIncrement[scroll increment],0,1,1),2)),"")</f>
        <v>45787</v>
      </c>
      <c r="D44" s="30">
        <f ca="1">IFERROR(IF(LEN(DynamicTaskData[[#This Row],[Tasks]])=0,0,IF(AND(Tasks!$C22&lt;=$G$4,Tasks!$D22&gt;=$G$4),ABS(OFFSET(Tasks!$C22,ScrollingIncrement[scroll increment],0,1,1)-$G$4)+1,OFFSET(Tasks!$F22,ScrollingIncrement[scroll increment],0,1,1))),"")</f>
        <v>0</v>
      </c>
      <c r="E44" s="30" t="str">
        <f ca="1">IFERROR(IF(LEN(DynamicTaskData[[#This Row],[Tasks]])=0,"",ROW($A17)),"")</f>
        <v/>
      </c>
    </row>
    <row r="45" spans="2:9" x14ac:dyDescent="0.25">
      <c r="B45" s="28" t="str">
        <f ca="1">IFERROR(IF(LEN(OFFSET(Tasks!$C23,ScrollingIncrement[scroll increment],0,1,1))=0,"",IF(OR(OFFSET(Tasks!$D23,ScrollingIncrement[scroll increment],0,1,1)&lt;=$G$4,OFFSET(Tasks!$C23,ScrollingIncrement[scroll increment],0,1,1)&gt;=($G$3-$D$11)),INDEX(Tasks[],OFFSET(Tasks!$B23,ScrollingIncrement[scroll increment],0,1,1),4),"")),"")</f>
        <v/>
      </c>
      <c r="C45" s="29">
        <f ca="1">IFERROR(IF(LEN(DynamicTaskData[[#This Row],[Tasks]])=0,$G$3,INDEX(Tasks[],OFFSET(Tasks!$B23,ScrollingIncrement[scroll increment],0,1,1),2)),"")</f>
        <v>45787</v>
      </c>
      <c r="D45" s="30">
        <f ca="1">IFERROR(IF(LEN(DynamicTaskData[[#This Row],[Tasks]])=0,0,IF(AND(Tasks!$C23&lt;=$G$4,Tasks!$D23&gt;=$G$4),ABS(OFFSET(Tasks!$C23,ScrollingIncrement[scroll increment],0,1,1)-$G$4)+1,OFFSET(Tasks!$F23,ScrollingIncrement[scroll increment],0,1,1))),"")</f>
        <v>0</v>
      </c>
      <c r="E45" s="30" t="str">
        <f ca="1">IFERROR(IF(LEN(DynamicTaskData[[#This Row],[Tasks]])=0,"",ROW($A18)),"")</f>
        <v/>
      </c>
    </row>
    <row r="46" spans="2:9" x14ac:dyDescent="0.25">
      <c r="B46" s="28" t="str">
        <f ca="1">IFERROR(IF(LEN(OFFSET(Tasks!$C24,ScrollingIncrement[scroll increment],0,1,1))=0,"",IF(OR(OFFSET(Tasks!$D24,ScrollingIncrement[scroll increment],0,1,1)&lt;=$G$4,OFFSET(Tasks!$C24,ScrollingIncrement[scroll increment],0,1,1)&gt;=($G$3-$D$11)),INDEX(Tasks[],OFFSET(Tasks!$B24,ScrollingIncrement[scroll increment],0,1,1),4),"")),"")</f>
        <v/>
      </c>
      <c r="C46" s="29">
        <f ca="1">IFERROR(IF(LEN(DynamicTaskData[[#This Row],[Tasks]])=0,$G$3,INDEX(Tasks[],OFFSET(Tasks!$B24,ScrollingIncrement[scroll increment],0,1,1),2)),"")</f>
        <v>45787</v>
      </c>
      <c r="D46" s="30">
        <f ca="1">IFERROR(IF(LEN(DynamicTaskData[[#This Row],[Tasks]])=0,0,IF(AND(Tasks!$C24&lt;=$G$4,Tasks!$D24&gt;=$G$4),ABS(OFFSET(Tasks!$C24,ScrollingIncrement[scroll increment],0,1,1)-$G$4)+1,OFFSET(Tasks!$F24,ScrollingIncrement[scroll increment],0,1,1))),"")</f>
        <v>0</v>
      </c>
      <c r="E46" s="30" t="str">
        <f ca="1">IFERROR(IF(LEN(DynamicTaskData[[#This Row],[Tasks]])=0,"",ROW($A19)),"")</f>
        <v/>
      </c>
    </row>
    <row r="47" spans="2:9" x14ac:dyDescent="0.25">
      <c r="B47" s="28" t="str">
        <f ca="1">IFERROR(IF(LEN(OFFSET(Tasks!$C25,ScrollingIncrement[scroll increment],0,1,1))=0,"",IF(OR(OFFSET(Tasks!$D25,ScrollingIncrement[scroll increment],0,1,1)&lt;=$G$4,OFFSET(Tasks!$C25,ScrollingIncrement[scroll increment],0,1,1)&gt;=($G$3-$D$11)),INDEX(Tasks[],OFFSET(Tasks!$B25,ScrollingIncrement[scroll increment],0,1,1),4),"")),"")</f>
        <v/>
      </c>
      <c r="C47" s="29">
        <f ca="1">IFERROR(IF(LEN(DynamicTaskData[[#This Row],[Tasks]])=0,$G$3,INDEX(Tasks[],OFFSET(Tasks!$B25,ScrollingIncrement[scroll increment],0,1,1),2)),"")</f>
        <v>45787</v>
      </c>
      <c r="D47" s="30">
        <f ca="1">IFERROR(IF(LEN(DynamicTaskData[[#This Row],[Tasks]])=0,0,IF(AND(Tasks!$C25&lt;=$G$4,Tasks!$D25&gt;=$G$4),ABS(OFFSET(Tasks!$C25,ScrollingIncrement[scroll increment],0,1,1)-$G$4)+1,OFFSET(Tasks!$F25,ScrollingIncrement[scroll increment],0,1,1))),"")</f>
        <v>0</v>
      </c>
      <c r="E47" s="30" t="str">
        <f ca="1">IFERROR(IF(LEN(DynamicTaskData[[#This Row],[Tasks]])=0,"",ROW($A20)),"")</f>
        <v/>
      </c>
    </row>
    <row r="48" spans="2:9" x14ac:dyDescent="0.25">
      <c r="B48" s="28" t="str">
        <f ca="1">IFERROR(IF(LEN(OFFSET(Tasks!$C26,ScrollingIncrement[scroll increment],0,1,1))=0,"",IF(OR(OFFSET(Tasks!$D26,ScrollingIncrement[scroll increment],0,1,1)&lt;=$G$4,OFFSET(Tasks!$C26,ScrollingIncrement[scroll increment],0,1,1)&gt;=($G$3-$D$11)),INDEX(Tasks[],OFFSET(Tasks!$B26,ScrollingIncrement[scroll increment],0,1,1),4),"")),"")</f>
        <v/>
      </c>
      <c r="C48" s="29">
        <f ca="1">IFERROR(IF(LEN(DynamicTaskData[[#This Row],[Tasks]])=0,$G$3,INDEX(Tasks[],OFFSET(Tasks!$B26,ScrollingIncrement[scroll increment],0,1,1),2)),"")</f>
        <v>45787</v>
      </c>
      <c r="D48" s="30">
        <f ca="1">IFERROR(IF(LEN(DynamicTaskData[[#This Row],[Tasks]])=0,0,IF(AND(Tasks!$C26&lt;=$G$4,Tasks!$D26&gt;=$G$4),ABS(OFFSET(Tasks!$C26,ScrollingIncrement[scroll increment],0,1,1)-$G$4)+1,OFFSET(Tasks!$F26,ScrollingIncrement[scroll increment],0,1,1))),"")</f>
        <v>0</v>
      </c>
      <c r="E48" s="30" t="str">
        <f ca="1">IFERROR(IF(LEN(DynamicTaskData[[#This Row],[Tasks]])=0,"",ROW($A21)),"")</f>
        <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F417C6-B3F7-4801-B644-8A675B87291C}">
  <ds:schemaRefs>
    <ds:schemaRef ds:uri="http://schemas.microsoft.com/sharepoint/v3/contenttype/forms"/>
  </ds:schemaRefs>
</ds:datastoreItem>
</file>

<file path=customXml/itemProps2.xml><?xml version="1.0" encoding="utf-8"?>
<ds:datastoreItem xmlns:ds="http://schemas.openxmlformats.org/officeDocument/2006/customXml" ds:itemID="{5B8C2C39-6C63-4DAC-A581-642896D508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4E409AAC-1DBD-40ED-8B52-D43EC16B4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Arkusze</vt:lpstr>
      </vt:variant>
      <vt:variant>
        <vt:i4>5</vt:i4>
      </vt:variant>
      <vt:variant>
        <vt:lpstr>Nazwane zakresy</vt:lpstr>
      </vt:variant>
      <vt:variant>
        <vt:i4>1</vt:i4>
      </vt:variant>
    </vt:vector>
  </HeadingPairs>
  <TitlesOfParts>
    <vt:vector size="6" baseType="lpstr">
      <vt:lpstr>About</vt:lpstr>
      <vt:lpstr>Milestones</vt:lpstr>
      <vt:lpstr>Tasks</vt:lpstr>
      <vt:lpstr>Gantt Chart</vt:lpstr>
      <vt:lpstr>Dynamic Chart Data Hidden</vt:lpstr>
      <vt:lpstr>Track_Today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Dominik Kuraś</cp:lastModifiedBy>
  <cp:revision/>
  <dcterms:created xsi:type="dcterms:W3CDTF">2025-06-12T10:37:52Z</dcterms:created>
  <dcterms:modified xsi:type="dcterms:W3CDTF">2025-06-12T11:16:55Z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