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apple/Library/Mobile Documents/com~apple~CloudDocs/Audit Simulation/"/>
    </mc:Choice>
  </mc:AlternateContent>
  <xr:revisionPtr revIDLastSave="0" documentId="8_{CD5FD1D1-1FDF-F348-92FC-AF99D03CBEFE}" xr6:coauthVersionLast="47" xr6:coauthVersionMax="47" xr10:uidLastSave="{00000000-0000-0000-0000-000000000000}"/>
  <bookViews>
    <workbookView xWindow="1300" yWindow="500" windowWidth="27500" windowHeight="15880" firstSheet="1" activeTab="3" xr2:uid="{6DDB886D-29A1-DE41-8081-BFB8E739A6CC}"/>
  </bookViews>
  <sheets>
    <sheet name="AP SOPL" sheetId="1" r:id="rId1"/>
    <sheet name="Final Analytical Review - SOPL" sheetId="2" r:id="rId2"/>
    <sheet name="AP SOFP" sheetId="3" r:id="rId3"/>
    <sheet name="Final Analytical Review - SOF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G36" i="4"/>
  <c r="F36" i="4" l="1"/>
  <c r="G35" i="4"/>
  <c r="F35" i="4"/>
  <c r="G34" i="4"/>
  <c r="F34" i="4"/>
  <c r="C106" i="2"/>
  <c r="C107" i="2" s="1"/>
  <c r="C105" i="2"/>
  <c r="B107" i="2"/>
  <c r="B106" i="2"/>
  <c r="B105" i="2"/>
  <c r="H16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6" i="2"/>
  <c r="H7" i="2"/>
  <c r="H8" i="2"/>
  <c r="H9" i="2"/>
  <c r="H10" i="2"/>
  <c r="H11" i="2"/>
  <c r="H12" i="2"/>
  <c r="H13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50" i="2"/>
  <c r="H51" i="2"/>
  <c r="H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50" i="2"/>
  <c r="G51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5" i="2"/>
  <c r="E6" i="2"/>
  <c r="E7" i="2"/>
  <c r="E8" i="2"/>
  <c r="E9" i="2"/>
  <c r="E10" i="2"/>
  <c r="E11" i="2"/>
  <c r="E12" i="2"/>
  <c r="E13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0" i="2"/>
  <c r="E51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5" i="2"/>
  <c r="H25" i="4"/>
  <c r="I25" i="4" s="1"/>
  <c r="H24" i="4"/>
  <c r="I24" i="4" s="1"/>
  <c r="H23" i="4"/>
  <c r="I23" i="4" s="1"/>
  <c r="H22" i="4"/>
  <c r="I22" i="4" s="1"/>
  <c r="H21" i="4"/>
  <c r="I21" i="4" s="1"/>
  <c r="H19" i="4"/>
  <c r="I19" i="4" s="1"/>
  <c r="H18" i="4"/>
  <c r="I18" i="4" s="1"/>
  <c r="H14" i="4"/>
  <c r="I14" i="4" s="1"/>
  <c r="H13" i="4"/>
  <c r="I13" i="4" s="1"/>
  <c r="H12" i="4"/>
  <c r="I12" i="4" s="1"/>
  <c r="H11" i="4"/>
  <c r="I11" i="4" s="1"/>
  <c r="H8" i="4"/>
  <c r="I8" i="4" s="1"/>
  <c r="H7" i="4"/>
  <c r="I7" i="4" s="1"/>
  <c r="E7" i="3"/>
  <c r="F27" i="4" l="1"/>
  <c r="F20" i="4"/>
  <c r="H20" i="4" s="1"/>
  <c r="I20" i="4" s="1"/>
  <c r="F15" i="4"/>
  <c r="H15" i="4" s="1"/>
  <c r="I15" i="4" s="1"/>
  <c r="F9" i="4"/>
  <c r="C27" i="4"/>
  <c r="C28" i="4" s="1"/>
  <c r="C20" i="4"/>
  <c r="C9" i="4"/>
  <c r="C10" i="4" s="1"/>
  <c r="F7" i="3"/>
  <c r="E65" i="3"/>
  <c r="F65" i="3" s="1"/>
  <c r="E64" i="3"/>
  <c r="F64" i="3" s="1"/>
  <c r="E63" i="3"/>
  <c r="F63" i="3" s="1"/>
  <c r="E62" i="3"/>
  <c r="F62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4" i="3"/>
  <c r="F44" i="3" s="1"/>
  <c r="E43" i="3"/>
  <c r="F43" i="3" s="1"/>
  <c r="E42" i="3"/>
  <c r="F42" i="3" s="1"/>
  <c r="E41" i="3"/>
  <c r="F41" i="3" s="1"/>
  <c r="E40" i="3"/>
  <c r="F40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5" i="3"/>
  <c r="F15" i="3" s="1"/>
  <c r="E14" i="3"/>
  <c r="F14" i="3" s="1"/>
  <c r="E13" i="3"/>
  <c r="F13" i="3" s="1"/>
  <c r="E12" i="3"/>
  <c r="F12" i="3" s="1"/>
  <c r="E10" i="3"/>
  <c r="F10" i="3" s="1"/>
  <c r="E9" i="3"/>
  <c r="F9" i="3" s="1"/>
  <c r="E8" i="3"/>
  <c r="F8" i="3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4" i="1"/>
  <c r="E54" i="1" s="1"/>
  <c r="D8" i="1"/>
  <c r="E8" i="1" s="1"/>
  <c r="C16" i="4" l="1"/>
  <c r="C29" i="4"/>
  <c r="F10" i="4"/>
  <c r="H10" i="4" s="1"/>
  <c r="I10" i="4" s="1"/>
  <c r="H9" i="4"/>
  <c r="I9" i="4" s="1"/>
  <c r="F28" i="4"/>
  <c r="H27" i="4"/>
  <c r="I27" i="4" s="1"/>
  <c r="F16" i="4"/>
  <c r="H16" i="4" s="1"/>
  <c r="I16" i="4" s="1"/>
  <c r="F29" i="4" l="1"/>
  <c r="H29" i="4" s="1"/>
  <c r="I29" i="4" s="1"/>
  <c r="H28" i="4"/>
  <c r="I28" i="4" s="1"/>
</calcChain>
</file>

<file path=xl/sharedStrings.xml><?xml version="1.0" encoding="utf-8"?>
<sst xmlns="http://schemas.openxmlformats.org/spreadsheetml/2006/main" count="365" uniqueCount="233">
  <si>
    <t>ST CITY HOTEL (M) SDN BHD</t>
  </si>
  <si>
    <t>ANALYTICAL PROCEDURES FOR SOPL</t>
  </si>
  <si>
    <t>planning materiality</t>
  </si>
  <si>
    <t>Profit and Loss</t>
  </si>
  <si>
    <t>ST City Hotel (M) Sdn Bhd</t>
  </si>
  <si>
    <t>For the year ended 31 December 2022</t>
  </si>
  <si>
    <t>Trading Income</t>
  </si>
  <si>
    <t>Variance</t>
  </si>
  <si>
    <t>%</t>
  </si>
  <si>
    <t>F&amp;B - Banquet Revenue</t>
  </si>
  <si>
    <t>note</t>
  </si>
  <si>
    <t>F&amp;B - Inhouse Food Revenue</t>
  </si>
  <si>
    <t>F&amp;B - Restaurant Revenue</t>
  </si>
  <si>
    <t>F&amp;B - Restaurant Service Charge</t>
  </si>
  <si>
    <t>Other - Rental Revenue</t>
  </si>
  <si>
    <t>RMS - Laundry</t>
  </si>
  <si>
    <t>RMS - Room Revenue</t>
  </si>
  <si>
    <t>RMS - Rooms Service Charge</t>
  </si>
  <si>
    <t>Total Trading Income</t>
  </si>
  <si>
    <t>Cost of Sales</t>
  </si>
  <si>
    <t> </t>
  </si>
  <si>
    <t>A&amp;G - EIS</t>
  </si>
  <si>
    <t>A&amp;G - EPF</t>
  </si>
  <si>
    <t>A&amp;G - HRDF</t>
  </si>
  <si>
    <t>A&amp;G - Salaries, Allowances &amp; Wages</t>
  </si>
  <si>
    <t>A&amp;G - SOCSO</t>
  </si>
  <si>
    <t>Changes in stocks</t>
  </si>
  <si>
    <t>Eng - EIS</t>
  </si>
  <si>
    <t>Eng - EPF</t>
  </si>
  <si>
    <t>Eng - HRDF</t>
  </si>
  <si>
    <t>Eng - Salaries, Allowances &amp; Wages</t>
  </si>
  <si>
    <t>Eng - SOCSO</t>
  </si>
  <si>
    <t>F&amp;B - Beverage Cost</t>
  </si>
  <si>
    <t>F&amp;B - Casual Wages</t>
  </si>
  <si>
    <t>F&amp;B - EIS</t>
  </si>
  <si>
    <t>F&amp;B - EPF</t>
  </si>
  <si>
    <t>F&amp;B - Food Cost</t>
  </si>
  <si>
    <t>F&amp;B - HRDF</t>
  </si>
  <si>
    <t>F&amp;B - Other Cost</t>
  </si>
  <si>
    <t>F&amp;B - Salaries, Allowances &amp; Wages</t>
  </si>
  <si>
    <t>F&amp;B - SOCSO</t>
  </si>
  <si>
    <t>RMS - EIS</t>
  </si>
  <si>
    <t>RMS - EPF</t>
  </si>
  <si>
    <t>RMS - HRDF</t>
  </si>
  <si>
    <t>RMS - Salaries, Allowances &amp; Wages</t>
  </si>
  <si>
    <t>RMS - SOCSO</t>
  </si>
  <si>
    <t>S&amp;M - EIS</t>
  </si>
  <si>
    <t>S&amp;M - EPF</t>
  </si>
  <si>
    <t>S&amp;M - HRDF</t>
  </si>
  <si>
    <t>S&amp;M - Salaries, Allowances &amp; Wages</t>
  </si>
  <si>
    <t>S&amp;M - SOCSO</t>
  </si>
  <si>
    <t>Total Cost of Sales</t>
  </si>
  <si>
    <t>Gross Profit</t>
  </si>
  <si>
    <t>Other Income</t>
  </si>
  <si>
    <t>Dividend Income</t>
  </si>
  <si>
    <t>Total Other Income</t>
  </si>
  <si>
    <t>Operating Expenses</t>
  </si>
  <si>
    <t>A&amp;G - Credit &amp; Collection Expense</t>
  </si>
  <si>
    <t>A&amp;G - Employee Relations</t>
  </si>
  <si>
    <t>A&amp;G - Fee-Bank Charges</t>
  </si>
  <si>
    <t>A&amp;G - Fee-Data Processing</t>
  </si>
  <si>
    <t>A&amp;G - Seminar &amp; Professional Cost</t>
  </si>
  <si>
    <t>Energy - Electricity</t>
  </si>
  <si>
    <t>Energy - Water &amp; Sewerage</t>
  </si>
  <si>
    <t>Eng - Air Conditioning/Refrigerator</t>
  </si>
  <si>
    <t>Eng - Building Repairs</t>
  </si>
  <si>
    <t>Eng - Communication</t>
  </si>
  <si>
    <t>Eng - Electric Bulbs</t>
  </si>
  <si>
    <t>Eng - Kitchen Equipment</t>
  </si>
  <si>
    <t>Eng - Lifts Maintenance</t>
  </si>
  <si>
    <t>Eng - Pest Control</t>
  </si>
  <si>
    <t>Eng - Plumbing And Heating</t>
  </si>
  <si>
    <t>Eng - Removal Of Waste</t>
  </si>
  <si>
    <t>Eng - Swimming Pool Maintenance</t>
  </si>
  <si>
    <t>F&amp;B - Decorations</t>
  </si>
  <si>
    <t>F&amp;B - Printing &amp; Stationery</t>
  </si>
  <si>
    <t>F&amp;B - Rental</t>
  </si>
  <si>
    <t>Income Tax Expense</t>
  </si>
  <si>
    <t>Interest - Finance Lease</t>
  </si>
  <si>
    <t>Interest - Term loan</t>
  </si>
  <si>
    <t>Other - Amortisation Expense</t>
  </si>
  <si>
    <t>Other - Assessment</t>
  </si>
  <si>
    <t>Other - Audit Fee</t>
  </si>
  <si>
    <t>Other - Depreciation Expenses</t>
  </si>
  <si>
    <t>Other - Insurance Building Coverage</t>
  </si>
  <si>
    <t>Other - Lease of computers</t>
  </si>
  <si>
    <t>Other - Quit Rent</t>
  </si>
  <si>
    <t>Other - Secretarial Fees</t>
  </si>
  <si>
    <t>Other - Tax Consultation Fee</t>
  </si>
  <si>
    <t>RMS - Cable television service</t>
  </si>
  <si>
    <t>RMS - Communication</t>
  </si>
  <si>
    <t>RMS - Contract Of Services</t>
  </si>
  <si>
    <t>RMS - Flowers &amp; Plants</t>
  </si>
  <si>
    <t>RMS - Laundry (RMS-E-2)</t>
  </si>
  <si>
    <t>RMS - Music service</t>
  </si>
  <si>
    <t>RMS - Op Supplies-Cleaning Supply</t>
  </si>
  <si>
    <t>RMS - Op Supplies-Guest Amenitie</t>
  </si>
  <si>
    <t>RMS - Operating Supplies-P&amp;S</t>
  </si>
  <si>
    <t>RMS - Staff Uniform</t>
  </si>
  <si>
    <t>S&amp;M - Marketing Consulting Services</t>
  </si>
  <si>
    <t>S&amp;M - Media</t>
  </si>
  <si>
    <t>S&amp;M - Promotional Items</t>
  </si>
  <si>
    <t>S&amp;M - Royalty Fee</t>
  </si>
  <si>
    <t>Total Operating Expenses</t>
  </si>
  <si>
    <t>Net Profit</t>
  </si>
  <si>
    <t>FINAL ANALYTICAL REVIEW- SOPL</t>
  </si>
  <si>
    <t>2022(Un-audited)</t>
  </si>
  <si>
    <t xml:space="preserve">DR Adjustments </t>
  </si>
  <si>
    <t>CR Adjustments</t>
  </si>
  <si>
    <t>2022 (Audited)</t>
  </si>
  <si>
    <t>2021 (Audited)</t>
  </si>
  <si>
    <t>variance</t>
  </si>
  <si>
    <t xml:space="preserve">Irrecoverable debt expense </t>
  </si>
  <si>
    <t>Ratio</t>
  </si>
  <si>
    <t>gross profit margin</t>
  </si>
  <si>
    <t>net profit margin</t>
  </si>
  <si>
    <t>operating expense margin</t>
  </si>
  <si>
    <t>Balance Sheet</t>
  </si>
  <si>
    <r>
      <rPr>
        <sz val="18"/>
        <rFont val="Arial MT"/>
        <family val="2"/>
      </rPr>
      <t>ST City Hotel (M) Sdn Bhd</t>
    </r>
  </si>
  <si>
    <r>
      <rPr>
        <sz val="18"/>
        <rFont val="Arial MT"/>
        <family val="2"/>
      </rPr>
      <t>As at 31 December 2022</t>
    </r>
  </si>
  <si>
    <t>Account</t>
  </si>
  <si>
    <t>% of Differences</t>
  </si>
  <si>
    <t>Assets</t>
  </si>
  <si>
    <t>Bank</t>
  </si>
  <si>
    <r>
      <rPr>
        <sz val="18"/>
        <rFont val="Arial MT"/>
        <family val="2"/>
      </rPr>
      <t>Bank Account - MBB</t>
    </r>
  </si>
  <si>
    <r>
      <rPr>
        <sz val="18"/>
        <rFont val="Arial MT"/>
        <family val="2"/>
      </rPr>
      <t>Bank Account - PBB</t>
    </r>
  </si>
  <si>
    <r>
      <rPr>
        <sz val="18"/>
        <rFont val="Arial MT"/>
        <family val="2"/>
      </rPr>
      <t>PBB Merchant Account 2</t>
    </r>
  </si>
  <si>
    <t>Total Bank</t>
  </si>
  <si>
    <t>Current Assets</t>
  </si>
  <si>
    <r>
      <rPr>
        <sz val="18"/>
        <rFont val="Arial MT"/>
        <family val="2"/>
      </rPr>
      <t>Accounts Receivable</t>
    </r>
  </si>
  <si>
    <r>
      <rPr>
        <sz val="18"/>
        <rFont val="Arial MT"/>
        <family val="2"/>
      </rPr>
      <t>Deposits Paid</t>
    </r>
  </si>
  <si>
    <r>
      <rPr>
        <sz val="18"/>
        <rFont val="Arial MT"/>
        <family val="2"/>
      </rPr>
      <t>Stocks</t>
    </r>
  </si>
  <si>
    <t>Total Current Assets</t>
  </si>
  <si>
    <t>Fixed Assets</t>
  </si>
  <si>
    <r>
      <rPr>
        <sz val="18"/>
        <rFont val="Arial MT"/>
        <family val="2"/>
      </rPr>
      <t>Feehold Land - Cost</t>
    </r>
  </si>
  <si>
    <r>
      <rPr>
        <sz val="18"/>
        <rFont val="Arial MT"/>
        <family val="2"/>
      </rPr>
      <t>Furniture And Fixture - Acc Depn</t>
    </r>
  </si>
  <si>
    <r>
      <rPr>
        <sz val="18"/>
        <rFont val="Arial MT"/>
        <family val="2"/>
      </rPr>
      <t>Furniture And Fixture - Cost</t>
    </r>
  </si>
  <si>
    <r>
      <rPr>
        <sz val="18"/>
        <rFont val="Arial MT"/>
        <family val="2"/>
      </rPr>
      <t>Hotel Building - Acc Depn</t>
    </r>
  </si>
  <si>
    <r>
      <rPr>
        <sz val="18"/>
        <rFont val="Arial MT"/>
        <family val="2"/>
      </rPr>
      <t>Hotel Building - Cost</t>
    </r>
  </si>
  <si>
    <r>
      <rPr>
        <sz val="18"/>
        <rFont val="Arial MT"/>
        <family val="2"/>
      </rPr>
      <t>Information Technology - Acc Depn</t>
    </r>
  </si>
  <si>
    <r>
      <rPr>
        <sz val="18"/>
        <rFont val="Arial MT"/>
        <family val="2"/>
      </rPr>
      <t>Information Technology - Cost</t>
    </r>
  </si>
  <si>
    <r>
      <rPr>
        <sz val="18"/>
        <rFont val="Arial MT"/>
        <family val="2"/>
      </rPr>
      <t>Kitchen &amp; Restaurant Equipment - Acc Depn</t>
    </r>
  </si>
  <si>
    <r>
      <rPr>
        <sz val="18"/>
        <rFont val="Arial MT"/>
        <family val="2"/>
      </rPr>
      <t>Kitchen &amp; Restaurant Equipment - Cost</t>
    </r>
  </si>
  <si>
    <r>
      <rPr>
        <sz val="18"/>
        <rFont val="Arial MT"/>
        <family val="2"/>
      </rPr>
      <t>Kitchen &amp; Restaurant Furniture And Fittings - Acc Depn</t>
    </r>
  </si>
  <si>
    <r>
      <rPr>
        <sz val="18"/>
        <rFont val="Arial MT"/>
        <family val="2"/>
      </rPr>
      <t>Kitchen &amp; Restaurant Furniture And Fittings - Cost</t>
    </r>
  </si>
  <si>
    <r>
      <rPr>
        <sz val="18"/>
        <rFont val="Arial MT"/>
        <family val="2"/>
      </rPr>
      <t>Motor Vehicles - Acc Depn</t>
    </r>
  </si>
  <si>
    <r>
      <rPr>
        <sz val="18"/>
        <rFont val="Arial MT"/>
        <family val="2"/>
      </rPr>
      <t>Motor Vehicles - Cost</t>
    </r>
  </si>
  <si>
    <r>
      <rPr>
        <sz val="18"/>
        <rFont val="Arial MT"/>
        <family val="2"/>
      </rPr>
      <t>Office Equipment - Acc Depn</t>
    </r>
  </si>
  <si>
    <r>
      <rPr>
        <sz val="18"/>
        <rFont val="Arial MT"/>
        <family val="2"/>
      </rPr>
      <t>Office Equipment - Cost</t>
    </r>
  </si>
  <si>
    <r>
      <rPr>
        <sz val="18"/>
        <rFont val="Arial MT"/>
        <family val="2"/>
      </rPr>
      <t>Renovation and Other Buildings Works - Acc Depn</t>
    </r>
  </si>
  <si>
    <r>
      <rPr>
        <sz val="18"/>
        <rFont val="Arial MT"/>
        <family val="2"/>
      </rPr>
      <t>Renovation and Other Buildings Works - Cost</t>
    </r>
  </si>
  <si>
    <r>
      <rPr>
        <sz val="18"/>
        <rFont val="Arial MT"/>
        <family val="2"/>
      </rPr>
      <t>Room Equipment - Acc Depn</t>
    </r>
  </si>
  <si>
    <r>
      <rPr>
        <sz val="18"/>
        <rFont val="Arial MT"/>
        <family val="2"/>
      </rPr>
      <t>Room Equipment - Cost</t>
    </r>
  </si>
  <si>
    <r>
      <rPr>
        <sz val="18"/>
        <rFont val="Arial MT"/>
        <family val="2"/>
      </rPr>
      <t>Room Furniture And Fittings - Acc Depn</t>
    </r>
  </si>
  <si>
    <r>
      <rPr>
        <sz val="18"/>
        <rFont val="Arial MT"/>
        <family val="2"/>
      </rPr>
      <t>Room Furniture And Fittings - Cost</t>
    </r>
  </si>
  <si>
    <t>Total Fixed Assets</t>
  </si>
  <si>
    <t>Non-current Assets</t>
  </si>
  <si>
    <r>
      <rPr>
        <sz val="18"/>
        <rFont val="Arial MT"/>
        <family val="2"/>
      </rPr>
      <t>Initial Franchise Fee - Acc Amort</t>
    </r>
  </si>
  <si>
    <r>
      <rPr>
        <sz val="18"/>
        <rFont val="Arial MT"/>
        <family val="2"/>
      </rPr>
      <t>Initial Franchise Fee - Cost</t>
    </r>
  </si>
  <si>
    <r>
      <rPr>
        <sz val="18"/>
        <rFont val="Arial MT"/>
        <family val="2"/>
      </rPr>
      <t>Investment in subsidiaries</t>
    </r>
  </si>
  <si>
    <t>Total Non-current Assets</t>
  </si>
  <si>
    <t>Total Assets</t>
  </si>
  <si>
    <t>Liabilities</t>
  </si>
  <si>
    <t>Current Liabilities</t>
  </si>
  <si>
    <r>
      <rPr>
        <sz val="18"/>
        <rFont val="Arial MT"/>
        <family val="2"/>
      </rPr>
      <t>Accounts Payable</t>
    </r>
  </si>
  <si>
    <r>
      <rPr>
        <sz val="18"/>
        <rFont val="Arial MT"/>
        <family val="2"/>
      </rPr>
      <t>Accrued Expenses</t>
    </r>
  </si>
  <si>
    <r>
      <rPr>
        <sz val="18"/>
        <rFont val="Arial MT"/>
        <family val="2"/>
      </rPr>
      <t>Income Tax Payable</t>
    </r>
  </si>
  <si>
    <r>
      <rPr>
        <sz val="18"/>
        <rFont val="Arial MT"/>
        <family val="2"/>
      </rPr>
      <t>Salaries and Wages Payable</t>
    </r>
  </si>
  <si>
    <r>
      <rPr>
        <sz val="18"/>
        <rFont val="Arial MT"/>
        <family val="2"/>
      </rPr>
      <t>Service Tax</t>
    </r>
  </si>
  <si>
    <r>
      <rPr>
        <sz val="18"/>
        <rFont val="Arial MT"/>
        <family val="2"/>
      </rPr>
      <t>Tourism Tax</t>
    </r>
  </si>
  <si>
    <t>Total Current Liabilities</t>
  </si>
  <si>
    <t>Non-current Liabilities</t>
  </si>
  <si>
    <r>
      <rPr>
        <sz val="18"/>
        <rFont val="Arial MT"/>
        <family val="2"/>
      </rPr>
      <t>Finance Lease Interest In Suspense</t>
    </r>
  </si>
  <si>
    <r>
      <rPr>
        <sz val="18"/>
        <rFont val="Arial MT"/>
        <family val="2"/>
      </rPr>
      <t>Finance Lease Payable</t>
    </r>
  </si>
  <si>
    <r>
      <rPr>
        <sz val="18"/>
        <rFont val="Arial MT"/>
        <family val="2"/>
      </rPr>
      <t>Term Loans</t>
    </r>
  </si>
  <si>
    <t>Total Non-current Liabilities</t>
  </si>
  <si>
    <t>Total Liabilities</t>
  </si>
  <si>
    <t>Net Assets</t>
  </si>
  <si>
    <t>Equity</t>
  </si>
  <si>
    <r>
      <rPr>
        <sz val="18"/>
        <rFont val="Arial MT"/>
        <family val="2"/>
      </rPr>
      <t>Current Year Earnings</t>
    </r>
  </si>
  <si>
    <r>
      <rPr>
        <sz val="18"/>
        <rFont val="Arial MT"/>
        <family val="2"/>
      </rPr>
      <t>Retained Earnings</t>
    </r>
  </si>
  <si>
    <r>
      <rPr>
        <sz val="18"/>
        <rFont val="Arial MT"/>
        <family val="2"/>
      </rPr>
      <t>Share Capital</t>
    </r>
  </si>
  <si>
    <t>Total Equity</t>
  </si>
  <si>
    <t>31/12/2022 (Un-Audited)</t>
  </si>
  <si>
    <t>DR ADJUSTMENTS</t>
  </si>
  <si>
    <t>CR ADJUSTMENTS</t>
  </si>
  <si>
    <t>31/12/2022 (Audited)</t>
  </si>
  <si>
    <t>31/12/2021 (Audited)</t>
  </si>
  <si>
    <t>RM</t>
  </si>
  <si>
    <r>
      <rPr>
        <b/>
        <sz val="18"/>
        <rFont val="Times New Roman"/>
        <family val="1"/>
      </rPr>
      <t xml:space="preserve">NON-CURRENT ASSETS
</t>
    </r>
    <r>
      <rPr>
        <sz val="18"/>
        <rFont val="Times New Roman"/>
        <family val="1"/>
      </rPr>
      <t>Property, plant and equipment</t>
    </r>
  </si>
  <si>
    <t>Intangible assets</t>
  </si>
  <si>
    <t>Investment in subsidiaries</t>
  </si>
  <si>
    <r>
      <rPr>
        <b/>
        <sz val="18"/>
        <rFont val="Times New Roman"/>
        <family val="1"/>
      </rPr>
      <t xml:space="preserve">CURRENT ASSETS
</t>
    </r>
    <r>
      <rPr>
        <sz val="18"/>
        <rFont val="Times New Roman"/>
        <family val="1"/>
      </rPr>
      <t>Inventories</t>
    </r>
  </si>
  <si>
    <t>Trade receivables</t>
  </si>
  <si>
    <t>Other receivables and deposits</t>
  </si>
  <si>
    <t>Cash and bank balances</t>
  </si>
  <si>
    <t>TOTAL ASSETS</t>
  </si>
  <si>
    <t>EQUITY AND LIABILITIES</t>
  </si>
  <si>
    <r>
      <rPr>
        <b/>
        <sz val="18"/>
        <rFont val="Times New Roman"/>
        <family val="1"/>
      </rPr>
      <t xml:space="preserve">CAPITAL AND RESERVES
</t>
    </r>
    <r>
      <rPr>
        <sz val="18"/>
        <rFont val="Times New Roman"/>
        <family val="1"/>
      </rPr>
      <t>Share capital</t>
    </r>
  </si>
  <si>
    <t>Retained earnings</t>
  </si>
  <si>
    <t>SHAREHOLDERS' EQUITY</t>
  </si>
  <si>
    <r>
      <rPr>
        <b/>
        <sz val="18"/>
        <rFont val="Times New Roman"/>
        <family val="1"/>
      </rPr>
      <t xml:space="preserve">NON-CURRENT LIABILITY
</t>
    </r>
    <r>
      <rPr>
        <sz val="18"/>
        <rFont val="Times New Roman"/>
        <family val="1"/>
      </rPr>
      <t>Term loan</t>
    </r>
  </si>
  <si>
    <r>
      <rPr>
        <b/>
        <sz val="18"/>
        <rFont val="Times New Roman"/>
        <family val="1"/>
      </rPr>
      <t xml:space="preserve">CURRENT LIABILITIES
</t>
    </r>
    <r>
      <rPr>
        <sz val="18"/>
        <rFont val="Times New Roman"/>
        <family val="1"/>
      </rPr>
      <t>Trade payables</t>
    </r>
  </si>
  <si>
    <t>Other payables and accruals</t>
  </si>
  <si>
    <t>Term loan</t>
  </si>
  <si>
    <t>Income tax payable</t>
  </si>
  <si>
    <t>Other tax payable</t>
  </si>
  <si>
    <t>TOTAL LIABILITIES</t>
  </si>
  <si>
    <t>TOTAL EQUITY AND LIABILITIES</t>
  </si>
  <si>
    <t>Trade receivabels days</t>
  </si>
  <si>
    <t>Note 1</t>
  </si>
  <si>
    <t>Inventory days</t>
  </si>
  <si>
    <t>Note 2</t>
  </si>
  <si>
    <t xml:space="preserve">Trade payables days </t>
  </si>
  <si>
    <t>Note 3</t>
  </si>
  <si>
    <t>N1</t>
  </si>
  <si>
    <t>There is a significant increase in the Bank account, this is because the management banked-in a large amount of money intot the company bank account.</t>
  </si>
  <si>
    <t>N2</t>
  </si>
  <si>
    <t xml:space="preserve">The inventory days is low which is about 3 days only, this is because ST hotel is a service industry, as service industry does not have much inventory and only keep inventory for a short period of time. </t>
  </si>
  <si>
    <t>N3</t>
  </si>
  <si>
    <t xml:space="preserve">there is an investsment in a new subsidiaries in China, this increased the investment cost. </t>
  </si>
  <si>
    <t>A</t>
  </si>
  <si>
    <t>notes</t>
  </si>
  <si>
    <t>the GPM has decreased from 51.30% to 46.93% as there is a decrease in banquet sales, restaurant revenue and restaurant service charge</t>
  </si>
  <si>
    <t>whic contributed to the decrease in the total trading income</t>
  </si>
  <si>
    <t>B</t>
  </si>
  <si>
    <t>C</t>
  </si>
  <si>
    <t>the other costs have increased significantly in the current year compared to the previous year</t>
  </si>
  <si>
    <t>D</t>
  </si>
  <si>
    <t>the changes in stock could be due to the decrease in inventory since most inventories had to be written off during the fire</t>
  </si>
  <si>
    <t>The fall of restaurant revenue may be due to the food poisoning incident.</t>
  </si>
  <si>
    <t>there is a significant increase in building cost due to the fire indicent that would lead to increased renovation needed to be done</t>
  </si>
  <si>
    <t xml:space="preserve">There is a significant increase in information technology, this is because ST Hotel  adopted a new information technology.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</si>
</sst>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;@"/>
    <numFmt numFmtId="165" formatCode="0.00_);\(0.00\)"/>
  </numFmts>
  <fonts count="2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8"/>
      <name val="Arial"/>
      <family val="2"/>
    </font>
    <font>
      <sz val="18"/>
      <name val="Arial MT"/>
    </font>
    <font>
      <sz val="18"/>
      <name val="Arial MT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sz val="18"/>
      <color rgb="FF000000"/>
      <name val="Arial MT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8"/>
      <color rgb="FF000000"/>
      <name val="Times New Roman"/>
      <family val="2"/>
    </font>
    <font>
      <sz val="18"/>
      <color rgb="FF000000"/>
      <name val="Arial"/>
      <family val="2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u/>
      <sz val="18"/>
      <color rgb="FF000000"/>
      <name val="Times New Roman"/>
      <family val="1"/>
    </font>
    <font>
      <b/>
      <sz val="18"/>
      <color rgb="FF000000"/>
      <name val="Arial MT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1F1"/>
      </patternFill>
    </fill>
    <fill>
      <patternFill patternType="solid">
        <fgColor rgb="FFF1F1F1"/>
        <bgColor rgb="FF000000"/>
      </patternFill>
    </fill>
    <fill>
      <patternFill patternType="solid">
        <fgColor rgb="FFF1F1F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/>
      <diagonal/>
    </border>
    <border>
      <left/>
      <right/>
      <top/>
      <bottom style="thin">
        <color rgb="FFEBEBE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/>
    <xf numFmtId="0" fontId="7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 wrapText="1" indent="1"/>
    </xf>
    <xf numFmtId="4" fontId="8" fillId="0" borderId="3" xfId="0" applyNumberFormat="1" applyFont="1" applyBorder="1" applyAlignment="1">
      <alignment horizontal="right" vertical="top" shrinkToFit="1"/>
    </xf>
    <xf numFmtId="0" fontId="3" fillId="0" borderId="4" xfId="0" applyFont="1" applyBorder="1" applyAlignment="1">
      <alignment horizontal="left" vertical="top" wrapText="1" indent="1"/>
    </xf>
    <xf numFmtId="4" fontId="6" fillId="0" borderId="4" xfId="0" applyNumberFormat="1" applyFont="1" applyBorder="1" applyAlignment="1">
      <alignment horizontal="right" vertical="top" shrinkToFit="1"/>
    </xf>
    <xf numFmtId="0" fontId="7" fillId="0" borderId="5" xfId="0" applyFont="1" applyBorder="1" applyAlignment="1">
      <alignment horizontal="left" wrapText="1"/>
    </xf>
    <xf numFmtId="39" fontId="8" fillId="0" borderId="3" xfId="0" applyNumberFormat="1" applyFont="1" applyBorder="1" applyAlignment="1">
      <alignment horizontal="right" vertical="top" shrinkToFit="1"/>
    </xf>
    <xf numFmtId="2" fontId="8" fillId="0" borderId="3" xfId="0" applyNumberFormat="1" applyFont="1" applyBorder="1" applyAlignment="1">
      <alignment horizontal="right" vertical="top" shrinkToFit="1"/>
    </xf>
    <xf numFmtId="4" fontId="6" fillId="0" borderId="3" xfId="0" applyNumberFormat="1" applyFont="1" applyBorder="1" applyAlignment="1">
      <alignment horizontal="right" vertical="top" shrinkToFi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0" xfId="0" applyFont="1"/>
    <xf numFmtId="0" fontId="10" fillId="0" borderId="5" xfId="0" applyFont="1" applyBorder="1" applyAlignment="1">
      <alignment wrapText="1"/>
    </xf>
    <xf numFmtId="0" fontId="11" fillId="0" borderId="5" xfId="0" applyFont="1" applyBorder="1"/>
    <xf numFmtId="4" fontId="11" fillId="0" borderId="5" xfId="0" applyNumberFormat="1" applyFont="1" applyBorder="1"/>
    <xf numFmtId="4" fontId="2" fillId="0" borderId="0" xfId="0" applyNumberFormat="1" applyFont="1"/>
    <xf numFmtId="0" fontId="9" fillId="3" borderId="8" xfId="0" applyFont="1" applyFill="1" applyBorder="1" applyAlignment="1">
      <alignment wrapText="1"/>
    </xf>
    <xf numFmtId="4" fontId="2" fillId="3" borderId="8" xfId="0" applyNumberFormat="1" applyFont="1" applyFill="1" applyBorder="1"/>
    <xf numFmtId="4" fontId="6" fillId="0" borderId="3" xfId="0" applyNumberFormat="1" applyFont="1" applyBorder="1" applyAlignment="1">
      <alignment vertical="top" shrinkToFit="1"/>
    </xf>
    <xf numFmtId="4" fontId="6" fillId="0" borderId="4" xfId="0" applyNumberFormat="1" applyFont="1" applyBorder="1" applyAlignment="1">
      <alignment vertical="top" shrinkToFit="1"/>
    </xf>
    <xf numFmtId="4" fontId="8" fillId="0" borderId="3" xfId="0" applyNumberFormat="1" applyFont="1" applyBorder="1" applyAlignment="1">
      <alignment vertical="top" shrinkToFit="1"/>
    </xf>
    <xf numFmtId="39" fontId="8" fillId="0" borderId="3" xfId="0" applyNumberFormat="1" applyFont="1" applyBorder="1" applyAlignment="1">
      <alignment vertical="top" shrinkToFit="1"/>
    </xf>
    <xf numFmtId="0" fontId="3" fillId="0" borderId="6" xfId="0" applyFont="1" applyBorder="1" applyAlignment="1">
      <alignment horizontal="left" vertical="top" wrapText="1" indent="1"/>
    </xf>
    <xf numFmtId="0" fontId="0" fillId="0" borderId="11" xfId="0" applyBorder="1"/>
    <xf numFmtId="4" fontId="11" fillId="0" borderId="0" xfId="0" applyNumberFormat="1" applyFont="1"/>
    <xf numFmtId="4" fontId="8" fillId="0" borderId="2" xfId="0" applyNumberFormat="1" applyFont="1" applyBorder="1" applyAlignment="1">
      <alignment vertical="top" shrinkToFit="1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4" fontId="7" fillId="0" borderId="0" xfId="0" applyNumberFormat="1" applyFont="1" applyAlignment="1">
      <alignment horizontal="right" vertical="top"/>
    </xf>
    <xf numFmtId="0" fontId="7" fillId="0" borderId="1" xfId="0" applyFont="1" applyBorder="1" applyAlignment="1">
      <alignment wrapText="1"/>
    </xf>
    <xf numFmtId="0" fontId="7" fillId="0" borderId="5" xfId="0" applyFont="1" applyBorder="1" applyAlignment="1">
      <alignment horizontal="right" wrapText="1"/>
    </xf>
    <xf numFmtId="0" fontId="7" fillId="0" borderId="5" xfId="0" applyFont="1" applyBorder="1" applyAlignment="1">
      <alignment wrapText="1"/>
    </xf>
    <xf numFmtId="10" fontId="0" fillId="0" borderId="0" xfId="0" applyNumberFormat="1" applyAlignment="1">
      <alignment horizontal="right"/>
    </xf>
    <xf numFmtId="10" fontId="7" fillId="0" borderId="5" xfId="0" applyNumberFormat="1" applyFont="1" applyBorder="1" applyAlignment="1">
      <alignment wrapText="1"/>
    </xf>
    <xf numFmtId="10" fontId="7" fillId="0" borderId="1" xfId="0" applyNumberFormat="1" applyFont="1" applyBorder="1" applyAlignment="1">
      <alignment wrapText="1"/>
    </xf>
    <xf numFmtId="10" fontId="7" fillId="0" borderId="0" xfId="0" applyNumberFormat="1" applyFont="1" applyAlignment="1">
      <alignment horizontal="right"/>
    </xf>
    <xf numFmtId="10" fontId="0" fillId="0" borderId="0" xfId="0" applyNumberFormat="1"/>
    <xf numFmtId="4" fontId="6" fillId="2" borderId="11" xfId="0" applyNumberFormat="1" applyFont="1" applyFill="1" applyBorder="1" applyAlignment="1">
      <alignment vertical="top" shrinkToFit="1"/>
    </xf>
    <xf numFmtId="4" fontId="8" fillId="0" borderId="4" xfId="0" applyNumberFormat="1" applyFont="1" applyBorder="1" applyAlignment="1">
      <alignment vertical="top" shrinkToFit="1"/>
    </xf>
    <xf numFmtId="4" fontId="6" fillId="4" borderId="6" xfId="0" applyNumberFormat="1" applyFont="1" applyFill="1" applyBorder="1" applyAlignment="1">
      <alignment vertical="top" shrinkToFit="1"/>
    </xf>
    <xf numFmtId="0" fontId="9" fillId="3" borderId="1" xfId="0" applyFont="1" applyFill="1" applyBorder="1" applyAlignment="1">
      <alignment wrapText="1"/>
    </xf>
    <xf numFmtId="4" fontId="2" fillId="3" borderId="1" xfId="0" applyNumberFormat="1" applyFont="1" applyFill="1" applyBorder="1"/>
    <xf numFmtId="4" fontId="12" fillId="4" borderId="11" xfId="0" applyNumberFormat="1" applyFont="1" applyFill="1" applyBorder="1" applyAlignment="1">
      <alignment horizontal="right" vertical="top"/>
    </xf>
    <xf numFmtId="10" fontId="12" fillId="4" borderId="7" xfId="0" applyNumberFormat="1" applyFont="1" applyFill="1" applyBorder="1" applyAlignment="1">
      <alignment horizontal="right"/>
    </xf>
    <xf numFmtId="4" fontId="6" fillId="4" borderId="11" xfId="0" applyNumberFormat="1" applyFont="1" applyFill="1" applyBorder="1" applyAlignment="1">
      <alignment vertical="top" shrinkToFit="1"/>
    </xf>
    <xf numFmtId="10" fontId="1" fillId="0" borderId="0" xfId="0" applyNumberFormat="1" applyFont="1"/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11" fillId="0" borderId="1" xfId="0" applyNumberFormat="1" applyFont="1" applyBorder="1"/>
    <xf numFmtId="10" fontId="0" fillId="0" borderId="1" xfId="0" applyNumberFormat="1" applyBorder="1"/>
    <xf numFmtId="4" fontId="2" fillId="0" borderId="8" xfId="0" applyNumberFormat="1" applyFont="1" applyBorder="1"/>
    <xf numFmtId="10" fontId="1" fillId="0" borderId="8" xfId="0" applyNumberFormat="1" applyFont="1" applyBorder="1"/>
    <xf numFmtId="4" fontId="11" fillId="0" borderId="8" xfId="0" applyNumberFormat="1" applyFont="1" applyBorder="1"/>
    <xf numFmtId="10" fontId="0" fillId="0" borderId="8" xfId="0" applyNumberFormat="1" applyBorder="1"/>
    <xf numFmtId="0" fontId="14" fillId="0" borderId="0" xfId="0" applyFont="1"/>
    <xf numFmtId="4" fontId="14" fillId="0" borderId="0" xfId="0" applyNumberFormat="1" applyFont="1"/>
    <xf numFmtId="10" fontId="14" fillId="0" borderId="0" xfId="0" applyNumberFormat="1" applyFont="1"/>
    <xf numFmtId="0" fontId="13" fillId="0" borderId="0" xfId="0" applyFont="1"/>
    <xf numFmtId="0" fontId="2" fillId="0" borderId="15" xfId="0" applyFont="1" applyBorder="1"/>
    <xf numFmtId="0" fontId="11" fillId="0" borderId="16" xfId="0" applyFont="1" applyBorder="1"/>
    <xf numFmtId="10" fontId="11" fillId="0" borderId="0" xfId="0" applyNumberFormat="1" applyFo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" xfId="0" applyFont="1" applyBorder="1"/>
    <xf numFmtId="4" fontId="2" fillId="0" borderId="1" xfId="0" applyNumberFormat="1" applyFont="1" applyBorder="1"/>
    <xf numFmtId="0" fontId="0" fillId="0" borderId="1" xfId="0" applyBorder="1"/>
    <xf numFmtId="0" fontId="2" fillId="0" borderId="8" xfId="0" applyFont="1" applyBorder="1"/>
    <xf numFmtId="0" fontId="0" fillId="0" borderId="8" xfId="0" applyBorder="1"/>
    <xf numFmtId="0" fontId="11" fillId="0" borderId="1" xfId="0" applyFont="1" applyBorder="1"/>
    <xf numFmtId="0" fontId="15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 indent="2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wrapText="1"/>
    </xf>
    <xf numFmtId="0" fontId="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164" fontId="6" fillId="0" borderId="0" xfId="0" applyNumberFormat="1" applyFont="1" applyAlignment="1">
      <alignment horizontal="center" vertical="center" wrapText="1" shrinkToFit="1"/>
    </xf>
    <xf numFmtId="164" fontId="6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39" fontId="8" fillId="0" borderId="3" xfId="0" applyNumberFormat="1" applyFont="1" applyBorder="1" applyAlignment="1">
      <alignment horizontal="right" shrinkToFit="1"/>
    </xf>
    <xf numFmtId="4" fontId="13" fillId="0" borderId="8" xfId="0" applyNumberFormat="1" applyFont="1" applyBorder="1"/>
    <xf numFmtId="10" fontId="13" fillId="0" borderId="8" xfId="0" applyNumberFormat="1" applyFont="1" applyBorder="1"/>
    <xf numFmtId="4" fontId="13" fillId="0" borderId="17" xfId="0" applyNumberFormat="1" applyFont="1" applyBorder="1"/>
    <xf numFmtId="10" fontId="13" fillId="0" borderId="17" xfId="0" applyNumberFormat="1" applyFont="1" applyBorder="1"/>
    <xf numFmtId="4" fontId="20" fillId="0" borderId="4" xfId="0" applyNumberFormat="1" applyFont="1" applyBorder="1" applyAlignment="1">
      <alignment horizontal="right" shrinkToFit="1"/>
    </xf>
    <xf numFmtId="4" fontId="8" fillId="0" borderId="3" xfId="0" applyNumberFormat="1" applyFont="1" applyBorder="1" applyAlignment="1">
      <alignment horizontal="right" shrinkToFit="1"/>
    </xf>
    <xf numFmtId="3" fontId="21" fillId="0" borderId="0" xfId="0" applyNumberFormat="1" applyFont="1" applyAlignment="1">
      <alignment horizontal="right" shrinkToFit="1"/>
    </xf>
    <xf numFmtId="4" fontId="24" fillId="0" borderId="3" xfId="0" applyNumberFormat="1" applyFont="1" applyBorder="1" applyAlignment="1">
      <alignment horizontal="right" vertical="top" shrinkToFit="1"/>
    </xf>
    <xf numFmtId="39" fontId="24" fillId="0" borderId="3" xfId="0" applyNumberFormat="1" applyFont="1" applyBorder="1" applyAlignment="1">
      <alignment horizontal="right" vertical="top" shrinkToFit="1"/>
    </xf>
    <xf numFmtId="0" fontId="1" fillId="0" borderId="8" xfId="0" applyFont="1" applyBorder="1" applyAlignment="1">
      <alignment horizontal="center"/>
    </xf>
    <xf numFmtId="0" fontId="2" fillId="0" borderId="17" xfId="0" applyFont="1" applyBorder="1"/>
    <xf numFmtId="4" fontId="2" fillId="0" borderId="17" xfId="0" applyNumberFormat="1" applyFont="1" applyBorder="1"/>
    <xf numFmtId="0" fontId="0" fillId="0" borderId="17" xfId="0" applyBorder="1"/>
    <xf numFmtId="165" fontId="21" fillId="0" borderId="0" xfId="0" applyNumberFormat="1" applyFont="1" applyAlignment="1">
      <alignment horizontal="right" shrinkToFit="1"/>
    </xf>
    <xf numFmtId="165" fontId="7" fillId="0" borderId="0" xfId="0" applyNumberFormat="1" applyFont="1" applyAlignment="1">
      <alignment horizontal="right"/>
    </xf>
    <xf numFmtId="165" fontId="8" fillId="0" borderId="3" xfId="0" applyNumberFormat="1" applyFont="1" applyBorder="1" applyAlignment="1">
      <alignment horizontal="right" vertical="top" shrinkToFit="1"/>
    </xf>
    <xf numFmtId="165" fontId="19" fillId="0" borderId="0" xfId="0" applyNumberFormat="1" applyFont="1" applyAlignment="1">
      <alignment horizontal="right" vertical="top" shrinkToFit="1"/>
    </xf>
    <xf numFmtId="165" fontId="7" fillId="0" borderId="0" xfId="0" applyNumberFormat="1" applyFont="1" applyAlignment="1">
      <alignment horizontal="right" vertical="top"/>
    </xf>
    <xf numFmtId="165" fontId="24" fillId="0" borderId="3" xfId="0" applyNumberFormat="1" applyFont="1" applyBorder="1" applyAlignment="1">
      <alignment horizontal="right" vertical="top" shrinkToFit="1"/>
    </xf>
    <xf numFmtId="165" fontId="22" fillId="0" borderId="0" xfId="0" applyNumberFormat="1" applyFont="1" applyAlignment="1">
      <alignment horizontal="right" vertical="top" shrinkToFit="1"/>
    </xf>
    <xf numFmtId="165" fontId="20" fillId="0" borderId="4" xfId="0" applyNumberFormat="1" applyFont="1" applyBorder="1" applyAlignment="1">
      <alignment horizontal="right" shrinkToFit="1"/>
    </xf>
    <xf numFmtId="165" fontId="19" fillId="0" borderId="0" xfId="0" applyNumberFormat="1" applyFont="1" applyAlignment="1">
      <alignment horizontal="right" shrinkToFit="1"/>
    </xf>
    <xf numFmtId="165" fontId="7" fillId="0" borderId="5" xfId="0" applyNumberFormat="1" applyFont="1" applyBorder="1" applyAlignment="1">
      <alignment horizontal="right" wrapText="1"/>
    </xf>
    <xf numFmtId="165" fontId="6" fillId="0" borderId="4" xfId="0" applyNumberFormat="1" applyFont="1" applyBorder="1" applyAlignment="1">
      <alignment horizontal="right" vertical="top" shrinkToFit="1"/>
    </xf>
    <xf numFmtId="165" fontId="23" fillId="0" borderId="0" xfId="0" applyNumberFormat="1" applyFont="1" applyAlignment="1">
      <alignment horizontal="right" vertical="top" shrinkToFit="1"/>
    </xf>
    <xf numFmtId="165" fontId="7" fillId="0" borderId="0" xfId="0" applyNumberFormat="1" applyFont="1" applyAlignment="1">
      <alignment horizontal="right" vertical="center" wrapText="1"/>
    </xf>
    <xf numFmtId="165" fontId="8" fillId="0" borderId="3" xfId="0" applyNumberFormat="1" applyFont="1" applyBorder="1" applyAlignment="1">
      <alignment horizontal="right" shrinkToFit="1"/>
    </xf>
    <xf numFmtId="165" fontId="22" fillId="0" borderId="0" xfId="0" applyNumberFormat="1" applyFont="1" applyAlignment="1">
      <alignment horizontal="right" shrinkToFit="1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 vertical="top"/>
    </xf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>
      <alignment horizontal="right"/>
    </xf>
    <xf numFmtId="4" fontId="0" fillId="0" borderId="0" xfId="0" applyNumberFormat="1"/>
    <xf numFmtId="4" fontId="0" fillId="0" borderId="17" xfId="0" applyNumberFormat="1" applyBorder="1"/>
    <xf numFmtId="4" fontId="0" fillId="0" borderId="1" xfId="0" applyNumberFormat="1" applyBorder="1"/>
    <xf numFmtId="4" fontId="1" fillId="0" borderId="0" xfId="0" applyNumberFormat="1" applyFont="1"/>
    <xf numFmtId="4" fontId="1" fillId="0" borderId="1" xfId="0" applyNumberFormat="1" applyFont="1" applyBorder="1"/>
    <xf numFmtId="4" fontId="1" fillId="0" borderId="17" xfId="0" applyNumberFormat="1" applyFont="1" applyBorder="1"/>
    <xf numFmtId="4" fontId="25" fillId="0" borderId="0" xfId="0" applyNumberFormat="1" applyFont="1"/>
    <xf numFmtId="4" fontId="26" fillId="0" borderId="0" xfId="0" applyNumberFormat="1" applyFont="1"/>
    <xf numFmtId="0" fontId="26" fillId="0" borderId="0" xfId="0" applyFont="1"/>
    <xf numFmtId="0" fontId="25" fillId="0" borderId="0" xfId="0" applyFont="1"/>
    <xf numFmtId="0" fontId="25" fillId="0" borderId="1" xfId="0" applyFont="1" applyBorder="1"/>
    <xf numFmtId="4" fontId="26" fillId="0" borderId="8" xfId="0" applyNumberFormat="1" applyFont="1" applyBorder="1"/>
    <xf numFmtId="4" fontId="25" fillId="0" borderId="18" xfId="0" applyNumberFormat="1" applyFont="1" applyBorder="1"/>
    <xf numFmtId="4" fontId="26" fillId="0" borderId="1" xfId="0" applyNumberFormat="1" applyFont="1" applyBorder="1"/>
    <xf numFmtId="4" fontId="26" fillId="0" borderId="17" xfId="0" applyNumberFormat="1" applyFont="1" applyBorder="1"/>
    <xf numFmtId="4" fontId="0" fillId="0" borderId="18" xfId="0" applyNumberFormat="1" applyBorder="1"/>
    <xf numFmtId="10" fontId="0" fillId="0" borderId="18" xfId="0" applyNumberFormat="1" applyBorder="1"/>
    <xf numFmtId="4" fontId="0" fillId="0" borderId="8" xfId="0" applyNumberFormat="1" applyBorder="1"/>
    <xf numFmtId="10" fontId="0" fillId="0" borderId="17" xfId="0" applyNumberFormat="1" applyBorder="1"/>
    <xf numFmtId="0" fontId="1" fillId="0" borderId="15" xfId="0" applyFont="1" applyBorder="1"/>
    <xf numFmtId="0" fontId="0" fillId="0" borderId="15" xfId="0" applyBorder="1"/>
    <xf numFmtId="10" fontId="0" fillId="0" borderId="15" xfId="0" applyNumberFormat="1" applyBorder="1"/>
    <xf numFmtId="10" fontId="0" fillId="5" borderId="0" xfId="0" applyNumberFormat="1" applyFill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 wrapText="1" indent="1"/>
    </xf>
    <xf numFmtId="0" fontId="3" fillId="4" borderId="6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 indent="1"/>
    </xf>
    <xf numFmtId="0" fontId="7" fillId="0" borderId="5" xfId="0" applyFont="1" applyBorder="1" applyAlignment="1">
      <alignment horizontal="left" wrapText="1"/>
    </xf>
    <xf numFmtId="39" fontId="8" fillId="0" borderId="3" xfId="0" applyNumberFormat="1" applyFont="1" applyBorder="1" applyAlignment="1">
      <alignment horizontal="right" vertical="top" shrinkToFit="1"/>
    </xf>
    <xf numFmtId="4" fontId="8" fillId="0" borderId="3" xfId="0" applyNumberFormat="1" applyFont="1" applyBorder="1" applyAlignment="1">
      <alignment horizontal="right" vertical="top" shrinkToFit="1"/>
    </xf>
    <xf numFmtId="4" fontId="6" fillId="0" borderId="4" xfId="0" applyNumberFormat="1" applyFont="1" applyBorder="1" applyAlignment="1">
      <alignment horizontal="right" vertical="top" shrinkToFit="1"/>
    </xf>
    <xf numFmtId="0" fontId="7" fillId="0" borderId="2" xfId="0" applyFont="1" applyBorder="1" applyAlignment="1">
      <alignment horizontal="left" wrapText="1"/>
    </xf>
    <xf numFmtId="0" fontId="3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6" fillId="0" borderId="12" xfId="0" applyNumberFormat="1" applyFont="1" applyBorder="1" applyAlignment="1">
      <alignment horizontal="center" vertical="center" wrapText="1" shrinkToFit="1"/>
    </xf>
    <xf numFmtId="164" fontId="6" fillId="0" borderId="1" xfId="0" applyNumberFormat="1" applyFont="1" applyBorder="1" applyAlignment="1">
      <alignment horizontal="center" vertical="center" wrapText="1" shrinkToFit="1"/>
    </xf>
    <xf numFmtId="164" fontId="6" fillId="0" borderId="12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3716-63C3-8B46-BA14-9F1968AC8E47}">
  <dimension ref="A1:J106"/>
  <sheetViews>
    <sheetView topLeftCell="B19" zoomScale="170" workbookViewId="0">
      <selection activeCell="H6" sqref="H6"/>
    </sheetView>
  </sheetViews>
  <sheetFormatPr baseColWidth="10" defaultColWidth="11" defaultRowHeight="16"/>
  <cols>
    <col min="1" max="1" width="36.6640625" customWidth="1"/>
    <col min="2" max="3" width="12.6640625" bestFit="1" customWidth="1"/>
    <col min="4" max="4" width="12.33203125" bestFit="1" customWidth="1"/>
  </cols>
  <sheetData>
    <row r="1" spans="1:10">
      <c r="A1" s="1" t="s">
        <v>0</v>
      </c>
    </row>
    <row r="2" spans="1:10">
      <c r="A2" s="1" t="s">
        <v>1</v>
      </c>
    </row>
    <row r="3" spans="1:10">
      <c r="H3" t="s">
        <v>2</v>
      </c>
      <c r="J3">
        <v>169432</v>
      </c>
    </row>
    <row r="4" spans="1:10">
      <c r="A4" s="152" t="s">
        <v>3</v>
      </c>
      <c r="B4" s="152"/>
      <c r="C4" s="152"/>
      <c r="D4" s="152"/>
    </row>
    <row r="5" spans="1:10">
      <c r="A5" s="153" t="s">
        <v>4</v>
      </c>
      <c r="B5" s="153"/>
      <c r="C5" s="153"/>
      <c r="D5" s="153"/>
    </row>
    <row r="6" spans="1:10">
      <c r="A6" s="153" t="s">
        <v>5</v>
      </c>
      <c r="B6" s="153"/>
      <c r="C6" s="153"/>
      <c r="D6" s="153"/>
    </row>
    <row r="7" spans="1:10" ht="17">
      <c r="A7" s="18" t="s">
        <v>6</v>
      </c>
      <c r="B7" s="19">
        <v>2022</v>
      </c>
      <c r="C7" s="19">
        <v>2021</v>
      </c>
      <c r="D7" s="55" t="s">
        <v>7</v>
      </c>
      <c r="E7" s="56" t="s">
        <v>8</v>
      </c>
    </row>
    <row r="8" spans="1:10" ht="17">
      <c r="A8" s="21" t="s">
        <v>9</v>
      </c>
      <c r="B8" s="23">
        <v>2413136</v>
      </c>
      <c r="C8" s="23">
        <v>3196409</v>
      </c>
      <c r="D8" s="33">
        <f t="shared" ref="D8:D16" si="0">B8-C8</f>
        <v>-783273</v>
      </c>
      <c r="E8" s="45">
        <f t="shared" ref="E8:E16" si="1">D8/C8</f>
        <v>-0.24504780208039709</v>
      </c>
      <c r="F8" t="s">
        <v>10</v>
      </c>
    </row>
    <row r="9" spans="1:10" ht="17">
      <c r="A9" s="21" t="s">
        <v>11</v>
      </c>
      <c r="B9" s="23">
        <v>147160</v>
      </c>
      <c r="C9" s="23">
        <v>139260</v>
      </c>
      <c r="D9" s="33">
        <f t="shared" si="0"/>
        <v>7900</v>
      </c>
      <c r="E9" s="45">
        <f t="shared" si="1"/>
        <v>5.6728421657331607E-2</v>
      </c>
    </row>
    <row r="10" spans="1:10" ht="17">
      <c r="A10" s="21" t="s">
        <v>12</v>
      </c>
      <c r="B10" s="23">
        <v>1176835.5</v>
      </c>
      <c r="C10" s="23">
        <v>2007595</v>
      </c>
      <c r="D10" s="33">
        <f t="shared" si="0"/>
        <v>-830759.5</v>
      </c>
      <c r="E10" s="45">
        <f t="shared" si="1"/>
        <v>-0.41380831293164211</v>
      </c>
      <c r="F10" t="s">
        <v>10</v>
      </c>
    </row>
    <row r="11" spans="1:10" ht="17">
      <c r="A11" s="21" t="s">
        <v>13</v>
      </c>
      <c r="B11" s="23">
        <v>117683.55</v>
      </c>
      <c r="C11" s="23">
        <v>200760</v>
      </c>
      <c r="D11" s="33">
        <f t="shared" si="0"/>
        <v>-83076.45</v>
      </c>
      <c r="E11" s="45">
        <f t="shared" si="1"/>
        <v>-0.41380977286312015</v>
      </c>
      <c r="F11" t="s">
        <v>10</v>
      </c>
    </row>
    <row r="12" spans="1:10" ht="17">
      <c r="A12" s="21" t="s">
        <v>14</v>
      </c>
      <c r="B12" s="23">
        <v>456000</v>
      </c>
      <c r="C12" s="23">
        <v>426000</v>
      </c>
      <c r="D12" s="33">
        <f t="shared" si="0"/>
        <v>30000</v>
      </c>
      <c r="E12" s="45">
        <f t="shared" si="1"/>
        <v>7.0422535211267609E-2</v>
      </c>
    </row>
    <row r="13" spans="1:10" ht="17">
      <c r="A13" s="21" t="s">
        <v>15</v>
      </c>
      <c r="B13" s="23">
        <v>101485</v>
      </c>
      <c r="C13" s="23">
        <v>99890</v>
      </c>
      <c r="D13" s="33">
        <f t="shared" si="0"/>
        <v>1595</v>
      </c>
      <c r="E13" s="45">
        <f t="shared" si="1"/>
        <v>1.5967564320752827E-2</v>
      </c>
    </row>
    <row r="14" spans="1:10" ht="17">
      <c r="A14" s="21" t="s">
        <v>16</v>
      </c>
      <c r="B14" s="23">
        <v>11378372</v>
      </c>
      <c r="C14" s="23">
        <v>12145366</v>
      </c>
      <c r="D14" s="33">
        <f t="shared" si="0"/>
        <v>-766994</v>
      </c>
      <c r="E14" s="45">
        <f t="shared" si="1"/>
        <v>-6.3151163991270409E-2</v>
      </c>
    </row>
    <row r="15" spans="1:10" ht="17">
      <c r="A15" s="21" t="s">
        <v>17</v>
      </c>
      <c r="B15" s="23">
        <v>1152553.2</v>
      </c>
      <c r="C15" s="23">
        <v>1238452</v>
      </c>
      <c r="D15" s="33">
        <f t="shared" si="0"/>
        <v>-85898.800000000047</v>
      </c>
      <c r="E15" s="45">
        <f t="shared" si="1"/>
        <v>-6.9359813702913026E-2</v>
      </c>
    </row>
    <row r="16" spans="1:10" ht="17">
      <c r="A16" s="17" t="s">
        <v>18</v>
      </c>
      <c r="B16" s="24">
        <v>16943225.25</v>
      </c>
      <c r="C16" s="24">
        <v>19453732</v>
      </c>
      <c r="D16" s="24">
        <f t="shared" si="0"/>
        <v>-2510506.75</v>
      </c>
      <c r="E16" s="54">
        <f t="shared" si="1"/>
        <v>-0.1290501354701504</v>
      </c>
    </row>
    <row r="17" spans="1:6">
      <c r="A17" s="17"/>
      <c r="B17" s="24"/>
      <c r="C17" s="24"/>
      <c r="D17" s="24"/>
      <c r="E17" s="45"/>
    </row>
    <row r="18" spans="1:6" ht="17">
      <c r="A18" s="18" t="s">
        <v>19</v>
      </c>
      <c r="B18" s="19" t="s">
        <v>20</v>
      </c>
      <c r="C18" s="19" t="s">
        <v>20</v>
      </c>
      <c r="D18" s="57"/>
      <c r="E18" s="58"/>
    </row>
    <row r="19" spans="1:6" ht="17">
      <c r="A19" s="21" t="s">
        <v>21</v>
      </c>
      <c r="B19" s="23">
        <v>1178.72</v>
      </c>
      <c r="C19" s="23">
        <v>1200.3599999999999</v>
      </c>
      <c r="D19" s="33">
        <f t="shared" ref="D19:D50" si="2">B19-C19</f>
        <v>-21.639999999999873</v>
      </c>
      <c r="E19" s="45">
        <f t="shared" ref="E19:E50" si="3">D19/C19</f>
        <v>-1.8027924955846476E-2</v>
      </c>
    </row>
    <row r="20" spans="1:6" ht="17">
      <c r="A20" s="21" t="s">
        <v>22</v>
      </c>
      <c r="B20" s="23">
        <v>130177</v>
      </c>
      <c r="C20" s="23">
        <v>132582.18</v>
      </c>
      <c r="D20" s="33">
        <f t="shared" si="2"/>
        <v>-2405.179999999993</v>
      </c>
      <c r="E20" s="45">
        <f t="shared" si="3"/>
        <v>-1.8141050328181307E-2</v>
      </c>
    </row>
    <row r="21" spans="1:6" ht="17">
      <c r="A21" s="21" t="s">
        <v>23</v>
      </c>
      <c r="B21" s="23">
        <v>10259.6</v>
      </c>
      <c r="C21" s="23">
        <v>10447.67</v>
      </c>
      <c r="D21" s="33">
        <f t="shared" si="2"/>
        <v>-188.06999999999971</v>
      </c>
      <c r="E21" s="45">
        <f t="shared" si="3"/>
        <v>-1.8001142838546747E-2</v>
      </c>
    </row>
    <row r="22" spans="1:6" ht="17">
      <c r="A22" s="21" t="s">
        <v>24</v>
      </c>
      <c r="B22" s="23">
        <v>1136138.08</v>
      </c>
      <c r="C22" s="23">
        <v>1157148.8400000001</v>
      </c>
      <c r="D22" s="33">
        <f t="shared" si="2"/>
        <v>-21010.760000000009</v>
      </c>
      <c r="E22" s="45">
        <f t="shared" si="3"/>
        <v>-1.8157353033340127E-2</v>
      </c>
    </row>
    <row r="23" spans="1:6" ht="17">
      <c r="A23" s="21" t="s">
        <v>25</v>
      </c>
      <c r="B23" s="23">
        <v>10230.549999999999</v>
      </c>
      <c r="C23" s="23">
        <v>10418.41</v>
      </c>
      <c r="D23" s="33">
        <f t="shared" si="2"/>
        <v>-187.86000000000058</v>
      </c>
      <c r="E23" s="45">
        <f t="shared" si="3"/>
        <v>-1.8031542241090586E-2</v>
      </c>
    </row>
    <row r="24" spans="1:6" ht="17">
      <c r="A24" s="21" t="s">
        <v>26</v>
      </c>
      <c r="B24" s="23">
        <v>17500</v>
      </c>
      <c r="C24" s="23">
        <v>23960</v>
      </c>
      <c r="D24" s="33">
        <f t="shared" si="2"/>
        <v>-6460</v>
      </c>
      <c r="E24" s="45">
        <f t="shared" si="3"/>
        <v>-0.26961602671118529</v>
      </c>
      <c r="F24" t="s">
        <v>10</v>
      </c>
    </row>
    <row r="25" spans="1:6" ht="17">
      <c r="A25" s="21" t="s">
        <v>27</v>
      </c>
      <c r="B25" s="22">
        <v>700.85</v>
      </c>
      <c r="C25" s="22">
        <v>720.21</v>
      </c>
      <c r="D25" s="33">
        <f t="shared" si="2"/>
        <v>-19.360000000000014</v>
      </c>
      <c r="E25" s="45">
        <f t="shared" si="3"/>
        <v>-2.6881048583052184E-2</v>
      </c>
    </row>
    <row r="26" spans="1:6" ht="17">
      <c r="A26" s="21" t="s">
        <v>28</v>
      </c>
      <c r="B26" s="23">
        <v>58444</v>
      </c>
      <c r="C26" s="23">
        <v>60066.58</v>
      </c>
      <c r="D26" s="33">
        <f t="shared" si="2"/>
        <v>-1622.5800000000017</v>
      </c>
      <c r="E26" s="45">
        <f t="shared" si="3"/>
        <v>-2.7013024547094269E-2</v>
      </c>
    </row>
    <row r="27" spans="1:6" ht="17">
      <c r="A27" s="21" t="s">
        <v>29</v>
      </c>
      <c r="B27" s="23">
        <v>4139</v>
      </c>
      <c r="C27" s="23">
        <v>4252.8500000000004</v>
      </c>
      <c r="D27" s="33">
        <f t="shared" si="2"/>
        <v>-113.85000000000036</v>
      </c>
      <c r="E27" s="45">
        <f t="shared" si="3"/>
        <v>-2.6770283456975994E-2</v>
      </c>
    </row>
    <row r="28" spans="1:6" ht="17">
      <c r="A28" s="21" t="s">
        <v>30</v>
      </c>
      <c r="B28" s="23">
        <v>474227.21</v>
      </c>
      <c r="C28" s="23">
        <v>487407.85</v>
      </c>
      <c r="D28" s="33">
        <f t="shared" si="2"/>
        <v>-13180.639999999956</v>
      </c>
      <c r="E28" s="45">
        <f t="shared" si="3"/>
        <v>-2.7042321948651332E-2</v>
      </c>
    </row>
    <row r="29" spans="1:6" ht="17">
      <c r="A29" s="21" t="s">
        <v>31</v>
      </c>
      <c r="B29" s="23">
        <v>6095.3</v>
      </c>
      <c r="C29" s="23">
        <v>6263.6</v>
      </c>
      <c r="D29" s="33">
        <f t="shared" si="2"/>
        <v>-168.30000000000018</v>
      </c>
      <c r="E29" s="45">
        <f t="shared" si="3"/>
        <v>-2.6869531898588699E-2</v>
      </c>
    </row>
    <row r="30" spans="1:6" ht="17">
      <c r="A30" s="21" t="s">
        <v>32</v>
      </c>
      <c r="B30" s="23">
        <v>386119.72</v>
      </c>
      <c r="C30" s="23">
        <v>423959.45</v>
      </c>
      <c r="D30" s="33">
        <f t="shared" si="2"/>
        <v>-37839.73000000004</v>
      </c>
      <c r="E30" s="45">
        <f t="shared" si="3"/>
        <v>-8.9253182114468824E-2</v>
      </c>
    </row>
    <row r="31" spans="1:6" ht="17">
      <c r="A31" s="21" t="s">
        <v>33</v>
      </c>
      <c r="B31" s="23">
        <v>98868</v>
      </c>
      <c r="C31" s="23">
        <v>133471.79999999999</v>
      </c>
      <c r="D31" s="33">
        <f t="shared" si="2"/>
        <v>-34603.799999999988</v>
      </c>
      <c r="E31" s="45">
        <f t="shared" si="3"/>
        <v>-0.25925925925925919</v>
      </c>
      <c r="F31" t="s">
        <v>10</v>
      </c>
    </row>
    <row r="32" spans="1:6" ht="17">
      <c r="A32" s="21" t="s">
        <v>34</v>
      </c>
      <c r="B32" s="23">
        <v>2907.75</v>
      </c>
      <c r="C32" s="23">
        <v>3041.53</v>
      </c>
      <c r="D32" s="33">
        <f t="shared" si="2"/>
        <v>-133.7800000000002</v>
      </c>
      <c r="E32" s="45">
        <f t="shared" si="3"/>
        <v>-4.3984442040683532E-2</v>
      </c>
    </row>
    <row r="33" spans="1:6" ht="17">
      <c r="A33" s="21" t="s">
        <v>35</v>
      </c>
      <c r="B33" s="23">
        <v>242160</v>
      </c>
      <c r="C33" s="23">
        <v>253375.25</v>
      </c>
      <c r="D33" s="33">
        <f t="shared" si="2"/>
        <v>-11215.25</v>
      </c>
      <c r="E33" s="45">
        <f t="shared" si="3"/>
        <v>-4.4263399838776675E-2</v>
      </c>
    </row>
    <row r="34" spans="1:6" ht="17">
      <c r="A34" s="21" t="s">
        <v>36</v>
      </c>
      <c r="B34" s="23">
        <v>2547487.89</v>
      </c>
      <c r="C34" s="23">
        <v>2796122.71</v>
      </c>
      <c r="D34" s="33">
        <f t="shared" si="2"/>
        <v>-248634.81999999983</v>
      </c>
      <c r="E34" s="45">
        <f t="shared" si="3"/>
        <v>-8.8921283429653136E-2</v>
      </c>
    </row>
    <row r="35" spans="1:6" ht="17">
      <c r="A35" s="21" t="s">
        <v>37</v>
      </c>
      <c r="B35" s="23">
        <v>16740</v>
      </c>
      <c r="C35" s="23">
        <v>17507.400000000001</v>
      </c>
      <c r="D35" s="33">
        <f t="shared" si="2"/>
        <v>-767.40000000000146</v>
      </c>
      <c r="E35" s="45">
        <f t="shared" si="3"/>
        <v>-4.3832893519311911E-2</v>
      </c>
    </row>
    <row r="36" spans="1:6" ht="17">
      <c r="A36" s="21" t="s">
        <v>38</v>
      </c>
      <c r="B36" s="23">
        <v>96582</v>
      </c>
      <c r="C36" s="23">
        <v>43461.9</v>
      </c>
      <c r="D36" s="33">
        <f t="shared" si="2"/>
        <v>53120.1</v>
      </c>
      <c r="E36" s="45">
        <f t="shared" si="3"/>
        <v>1.2222222222222221</v>
      </c>
      <c r="F36" t="s">
        <v>10</v>
      </c>
    </row>
    <row r="37" spans="1:6" ht="17">
      <c r="A37" s="21" t="s">
        <v>39</v>
      </c>
      <c r="B37" s="23">
        <v>1941522.31</v>
      </c>
      <c r="C37" s="23">
        <v>2031500.74</v>
      </c>
      <c r="D37" s="33">
        <f t="shared" si="2"/>
        <v>-89978.429999999935</v>
      </c>
      <c r="E37" s="45">
        <f t="shared" si="3"/>
        <v>-4.4291605820433975E-2</v>
      </c>
    </row>
    <row r="38" spans="1:6" ht="17">
      <c r="A38" s="21" t="s">
        <v>40</v>
      </c>
      <c r="B38" s="23">
        <v>25357.5</v>
      </c>
      <c r="C38" s="23">
        <v>26524.11</v>
      </c>
      <c r="D38" s="33">
        <f t="shared" si="2"/>
        <v>-1166.6100000000006</v>
      </c>
      <c r="E38" s="45">
        <f t="shared" si="3"/>
        <v>-4.3983002634207166E-2</v>
      </c>
    </row>
    <row r="39" spans="1:6" ht="17">
      <c r="A39" s="21" t="s">
        <v>41</v>
      </c>
      <c r="B39" s="23">
        <v>1529.89</v>
      </c>
      <c r="C39" s="23">
        <v>1586.28</v>
      </c>
      <c r="D39" s="33">
        <f t="shared" si="2"/>
        <v>-56.389999999999873</v>
      </c>
      <c r="E39" s="45">
        <f t="shared" si="3"/>
        <v>-3.5548579065486467E-2</v>
      </c>
    </row>
    <row r="40" spans="1:6" ht="17">
      <c r="A40" s="21" t="s">
        <v>42</v>
      </c>
      <c r="B40" s="23">
        <v>125119</v>
      </c>
      <c r="C40" s="23">
        <v>129742.96</v>
      </c>
      <c r="D40" s="33">
        <f t="shared" si="2"/>
        <v>-4623.9600000000064</v>
      </c>
      <c r="E40" s="45">
        <f t="shared" si="3"/>
        <v>-3.5639390376171518E-2</v>
      </c>
    </row>
    <row r="41" spans="1:6" ht="17">
      <c r="A41" s="21" t="s">
        <v>43</v>
      </c>
      <c r="B41" s="23">
        <v>8629.5</v>
      </c>
      <c r="C41" s="23">
        <v>8945.68</v>
      </c>
      <c r="D41" s="33">
        <f t="shared" si="2"/>
        <v>-316.18000000000029</v>
      </c>
      <c r="E41" s="45">
        <f t="shared" si="3"/>
        <v>-3.5344434408563719E-2</v>
      </c>
    </row>
    <row r="42" spans="1:6" ht="17">
      <c r="A42" s="21" t="s">
        <v>44</v>
      </c>
      <c r="B42" s="23">
        <v>1006743</v>
      </c>
      <c r="C42" s="23">
        <v>1044034.02</v>
      </c>
      <c r="D42" s="33">
        <f t="shared" si="2"/>
        <v>-37291.020000000019</v>
      </c>
      <c r="E42" s="45">
        <f t="shared" si="3"/>
        <v>-3.5718203895309865E-2</v>
      </c>
    </row>
    <row r="43" spans="1:6" ht="17">
      <c r="A43" s="21" t="s">
        <v>45</v>
      </c>
      <c r="B43" s="23">
        <v>13355</v>
      </c>
      <c r="C43" s="23">
        <v>13847.29</v>
      </c>
      <c r="D43" s="33">
        <f t="shared" si="2"/>
        <v>-492.29000000000087</v>
      </c>
      <c r="E43" s="45">
        <f t="shared" si="3"/>
        <v>-3.5551360591133778E-2</v>
      </c>
    </row>
    <row r="44" spans="1:6" ht="17">
      <c r="A44" s="21" t="s">
        <v>46</v>
      </c>
      <c r="B44" s="22">
        <v>512.70000000000005</v>
      </c>
      <c r="C44" s="22">
        <v>531.52</v>
      </c>
      <c r="D44" s="33">
        <f t="shared" si="2"/>
        <v>-18.819999999999936</v>
      </c>
      <c r="E44" s="45">
        <f t="shared" si="3"/>
        <v>-3.5407886815171465E-2</v>
      </c>
    </row>
    <row r="45" spans="1:6" ht="17">
      <c r="A45" s="21" t="s">
        <v>47</v>
      </c>
      <c r="B45" s="23">
        <v>66759</v>
      </c>
      <c r="C45" s="23">
        <v>69216.84</v>
      </c>
      <c r="D45" s="33">
        <f t="shared" si="2"/>
        <v>-2457.8399999999965</v>
      </c>
      <c r="E45" s="45">
        <f t="shared" si="3"/>
        <v>-3.5509277800026648E-2</v>
      </c>
    </row>
    <row r="46" spans="1:6" ht="17">
      <c r="A46" s="21" t="s">
        <v>48</v>
      </c>
      <c r="B46" s="23">
        <v>5160</v>
      </c>
      <c r="C46" s="23">
        <v>5349</v>
      </c>
      <c r="D46" s="33">
        <f t="shared" si="2"/>
        <v>-189</v>
      </c>
      <c r="E46" s="45">
        <f t="shared" si="3"/>
        <v>-3.5333707234997194E-2</v>
      </c>
    </row>
    <row r="47" spans="1:6" ht="17">
      <c r="A47" s="21" t="s">
        <v>49</v>
      </c>
      <c r="B47" s="23">
        <v>552298.5</v>
      </c>
      <c r="C47" s="23">
        <v>572650.43999999994</v>
      </c>
      <c r="D47" s="33">
        <f t="shared" si="2"/>
        <v>-20351.939999999944</v>
      </c>
      <c r="E47" s="45">
        <f t="shared" si="3"/>
        <v>-3.5539901095684036E-2</v>
      </c>
    </row>
    <row r="48" spans="1:6" ht="17">
      <c r="A48" s="21" t="s">
        <v>50</v>
      </c>
      <c r="B48" s="23">
        <v>4454.6000000000004</v>
      </c>
      <c r="C48" s="23">
        <v>4618.09</v>
      </c>
      <c r="D48" s="33">
        <f t="shared" si="2"/>
        <v>-163.48999999999978</v>
      </c>
      <c r="E48" s="45">
        <f t="shared" si="3"/>
        <v>-3.540208181304387E-2</v>
      </c>
    </row>
    <row r="49" spans="1:5" ht="17">
      <c r="A49" s="17" t="s">
        <v>51</v>
      </c>
      <c r="B49" s="24">
        <v>8991396.6699999999</v>
      </c>
      <c r="C49" s="24">
        <v>9473955.5600000005</v>
      </c>
      <c r="D49" s="24">
        <f t="shared" si="2"/>
        <v>-482558.8900000006</v>
      </c>
      <c r="E49" s="54">
        <f t="shared" si="3"/>
        <v>-5.0935312810354849E-2</v>
      </c>
    </row>
    <row r="50" spans="1:5" ht="17">
      <c r="A50" s="25" t="s">
        <v>52</v>
      </c>
      <c r="B50" s="26">
        <v>7951828.5800000001</v>
      </c>
      <c r="C50" s="26">
        <v>9979776.4399999995</v>
      </c>
      <c r="D50" s="59">
        <f t="shared" si="2"/>
        <v>-2027947.8599999994</v>
      </c>
      <c r="E50" s="60">
        <f t="shared" si="3"/>
        <v>-0.20320574034822764</v>
      </c>
    </row>
    <row r="51" spans="1:5">
      <c r="A51" s="49"/>
      <c r="B51" s="50"/>
      <c r="C51" s="50"/>
      <c r="D51" s="24"/>
      <c r="E51" s="45"/>
    </row>
    <row r="52" spans="1:5" ht="17">
      <c r="A52" s="18" t="s">
        <v>53</v>
      </c>
      <c r="B52" s="19" t="s">
        <v>20</v>
      </c>
      <c r="C52" s="19" t="s">
        <v>20</v>
      </c>
      <c r="D52" s="61"/>
      <c r="E52" s="62"/>
    </row>
    <row r="53" spans="1:5" ht="17">
      <c r="A53" s="21" t="s">
        <v>54</v>
      </c>
      <c r="B53" s="23">
        <v>3000000</v>
      </c>
      <c r="C53" s="23">
        <v>4500000</v>
      </c>
      <c r="D53" s="33"/>
      <c r="E53" s="45"/>
    </row>
    <row r="54" spans="1:5" ht="17">
      <c r="A54" s="17" t="s">
        <v>55</v>
      </c>
      <c r="B54" s="24">
        <v>3000000</v>
      </c>
      <c r="C54" s="24">
        <v>4500000</v>
      </c>
      <c r="D54" s="24">
        <f>B54-C54</f>
        <v>-1500000</v>
      </c>
      <c r="E54" s="54">
        <f>D54/C54</f>
        <v>-0.33333333333333331</v>
      </c>
    </row>
    <row r="55" spans="1:5">
      <c r="A55" s="20"/>
      <c r="B55" s="20"/>
      <c r="C55" s="20"/>
      <c r="D55" s="20"/>
    </row>
    <row r="56" spans="1:5">
      <c r="A56" s="67" t="s">
        <v>56</v>
      </c>
      <c r="B56" s="68" t="s">
        <v>20</v>
      </c>
      <c r="C56" s="68" t="s">
        <v>20</v>
      </c>
      <c r="D56" s="68" t="s">
        <v>20</v>
      </c>
      <c r="E56" s="68" t="s">
        <v>20</v>
      </c>
    </row>
    <row r="57" spans="1:5">
      <c r="A57" s="20" t="s">
        <v>57</v>
      </c>
      <c r="B57" s="33">
        <v>94237.13</v>
      </c>
      <c r="C57" s="33">
        <v>98948.99</v>
      </c>
      <c r="D57" s="33">
        <v>-4711.8599999999997</v>
      </c>
      <c r="E57" s="69">
        <v>-4.7600000000000003E-2</v>
      </c>
    </row>
    <row r="58" spans="1:5">
      <c r="A58" s="20" t="s">
        <v>58</v>
      </c>
      <c r="B58" s="33">
        <v>6000</v>
      </c>
      <c r="C58" s="33">
        <v>6000</v>
      </c>
      <c r="D58" s="20">
        <v>0</v>
      </c>
      <c r="E58" s="69">
        <v>0</v>
      </c>
    </row>
    <row r="59" spans="1:5">
      <c r="A59" s="20" t="s">
        <v>59</v>
      </c>
      <c r="B59" s="33">
        <v>1545</v>
      </c>
      <c r="C59" s="33">
        <v>2134</v>
      </c>
      <c r="D59" s="20">
        <v>-589</v>
      </c>
      <c r="E59" s="69">
        <v>-0.27600000000000002</v>
      </c>
    </row>
    <row r="60" spans="1:5">
      <c r="A60" s="20" t="s">
        <v>60</v>
      </c>
      <c r="B60" s="33">
        <v>7200</v>
      </c>
      <c r="C60" s="33">
        <v>7200</v>
      </c>
      <c r="D60" s="20">
        <v>0</v>
      </c>
      <c r="E60" s="69">
        <v>0</v>
      </c>
    </row>
    <row r="61" spans="1:5">
      <c r="A61" s="20" t="s">
        <v>61</v>
      </c>
      <c r="B61" s="33">
        <v>13992</v>
      </c>
      <c r="C61" s="33">
        <v>17869</v>
      </c>
      <c r="D61" s="33">
        <v>-3877</v>
      </c>
      <c r="E61" s="69">
        <v>-0.217</v>
      </c>
    </row>
    <row r="62" spans="1:5">
      <c r="A62" s="20" t="s">
        <v>62</v>
      </c>
      <c r="B62" s="33">
        <v>2160208.86</v>
      </c>
      <c r="C62" s="33">
        <v>1544187.97</v>
      </c>
      <c r="D62" s="33">
        <v>616020.89</v>
      </c>
      <c r="E62" s="69">
        <v>0.39889999999999998</v>
      </c>
    </row>
    <row r="63" spans="1:5">
      <c r="A63" s="20" t="s">
        <v>63</v>
      </c>
      <c r="B63" s="33">
        <v>99458.16</v>
      </c>
      <c r="C63" s="33">
        <v>94485.25</v>
      </c>
      <c r="D63" s="33">
        <v>4972.91</v>
      </c>
      <c r="E63" s="69">
        <v>5.2600000000000001E-2</v>
      </c>
    </row>
    <row r="64" spans="1:5">
      <c r="A64" s="20" t="s">
        <v>64</v>
      </c>
      <c r="B64" s="33">
        <v>25261</v>
      </c>
      <c r="C64" s="33">
        <v>23492.73</v>
      </c>
      <c r="D64" s="33">
        <v>1768.27</v>
      </c>
      <c r="E64" s="69">
        <v>7.5300000000000006E-2</v>
      </c>
    </row>
    <row r="65" spans="1:5">
      <c r="A65" s="20" t="s">
        <v>65</v>
      </c>
      <c r="B65" s="33">
        <v>2883</v>
      </c>
      <c r="C65" s="33">
        <v>1598</v>
      </c>
      <c r="D65" s="33">
        <v>1285</v>
      </c>
      <c r="E65" s="69">
        <v>0.80410000000000004</v>
      </c>
    </row>
    <row r="66" spans="1:5">
      <c r="A66" s="20" t="s">
        <v>66</v>
      </c>
      <c r="B66" s="33">
        <v>20988</v>
      </c>
      <c r="C66" s="33">
        <v>22010</v>
      </c>
      <c r="D66" s="33">
        <v>-1022</v>
      </c>
      <c r="E66" s="69">
        <v>-4.6399999999999997E-2</v>
      </c>
    </row>
    <row r="67" spans="1:5">
      <c r="A67" s="20" t="s">
        <v>67</v>
      </c>
      <c r="B67" s="33">
        <v>20339</v>
      </c>
      <c r="C67" s="33">
        <v>19932.22</v>
      </c>
      <c r="D67" s="20">
        <v>406.78</v>
      </c>
      <c r="E67" s="69">
        <v>2.0400000000000001E-2</v>
      </c>
    </row>
    <row r="68" spans="1:5">
      <c r="A68" s="20" t="s">
        <v>68</v>
      </c>
      <c r="B68" s="33">
        <v>15600</v>
      </c>
      <c r="C68" s="33">
        <v>17940</v>
      </c>
      <c r="D68" s="33">
        <v>-2340</v>
      </c>
      <c r="E68" s="69">
        <v>-0.13039999999999999</v>
      </c>
    </row>
    <row r="69" spans="1:5">
      <c r="A69" s="20" t="s">
        <v>69</v>
      </c>
      <c r="B69" s="33">
        <v>17228.650000000001</v>
      </c>
      <c r="C69" s="33">
        <v>16367.22</v>
      </c>
      <c r="D69" s="20">
        <v>861.43</v>
      </c>
      <c r="E69" s="69">
        <v>5.2600000000000001E-2</v>
      </c>
    </row>
    <row r="70" spans="1:5">
      <c r="A70" s="20" t="s">
        <v>70</v>
      </c>
      <c r="B70" s="33">
        <v>5300</v>
      </c>
      <c r="C70" s="33">
        <v>5400</v>
      </c>
      <c r="D70" s="20">
        <v>-100</v>
      </c>
      <c r="E70" s="69">
        <v>-1.8499999999999999E-2</v>
      </c>
    </row>
    <row r="71" spans="1:5">
      <c r="A71" s="20" t="s">
        <v>71</v>
      </c>
      <c r="B71" s="33">
        <v>19111</v>
      </c>
      <c r="C71" s="33">
        <v>23506.53</v>
      </c>
      <c r="D71" s="33">
        <v>-4395.53</v>
      </c>
      <c r="E71" s="69">
        <v>-0.187</v>
      </c>
    </row>
    <row r="72" spans="1:5">
      <c r="A72" s="20" t="s">
        <v>72</v>
      </c>
      <c r="B72" s="33">
        <v>18000</v>
      </c>
      <c r="C72" s="33">
        <v>18000</v>
      </c>
      <c r="D72" s="20">
        <v>0</v>
      </c>
      <c r="E72" s="69">
        <v>0</v>
      </c>
    </row>
    <row r="73" spans="1:5">
      <c r="A73" s="20" t="s">
        <v>73</v>
      </c>
      <c r="B73" s="33">
        <v>4484.8999999999996</v>
      </c>
      <c r="C73" s="33">
        <v>4200</v>
      </c>
      <c r="D73" s="20">
        <v>284.89999999999998</v>
      </c>
      <c r="E73" s="69">
        <v>6.7799999999999999E-2</v>
      </c>
    </row>
    <row r="74" spans="1:5">
      <c r="A74" s="20" t="s">
        <v>74</v>
      </c>
      <c r="B74" s="33">
        <v>9752</v>
      </c>
      <c r="C74" s="33">
        <v>10800</v>
      </c>
      <c r="D74" s="33">
        <v>-1048</v>
      </c>
      <c r="E74" s="69">
        <v>-9.7000000000000003E-2</v>
      </c>
    </row>
    <row r="75" spans="1:5">
      <c r="A75" s="20" t="s">
        <v>75</v>
      </c>
      <c r="B75" s="33">
        <v>8831.5</v>
      </c>
      <c r="C75" s="33">
        <v>11039.38</v>
      </c>
      <c r="D75" s="33">
        <v>-2207.88</v>
      </c>
      <c r="E75" s="69">
        <v>-0.2</v>
      </c>
    </row>
    <row r="76" spans="1:5">
      <c r="A76" s="20" t="s">
        <v>76</v>
      </c>
      <c r="B76" s="33">
        <v>5088</v>
      </c>
      <c r="C76" s="33">
        <v>6700</v>
      </c>
      <c r="D76" s="33">
        <v>-1612</v>
      </c>
      <c r="E76" s="69">
        <v>-0.24060000000000001</v>
      </c>
    </row>
    <row r="77" spans="1:5">
      <c r="A77" s="20" t="s">
        <v>77</v>
      </c>
      <c r="B77" s="20">
        <v>0</v>
      </c>
      <c r="C77" s="33">
        <v>346890.2</v>
      </c>
      <c r="D77" s="33">
        <v>-346890.2</v>
      </c>
      <c r="E77" s="69">
        <v>-1</v>
      </c>
    </row>
    <row r="78" spans="1:5">
      <c r="A78" s="20" t="s">
        <v>78</v>
      </c>
      <c r="B78" s="33">
        <v>2600</v>
      </c>
      <c r="C78" s="20">
        <v>0</v>
      </c>
      <c r="D78" s="33">
        <v>2600</v>
      </c>
      <c r="E78" s="20" t="e">
        <v>#DIV/0!</v>
      </c>
    </row>
    <row r="79" spans="1:5">
      <c r="A79" s="20" t="s">
        <v>79</v>
      </c>
      <c r="B79" s="33">
        <v>2111390.9900000002</v>
      </c>
      <c r="C79" s="33">
        <v>2165393.64</v>
      </c>
      <c r="D79" s="33">
        <v>-54002.65</v>
      </c>
      <c r="E79" s="69">
        <v>-2.4899999999999999E-2</v>
      </c>
    </row>
    <row r="80" spans="1:5">
      <c r="A80" s="20" t="s">
        <v>80</v>
      </c>
      <c r="B80" s="33">
        <v>67200</v>
      </c>
      <c r="C80" s="33">
        <v>67200</v>
      </c>
      <c r="D80" s="20">
        <v>0</v>
      </c>
      <c r="E80" s="69">
        <v>0</v>
      </c>
    </row>
    <row r="81" spans="1:5">
      <c r="A81" s="20" t="s">
        <v>81</v>
      </c>
      <c r="B81" s="33">
        <v>11000</v>
      </c>
      <c r="C81" s="33">
        <v>11000</v>
      </c>
      <c r="D81" s="20">
        <v>0</v>
      </c>
      <c r="E81" s="69">
        <v>0</v>
      </c>
    </row>
    <row r="82" spans="1:5">
      <c r="A82" s="20" t="s">
        <v>82</v>
      </c>
      <c r="B82" s="33">
        <v>34300</v>
      </c>
      <c r="C82" s="33">
        <v>32000</v>
      </c>
      <c r="D82" s="33">
        <v>2300</v>
      </c>
      <c r="E82" s="69">
        <v>7.1900000000000006E-2</v>
      </c>
    </row>
    <row r="83" spans="1:5">
      <c r="A83" s="20" t="s">
        <v>83</v>
      </c>
      <c r="B83" s="33">
        <v>2385216.41</v>
      </c>
      <c r="C83" s="33">
        <v>2312549.7000000002</v>
      </c>
      <c r="D83" s="33">
        <v>72666.710000000006</v>
      </c>
      <c r="E83" s="69">
        <v>3.1399999999999997E-2</v>
      </c>
    </row>
    <row r="84" spans="1:5">
      <c r="A84" s="20" t="s">
        <v>84</v>
      </c>
      <c r="B84" s="33">
        <v>89040</v>
      </c>
      <c r="C84" s="33">
        <v>89040</v>
      </c>
      <c r="D84" s="20">
        <v>0</v>
      </c>
      <c r="E84" s="69">
        <v>0</v>
      </c>
    </row>
    <row r="85" spans="1:5">
      <c r="A85" s="20" t="s">
        <v>85</v>
      </c>
      <c r="B85" s="33">
        <v>37500</v>
      </c>
      <c r="C85" s="20">
        <v>0</v>
      </c>
      <c r="D85" s="33">
        <v>37500</v>
      </c>
      <c r="E85" s="20" t="e">
        <v>#DIV/0!</v>
      </c>
    </row>
    <row r="86" spans="1:5">
      <c r="A86" s="20" t="s">
        <v>86</v>
      </c>
      <c r="B86" s="33">
        <v>7700</v>
      </c>
      <c r="C86" s="33">
        <v>7700</v>
      </c>
      <c r="D86" s="20">
        <v>0</v>
      </c>
      <c r="E86" s="69">
        <v>0</v>
      </c>
    </row>
    <row r="87" spans="1:5">
      <c r="A87" s="20" t="s">
        <v>87</v>
      </c>
      <c r="B87" s="33">
        <v>2544</v>
      </c>
      <c r="C87" s="33">
        <v>2544</v>
      </c>
      <c r="D87" s="20">
        <v>0</v>
      </c>
      <c r="E87" s="69">
        <v>0</v>
      </c>
    </row>
    <row r="88" spans="1:5">
      <c r="A88" s="20" t="s">
        <v>88</v>
      </c>
      <c r="B88" s="33">
        <v>15220</v>
      </c>
      <c r="C88" s="33">
        <v>12000</v>
      </c>
      <c r="D88" s="33">
        <v>3220</v>
      </c>
      <c r="E88" s="69">
        <v>0.26829999999999998</v>
      </c>
    </row>
    <row r="89" spans="1:5">
      <c r="A89" s="20" t="s">
        <v>89</v>
      </c>
      <c r="B89" s="33">
        <v>36000</v>
      </c>
      <c r="C89" s="33">
        <v>36000</v>
      </c>
      <c r="D89" s="20">
        <v>0</v>
      </c>
      <c r="E89" s="69">
        <v>0</v>
      </c>
    </row>
    <row r="90" spans="1:5">
      <c r="A90" s="20" t="s">
        <v>90</v>
      </c>
      <c r="B90" s="33">
        <v>9600</v>
      </c>
      <c r="C90" s="33">
        <v>9600</v>
      </c>
      <c r="D90" s="20">
        <v>0</v>
      </c>
      <c r="E90" s="69">
        <v>0</v>
      </c>
    </row>
    <row r="91" spans="1:5">
      <c r="A91" s="20" t="s">
        <v>91</v>
      </c>
      <c r="B91" s="33">
        <v>22090</v>
      </c>
      <c r="C91" s="33">
        <v>24500</v>
      </c>
      <c r="D91" s="33">
        <v>-2410</v>
      </c>
      <c r="E91" s="69">
        <v>-9.8400000000000001E-2</v>
      </c>
    </row>
    <row r="92" spans="1:5">
      <c r="A92" s="20" t="s">
        <v>92</v>
      </c>
      <c r="B92" s="33">
        <v>3650</v>
      </c>
      <c r="C92" s="33">
        <v>4300</v>
      </c>
      <c r="D92" s="20">
        <v>-650</v>
      </c>
      <c r="E92" s="69">
        <v>-0.1512</v>
      </c>
    </row>
    <row r="93" spans="1:5">
      <c r="A93" s="20" t="s">
        <v>93</v>
      </c>
      <c r="B93" s="33">
        <v>124504.8</v>
      </c>
      <c r="C93" s="33">
        <v>128239.94</v>
      </c>
      <c r="D93" s="33">
        <v>-3735.14</v>
      </c>
      <c r="E93" s="69">
        <v>-2.9100000000000001E-2</v>
      </c>
    </row>
    <row r="94" spans="1:5">
      <c r="A94" s="20" t="s">
        <v>94</v>
      </c>
      <c r="B94" s="33">
        <v>3600</v>
      </c>
      <c r="C94" s="33">
        <v>3600</v>
      </c>
      <c r="D94" s="20">
        <v>0</v>
      </c>
      <c r="E94" s="69">
        <v>0</v>
      </c>
    </row>
    <row r="95" spans="1:5">
      <c r="A95" s="20" t="s">
        <v>95</v>
      </c>
      <c r="B95" s="33">
        <v>376406.7</v>
      </c>
      <c r="C95" s="33">
        <v>405164.17</v>
      </c>
      <c r="D95" s="33">
        <v>-28757.47</v>
      </c>
      <c r="E95" s="69">
        <v>-7.0999999999999994E-2</v>
      </c>
    </row>
    <row r="96" spans="1:5">
      <c r="A96" s="20" t="s">
        <v>96</v>
      </c>
      <c r="B96" s="33">
        <v>143807.5</v>
      </c>
      <c r="C96" s="33">
        <v>156031.14000000001</v>
      </c>
      <c r="D96" s="33">
        <v>-12223.64</v>
      </c>
      <c r="E96" s="69">
        <v>-7.8299999999999995E-2</v>
      </c>
    </row>
    <row r="97" spans="1:6">
      <c r="A97" s="20" t="s">
        <v>97</v>
      </c>
      <c r="B97" s="33">
        <v>38294</v>
      </c>
      <c r="C97" s="33">
        <v>42276.58</v>
      </c>
      <c r="D97" s="33">
        <v>-3982.58</v>
      </c>
      <c r="E97" s="69">
        <v>-9.4200000000000006E-2</v>
      </c>
    </row>
    <row r="98" spans="1:6">
      <c r="A98" s="20" t="s">
        <v>98</v>
      </c>
      <c r="B98" s="33">
        <v>9142</v>
      </c>
      <c r="C98" s="33">
        <v>10787.56</v>
      </c>
      <c r="D98" s="33">
        <v>-1645.56</v>
      </c>
      <c r="E98" s="69">
        <v>-0.1525</v>
      </c>
    </row>
    <row r="99" spans="1:6">
      <c r="A99" s="20" t="s">
        <v>99</v>
      </c>
      <c r="B99" s="33">
        <v>31800</v>
      </c>
      <c r="C99" s="33">
        <v>36000</v>
      </c>
      <c r="D99" s="33">
        <v>-4200</v>
      </c>
      <c r="E99" s="69">
        <v>-0.1167</v>
      </c>
    </row>
    <row r="100" spans="1:6">
      <c r="A100" s="20" t="s">
        <v>100</v>
      </c>
      <c r="B100" s="33">
        <v>6000</v>
      </c>
      <c r="C100" s="33">
        <v>6600</v>
      </c>
      <c r="D100" s="20">
        <v>-600</v>
      </c>
      <c r="E100" s="69">
        <v>-9.0899999999999995E-2</v>
      </c>
    </row>
    <row r="101" spans="1:6">
      <c r="A101" s="63" t="s">
        <v>101</v>
      </c>
      <c r="B101" s="64">
        <v>24000</v>
      </c>
      <c r="C101" s="64">
        <v>36000</v>
      </c>
      <c r="D101" s="64">
        <v>-12000</v>
      </c>
      <c r="E101" s="65">
        <v>-0.33329999999999999</v>
      </c>
    </row>
    <row r="102" spans="1:6">
      <c r="A102" s="63" t="s">
        <v>102</v>
      </c>
      <c r="B102" s="64">
        <v>847161.27</v>
      </c>
      <c r="C102" s="64">
        <v>972186.6</v>
      </c>
      <c r="D102" s="64">
        <v>-125025.33</v>
      </c>
      <c r="E102" s="65">
        <v>-0.12859999999999999</v>
      </c>
      <c r="F102" t="s">
        <v>10</v>
      </c>
    </row>
    <row r="103" spans="1:6">
      <c r="A103" s="66" t="s">
        <v>103</v>
      </c>
      <c r="B103" s="92">
        <v>8995275.8699999992</v>
      </c>
      <c r="C103" s="92">
        <v>8869414.8200000003</v>
      </c>
      <c r="D103" s="92">
        <v>125861.05</v>
      </c>
      <c r="E103" s="93">
        <v>1.4200000000000001E-2</v>
      </c>
    </row>
    <row r="104" spans="1:6">
      <c r="A104" s="63"/>
      <c r="B104" s="63"/>
      <c r="C104" s="63"/>
      <c r="D104" s="63"/>
      <c r="E104" s="63"/>
    </row>
    <row r="105" spans="1:6" ht="17" thickBot="1">
      <c r="A105" s="66" t="s">
        <v>104</v>
      </c>
      <c r="B105" s="94">
        <v>2996120.8</v>
      </c>
      <c r="C105" s="94">
        <v>5610361.6200000001</v>
      </c>
      <c r="D105" s="94">
        <v>-2614240.8199999998</v>
      </c>
      <c r="E105" s="95">
        <v>-0.46600000000000003</v>
      </c>
    </row>
    <row r="106" spans="1:6" ht="17" thickTop="1"/>
  </sheetData>
  <mergeCells count="3">
    <mergeCell ref="A4:D4"/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CE77-048B-8B43-9A5A-21BBC1C051E4}">
  <dimension ref="A1:I120"/>
  <sheetViews>
    <sheetView topLeftCell="A45" zoomScale="158" workbookViewId="0">
      <selection activeCell="E46" sqref="E46"/>
    </sheetView>
  </sheetViews>
  <sheetFormatPr baseColWidth="10" defaultColWidth="11" defaultRowHeight="16"/>
  <cols>
    <col min="1" max="1" width="26.6640625" customWidth="1"/>
    <col min="2" max="2" width="17.33203125" customWidth="1"/>
    <col min="3" max="3" width="14.6640625" customWidth="1"/>
    <col min="4" max="4" width="14" customWidth="1"/>
    <col min="5" max="5" width="13.33203125" bestFit="1" customWidth="1"/>
    <col min="6" max="6" width="13.6640625" bestFit="1" customWidth="1"/>
    <col min="7" max="7" width="13" customWidth="1"/>
  </cols>
  <sheetData>
    <row r="1" spans="1:9">
      <c r="A1" s="1" t="s">
        <v>0</v>
      </c>
    </row>
    <row r="2" spans="1:9">
      <c r="A2" s="1" t="s">
        <v>105</v>
      </c>
    </row>
    <row r="4" spans="1:9" ht="34">
      <c r="A4" s="70" t="s">
        <v>6</v>
      </c>
      <c r="B4" s="71" t="s">
        <v>106</v>
      </c>
      <c r="C4" s="72" t="s">
        <v>107</v>
      </c>
      <c r="D4" s="72" t="s">
        <v>108</v>
      </c>
      <c r="E4" s="76" t="s">
        <v>109</v>
      </c>
      <c r="F4" s="101" t="s">
        <v>110</v>
      </c>
      <c r="G4" s="101" t="s">
        <v>111</v>
      </c>
      <c r="H4" s="144" t="s">
        <v>8</v>
      </c>
    </row>
    <row r="5" spans="1:9">
      <c r="A5" s="20" t="s">
        <v>9</v>
      </c>
      <c r="B5" s="33">
        <v>2413136</v>
      </c>
      <c r="E5" s="125">
        <f>B5+C5-D5</f>
        <v>2413136</v>
      </c>
      <c r="F5" s="131">
        <v>3196409</v>
      </c>
      <c r="G5" s="125">
        <f>E5-F5</f>
        <v>-783273</v>
      </c>
      <c r="H5" s="147">
        <f>G5/F5</f>
        <v>-0.24504780208039709</v>
      </c>
      <c r="I5" s="148" t="s">
        <v>221</v>
      </c>
    </row>
    <row r="6" spans="1:9">
      <c r="A6" s="20" t="s">
        <v>11</v>
      </c>
      <c r="B6" s="33">
        <v>147160</v>
      </c>
      <c r="E6" s="125">
        <f t="shared" ref="E6:E69" si="0">B6+C6-D6</f>
        <v>147160</v>
      </c>
      <c r="F6" s="131">
        <v>139260</v>
      </c>
      <c r="G6" s="125">
        <f t="shared" ref="G6:G69" si="1">E6-F6</f>
        <v>7900</v>
      </c>
      <c r="H6" s="45">
        <f t="shared" ref="H6:H69" si="2">G6/F6</f>
        <v>5.6728421657331607E-2</v>
      </c>
    </row>
    <row r="7" spans="1:9">
      <c r="A7" s="20" t="s">
        <v>12</v>
      </c>
      <c r="B7" s="33">
        <v>1176835.5</v>
      </c>
      <c r="E7" s="125">
        <f t="shared" si="0"/>
        <v>1176835.5</v>
      </c>
      <c r="F7" s="131">
        <v>2007595</v>
      </c>
      <c r="G7" s="125">
        <f t="shared" si="1"/>
        <v>-830759.5</v>
      </c>
      <c r="H7" s="147">
        <f t="shared" si="2"/>
        <v>-0.41380831293164211</v>
      </c>
      <c r="I7" s="148" t="s">
        <v>221</v>
      </c>
    </row>
    <row r="8" spans="1:9">
      <c r="A8" s="20" t="s">
        <v>13</v>
      </c>
      <c r="B8" s="33">
        <v>117683.55</v>
      </c>
      <c r="E8" s="125">
        <f t="shared" si="0"/>
        <v>117683.55</v>
      </c>
      <c r="F8" s="131">
        <v>200760</v>
      </c>
      <c r="G8" s="125">
        <f t="shared" si="1"/>
        <v>-83076.45</v>
      </c>
      <c r="H8" s="147">
        <f t="shared" si="2"/>
        <v>-0.41380977286312015</v>
      </c>
      <c r="I8" s="148" t="s">
        <v>221</v>
      </c>
    </row>
    <row r="9" spans="1:9">
      <c r="A9" s="20" t="s">
        <v>14</v>
      </c>
      <c r="B9" s="33">
        <v>456000</v>
      </c>
      <c r="E9" s="125">
        <f t="shared" si="0"/>
        <v>456000</v>
      </c>
      <c r="F9" s="131">
        <v>426000</v>
      </c>
      <c r="G9" s="125">
        <f t="shared" si="1"/>
        <v>30000</v>
      </c>
      <c r="H9" s="45">
        <f t="shared" si="2"/>
        <v>7.0422535211267609E-2</v>
      </c>
    </row>
    <row r="10" spans="1:9">
      <c r="A10" s="20" t="s">
        <v>15</v>
      </c>
      <c r="B10" s="33">
        <v>101485</v>
      </c>
      <c r="E10" s="125">
        <f t="shared" si="0"/>
        <v>101485</v>
      </c>
      <c r="F10" s="131">
        <v>99890</v>
      </c>
      <c r="G10" s="125">
        <f t="shared" si="1"/>
        <v>1595</v>
      </c>
      <c r="H10" s="45">
        <f t="shared" si="2"/>
        <v>1.5967564320752827E-2</v>
      </c>
    </row>
    <row r="11" spans="1:9">
      <c r="A11" s="20" t="s">
        <v>16</v>
      </c>
      <c r="B11" s="33">
        <v>11378372</v>
      </c>
      <c r="E11" s="125">
        <f t="shared" si="0"/>
        <v>11378372</v>
      </c>
      <c r="F11" s="131">
        <v>12145366</v>
      </c>
      <c r="G11" s="125">
        <f t="shared" si="1"/>
        <v>-766994</v>
      </c>
      <c r="H11" s="45">
        <f t="shared" si="2"/>
        <v>-6.3151163991270409E-2</v>
      </c>
    </row>
    <row r="12" spans="1:9">
      <c r="A12" s="20" t="s">
        <v>17</v>
      </c>
      <c r="B12" s="33">
        <v>1152553.2</v>
      </c>
      <c r="E12" s="125">
        <f t="shared" si="0"/>
        <v>1152553.2</v>
      </c>
      <c r="F12" s="131">
        <v>1238452</v>
      </c>
      <c r="G12" s="125">
        <f t="shared" si="1"/>
        <v>-85898.800000000047</v>
      </c>
      <c r="H12" s="45">
        <f t="shared" si="2"/>
        <v>-6.9359813702913026E-2</v>
      </c>
    </row>
    <row r="13" spans="1:9">
      <c r="A13" s="1" t="s">
        <v>18</v>
      </c>
      <c r="B13" s="24">
        <v>16943225.25</v>
      </c>
      <c r="E13" s="128">
        <f t="shared" si="0"/>
        <v>16943225.25</v>
      </c>
      <c r="F13" s="132">
        <v>19453732</v>
      </c>
      <c r="G13" s="125">
        <f t="shared" si="1"/>
        <v>-2510506.75</v>
      </c>
      <c r="H13" s="147">
        <f t="shared" si="2"/>
        <v>-0.1290501354701504</v>
      </c>
      <c r="I13" s="148" t="s">
        <v>221</v>
      </c>
    </row>
    <row r="14" spans="1:9">
      <c r="A14" s="1"/>
      <c r="B14" s="1"/>
      <c r="E14" s="125"/>
      <c r="F14" s="133"/>
      <c r="G14" s="125"/>
      <c r="H14" s="45"/>
    </row>
    <row r="15" spans="1:9">
      <c r="A15" s="73" t="s">
        <v>19</v>
      </c>
      <c r="B15" s="78" t="s">
        <v>20</v>
      </c>
      <c r="C15" s="75"/>
      <c r="D15" s="75"/>
      <c r="E15" s="127"/>
      <c r="F15" s="135" t="s">
        <v>20</v>
      </c>
      <c r="G15" s="125"/>
      <c r="H15" s="45"/>
    </row>
    <row r="16" spans="1:9">
      <c r="A16" s="20" t="s">
        <v>21</v>
      </c>
      <c r="B16" s="33">
        <v>1178.72</v>
      </c>
      <c r="E16" s="125">
        <f t="shared" si="0"/>
        <v>1178.72</v>
      </c>
      <c r="F16" s="131">
        <v>1200.3599999999999</v>
      </c>
      <c r="G16" s="140">
        <f t="shared" si="1"/>
        <v>-21.639999999999873</v>
      </c>
      <c r="H16" s="141">
        <f t="shared" si="2"/>
        <v>-1.8027924955846476E-2</v>
      </c>
    </row>
    <row r="17" spans="1:9">
      <c r="A17" s="20" t="s">
        <v>22</v>
      </c>
      <c r="B17" s="33">
        <v>130177</v>
      </c>
      <c r="E17" s="125">
        <f t="shared" si="0"/>
        <v>130177</v>
      </c>
      <c r="F17" s="131">
        <v>132582.18</v>
      </c>
      <c r="G17" s="125">
        <f t="shared" si="1"/>
        <v>-2405.179999999993</v>
      </c>
      <c r="H17" s="45">
        <f t="shared" si="2"/>
        <v>-1.8141050328181307E-2</v>
      </c>
    </row>
    <row r="18" spans="1:9">
      <c r="A18" s="20" t="s">
        <v>23</v>
      </c>
      <c r="B18" s="33">
        <v>10259.6</v>
      </c>
      <c r="E18" s="125">
        <f t="shared" si="0"/>
        <v>10259.6</v>
      </c>
      <c r="F18" s="131">
        <v>10447.67</v>
      </c>
      <c r="G18" s="125">
        <f t="shared" si="1"/>
        <v>-188.06999999999971</v>
      </c>
      <c r="H18" s="45">
        <f t="shared" si="2"/>
        <v>-1.8001142838546747E-2</v>
      </c>
    </row>
    <row r="19" spans="1:9">
      <c r="A19" s="20" t="s">
        <v>24</v>
      </c>
      <c r="B19" s="33">
        <v>1136138.08</v>
      </c>
      <c r="E19" s="125">
        <f t="shared" si="0"/>
        <v>1136138.08</v>
      </c>
      <c r="F19" s="131">
        <v>1157148.8400000001</v>
      </c>
      <c r="G19" s="125">
        <f t="shared" si="1"/>
        <v>-21010.760000000009</v>
      </c>
      <c r="H19" s="45">
        <f t="shared" si="2"/>
        <v>-1.8157353033340127E-2</v>
      </c>
    </row>
    <row r="20" spans="1:9">
      <c r="A20" s="20" t="s">
        <v>25</v>
      </c>
      <c r="B20" s="33">
        <v>10230.549999999999</v>
      </c>
      <c r="E20" s="125">
        <f t="shared" si="0"/>
        <v>10230.549999999999</v>
      </c>
      <c r="F20" s="131">
        <v>10418.41</v>
      </c>
      <c r="G20" s="125">
        <f t="shared" si="1"/>
        <v>-187.86000000000058</v>
      </c>
      <c r="H20" s="45">
        <f t="shared" si="2"/>
        <v>-1.8031542241090586E-2</v>
      </c>
    </row>
    <row r="21" spans="1:9">
      <c r="A21" s="20" t="s">
        <v>26</v>
      </c>
      <c r="B21" s="33">
        <v>17500</v>
      </c>
      <c r="E21" s="125">
        <f t="shared" si="0"/>
        <v>17500</v>
      </c>
      <c r="F21" s="131">
        <v>23960</v>
      </c>
      <c r="G21" s="125">
        <f t="shared" si="1"/>
        <v>-6460</v>
      </c>
      <c r="H21" s="147">
        <f t="shared" si="2"/>
        <v>-0.26961602671118529</v>
      </c>
      <c r="I21" s="148" t="s">
        <v>225</v>
      </c>
    </row>
    <row r="22" spans="1:9">
      <c r="A22" s="20" t="s">
        <v>27</v>
      </c>
      <c r="B22" s="20">
        <v>700.85</v>
      </c>
      <c r="E22" s="125">
        <f t="shared" si="0"/>
        <v>700.85</v>
      </c>
      <c r="F22" s="134">
        <v>720.21</v>
      </c>
      <c r="G22" s="125">
        <f t="shared" si="1"/>
        <v>-19.360000000000014</v>
      </c>
      <c r="H22" s="45">
        <f t="shared" si="2"/>
        <v>-2.6881048583052184E-2</v>
      </c>
    </row>
    <row r="23" spans="1:9">
      <c r="A23" s="20" t="s">
        <v>28</v>
      </c>
      <c r="B23" s="33">
        <v>58444</v>
      </c>
      <c r="E23" s="125">
        <f t="shared" si="0"/>
        <v>58444</v>
      </c>
      <c r="F23" s="131">
        <v>60066.58</v>
      </c>
      <c r="G23" s="125">
        <f t="shared" si="1"/>
        <v>-1622.5800000000017</v>
      </c>
      <c r="H23" s="45">
        <f t="shared" si="2"/>
        <v>-2.7013024547094269E-2</v>
      </c>
    </row>
    <row r="24" spans="1:9">
      <c r="A24" s="20" t="s">
        <v>29</v>
      </c>
      <c r="B24" s="33">
        <v>4139</v>
      </c>
      <c r="E24" s="125">
        <f t="shared" si="0"/>
        <v>4139</v>
      </c>
      <c r="F24" s="131">
        <v>4252.8500000000004</v>
      </c>
      <c r="G24" s="125">
        <f t="shared" si="1"/>
        <v>-113.85000000000036</v>
      </c>
      <c r="H24" s="45">
        <f t="shared" si="2"/>
        <v>-2.6770283456975994E-2</v>
      </c>
    </row>
    <row r="25" spans="1:9">
      <c r="A25" s="20" t="s">
        <v>30</v>
      </c>
      <c r="B25" s="33">
        <v>474227.21</v>
      </c>
      <c r="E25" s="125">
        <f t="shared" si="0"/>
        <v>474227.21</v>
      </c>
      <c r="F25" s="131">
        <v>487407.85</v>
      </c>
      <c r="G25" s="125">
        <f t="shared" si="1"/>
        <v>-13180.639999999956</v>
      </c>
      <c r="H25" s="45">
        <f t="shared" si="2"/>
        <v>-2.7042321948651332E-2</v>
      </c>
    </row>
    <row r="26" spans="1:9">
      <c r="A26" s="20" t="s">
        <v>31</v>
      </c>
      <c r="B26" s="33">
        <v>6095.3</v>
      </c>
      <c r="E26" s="125">
        <f t="shared" si="0"/>
        <v>6095.3</v>
      </c>
      <c r="F26" s="131">
        <v>6263.6</v>
      </c>
      <c r="G26" s="125">
        <f t="shared" si="1"/>
        <v>-168.30000000000018</v>
      </c>
      <c r="H26" s="45">
        <f t="shared" si="2"/>
        <v>-2.6869531898588699E-2</v>
      </c>
    </row>
    <row r="27" spans="1:9">
      <c r="A27" s="20" t="s">
        <v>32</v>
      </c>
      <c r="B27" s="33">
        <v>386119.72</v>
      </c>
      <c r="E27" s="125">
        <f t="shared" si="0"/>
        <v>386119.72</v>
      </c>
      <c r="F27" s="131">
        <v>423959.45</v>
      </c>
      <c r="G27" s="125">
        <f t="shared" si="1"/>
        <v>-37839.73000000004</v>
      </c>
      <c r="H27" s="45">
        <f t="shared" si="2"/>
        <v>-8.9253182114468824E-2</v>
      </c>
    </row>
    <row r="28" spans="1:9">
      <c r="A28" s="20" t="s">
        <v>33</v>
      </c>
      <c r="B28" s="33">
        <v>98868</v>
      </c>
      <c r="E28" s="125">
        <f t="shared" si="0"/>
        <v>98868</v>
      </c>
      <c r="F28" s="131">
        <v>133471.79999999999</v>
      </c>
      <c r="G28" s="125">
        <f t="shared" si="1"/>
        <v>-34603.799999999988</v>
      </c>
      <c r="H28" s="45">
        <f t="shared" si="2"/>
        <v>-0.25925925925925919</v>
      </c>
    </row>
    <row r="29" spans="1:9">
      <c r="A29" s="20" t="s">
        <v>34</v>
      </c>
      <c r="B29" s="33">
        <v>2907.75</v>
      </c>
      <c r="E29" s="125">
        <f t="shared" si="0"/>
        <v>2907.75</v>
      </c>
      <c r="F29" s="131">
        <v>3041.53</v>
      </c>
      <c r="G29" s="125">
        <f t="shared" si="1"/>
        <v>-133.7800000000002</v>
      </c>
      <c r="H29" s="45">
        <f t="shared" si="2"/>
        <v>-4.3984442040683532E-2</v>
      </c>
    </row>
    <row r="30" spans="1:9">
      <c r="A30" s="20" t="s">
        <v>35</v>
      </c>
      <c r="B30" s="33">
        <v>242160</v>
      </c>
      <c r="E30" s="125">
        <f t="shared" si="0"/>
        <v>242160</v>
      </c>
      <c r="F30" s="131">
        <v>253375.25</v>
      </c>
      <c r="G30" s="125">
        <f t="shared" si="1"/>
        <v>-11215.25</v>
      </c>
      <c r="H30" s="45">
        <f t="shared" si="2"/>
        <v>-4.4263399838776675E-2</v>
      </c>
    </row>
    <row r="31" spans="1:9">
      <c r="A31" s="20" t="s">
        <v>36</v>
      </c>
      <c r="B31" s="33">
        <v>2547487.89</v>
      </c>
      <c r="E31" s="125">
        <f t="shared" si="0"/>
        <v>2547487.89</v>
      </c>
      <c r="F31" s="131">
        <v>2796122.71</v>
      </c>
      <c r="G31" s="125">
        <f t="shared" si="1"/>
        <v>-248634.81999999983</v>
      </c>
      <c r="H31" s="45">
        <f t="shared" si="2"/>
        <v>-8.8921283429653136E-2</v>
      </c>
    </row>
    <row r="32" spans="1:9">
      <c r="A32" s="20" t="s">
        <v>37</v>
      </c>
      <c r="B32" s="33">
        <v>16740</v>
      </c>
      <c r="E32" s="125">
        <f t="shared" si="0"/>
        <v>16740</v>
      </c>
      <c r="F32" s="131">
        <v>17507.400000000001</v>
      </c>
      <c r="G32" s="125">
        <f t="shared" si="1"/>
        <v>-767.40000000000146</v>
      </c>
      <c r="H32" s="45">
        <f t="shared" si="2"/>
        <v>-4.3832893519311911E-2</v>
      </c>
    </row>
    <row r="33" spans="1:9">
      <c r="A33" s="20" t="s">
        <v>38</v>
      </c>
      <c r="B33" s="33">
        <v>96582</v>
      </c>
      <c r="E33" s="125">
        <f t="shared" si="0"/>
        <v>96582</v>
      </c>
      <c r="F33" s="131">
        <v>43461.9</v>
      </c>
      <c r="G33" s="125">
        <f t="shared" si="1"/>
        <v>53120.1</v>
      </c>
      <c r="H33" s="147">
        <f t="shared" si="2"/>
        <v>1.2222222222222221</v>
      </c>
      <c r="I33" s="148" t="s">
        <v>226</v>
      </c>
    </row>
    <row r="34" spans="1:9">
      <c r="A34" s="20" t="s">
        <v>39</v>
      </c>
      <c r="B34" s="33">
        <v>1941522.31</v>
      </c>
      <c r="E34" s="125">
        <f t="shared" si="0"/>
        <v>1941522.31</v>
      </c>
      <c r="F34" s="131">
        <v>2031500.74</v>
      </c>
      <c r="G34" s="125">
        <f t="shared" si="1"/>
        <v>-89978.429999999935</v>
      </c>
      <c r="H34" s="45">
        <f t="shared" si="2"/>
        <v>-4.4291605820433975E-2</v>
      </c>
    </row>
    <row r="35" spans="1:9">
      <c r="A35" s="20" t="s">
        <v>40</v>
      </c>
      <c r="B35" s="33">
        <v>25357.5</v>
      </c>
      <c r="E35" s="125">
        <f t="shared" si="0"/>
        <v>25357.5</v>
      </c>
      <c r="F35" s="131">
        <v>26524.11</v>
      </c>
      <c r="G35" s="125">
        <f t="shared" si="1"/>
        <v>-1166.6100000000006</v>
      </c>
      <c r="H35" s="45">
        <f t="shared" si="2"/>
        <v>-4.3983002634207166E-2</v>
      </c>
    </row>
    <row r="36" spans="1:9">
      <c r="A36" s="20" t="s">
        <v>41</v>
      </c>
      <c r="B36" s="33">
        <v>1529.89</v>
      </c>
      <c r="E36" s="125">
        <f t="shared" si="0"/>
        <v>1529.89</v>
      </c>
      <c r="F36" s="131">
        <v>1586.28</v>
      </c>
      <c r="G36" s="125">
        <f t="shared" si="1"/>
        <v>-56.389999999999873</v>
      </c>
      <c r="H36" s="45">
        <f t="shared" si="2"/>
        <v>-3.5548579065486467E-2</v>
      </c>
    </row>
    <row r="37" spans="1:9">
      <c r="A37" s="20" t="s">
        <v>42</v>
      </c>
      <c r="B37" s="33">
        <v>125119</v>
      </c>
      <c r="E37" s="125">
        <f t="shared" si="0"/>
        <v>125119</v>
      </c>
      <c r="F37" s="131">
        <v>129742.96</v>
      </c>
      <c r="G37" s="125">
        <f t="shared" si="1"/>
        <v>-4623.9600000000064</v>
      </c>
      <c r="H37" s="45">
        <f t="shared" si="2"/>
        <v>-3.5639390376171518E-2</v>
      </c>
    </row>
    <row r="38" spans="1:9">
      <c r="A38" s="20" t="s">
        <v>43</v>
      </c>
      <c r="B38" s="33">
        <v>8629.5</v>
      </c>
      <c r="E38" s="125">
        <f t="shared" si="0"/>
        <v>8629.5</v>
      </c>
      <c r="F38" s="131">
        <v>8945.68</v>
      </c>
      <c r="G38" s="125">
        <f t="shared" si="1"/>
        <v>-316.18000000000029</v>
      </c>
      <c r="H38" s="45">
        <f t="shared" si="2"/>
        <v>-3.5344434408563719E-2</v>
      </c>
    </row>
    <row r="39" spans="1:9">
      <c r="A39" s="20" t="s">
        <v>44</v>
      </c>
      <c r="B39" s="33">
        <v>1006743</v>
      </c>
      <c r="E39" s="125">
        <f t="shared" si="0"/>
        <v>1006743</v>
      </c>
      <c r="F39" s="131">
        <v>1044034.02</v>
      </c>
      <c r="G39" s="125">
        <f t="shared" si="1"/>
        <v>-37291.020000000019</v>
      </c>
      <c r="H39" s="45">
        <f t="shared" si="2"/>
        <v>-3.5718203895309865E-2</v>
      </c>
    </row>
    <row r="40" spans="1:9">
      <c r="A40" s="20" t="s">
        <v>45</v>
      </c>
      <c r="B40" s="33">
        <v>13355</v>
      </c>
      <c r="E40" s="125">
        <f t="shared" si="0"/>
        <v>13355</v>
      </c>
      <c r="F40" s="131">
        <v>13847.29</v>
      </c>
      <c r="G40" s="125">
        <f t="shared" si="1"/>
        <v>-492.29000000000087</v>
      </c>
      <c r="H40" s="45">
        <f t="shared" si="2"/>
        <v>-3.5551360591133778E-2</v>
      </c>
    </row>
    <row r="41" spans="1:9">
      <c r="A41" s="20" t="s">
        <v>46</v>
      </c>
      <c r="B41" s="20">
        <v>512.70000000000005</v>
      </c>
      <c r="E41" s="125">
        <f t="shared" si="0"/>
        <v>512.70000000000005</v>
      </c>
      <c r="F41" s="134">
        <v>531.52</v>
      </c>
      <c r="G41" s="125">
        <f t="shared" si="1"/>
        <v>-18.819999999999936</v>
      </c>
      <c r="H41" s="45">
        <f t="shared" si="2"/>
        <v>-3.5407886815171465E-2</v>
      </c>
    </row>
    <row r="42" spans="1:9">
      <c r="A42" s="20" t="s">
        <v>47</v>
      </c>
      <c r="B42" s="33">
        <v>66759</v>
      </c>
      <c r="E42" s="125">
        <f t="shared" si="0"/>
        <v>66759</v>
      </c>
      <c r="F42" s="131">
        <v>69216.84</v>
      </c>
      <c r="G42" s="125">
        <f t="shared" si="1"/>
        <v>-2457.8399999999965</v>
      </c>
      <c r="H42" s="45">
        <f t="shared" si="2"/>
        <v>-3.5509277800026648E-2</v>
      </c>
    </row>
    <row r="43" spans="1:9">
      <c r="A43" s="20" t="s">
        <v>48</v>
      </c>
      <c r="B43" s="33">
        <v>5160</v>
      </c>
      <c r="E43" s="125">
        <f t="shared" si="0"/>
        <v>5160</v>
      </c>
      <c r="F43" s="131">
        <v>5349</v>
      </c>
      <c r="G43" s="125">
        <f t="shared" si="1"/>
        <v>-189</v>
      </c>
      <c r="H43" s="45">
        <f t="shared" si="2"/>
        <v>-3.5333707234997194E-2</v>
      </c>
    </row>
    <row r="44" spans="1:9">
      <c r="A44" s="20" t="s">
        <v>49</v>
      </c>
      <c r="B44" s="33">
        <v>552298.5</v>
      </c>
      <c r="E44" s="125">
        <f t="shared" si="0"/>
        <v>552298.5</v>
      </c>
      <c r="F44" s="131">
        <v>572650.43999999994</v>
      </c>
      <c r="G44" s="125">
        <f t="shared" si="1"/>
        <v>-20351.939999999944</v>
      </c>
      <c r="H44" s="45">
        <f t="shared" si="2"/>
        <v>-3.5539901095684036E-2</v>
      </c>
    </row>
    <row r="45" spans="1:9">
      <c r="A45" s="20" t="s">
        <v>50</v>
      </c>
      <c r="B45" s="33">
        <v>4454.6000000000004</v>
      </c>
      <c r="E45" s="125">
        <f t="shared" si="0"/>
        <v>4454.6000000000004</v>
      </c>
      <c r="F45" s="131">
        <v>4618.09</v>
      </c>
      <c r="G45" s="125">
        <f t="shared" si="1"/>
        <v>-163.48999999999978</v>
      </c>
      <c r="H45" s="45">
        <f t="shared" si="2"/>
        <v>-3.540208181304387E-2</v>
      </c>
    </row>
    <row r="46" spans="1:9">
      <c r="A46" s="1" t="s">
        <v>51</v>
      </c>
      <c r="B46" s="24">
        <v>8991396.6699999999</v>
      </c>
      <c r="E46" s="127">
        <f t="shared" si="0"/>
        <v>8991396.6699999999</v>
      </c>
      <c r="F46" s="132">
        <v>9473955.5600000005</v>
      </c>
      <c r="G46" s="125">
        <f t="shared" si="1"/>
        <v>-482558.8900000006</v>
      </c>
      <c r="H46" s="45">
        <f t="shared" si="2"/>
        <v>-5.0935312810354849E-2</v>
      </c>
    </row>
    <row r="47" spans="1:9">
      <c r="A47" s="76" t="s">
        <v>52</v>
      </c>
      <c r="B47" s="59">
        <v>7951828.5800000001</v>
      </c>
      <c r="C47" s="77"/>
      <c r="D47" s="77"/>
      <c r="E47" s="129">
        <f t="shared" si="0"/>
        <v>7951828.5800000001</v>
      </c>
      <c r="F47" s="136">
        <v>9979776.4399999995</v>
      </c>
      <c r="G47" s="142">
        <f t="shared" si="1"/>
        <v>-2027947.8599999994</v>
      </c>
      <c r="H47" s="62">
        <f t="shared" si="2"/>
        <v>-0.20320574034822764</v>
      </c>
    </row>
    <row r="48" spans="1:9">
      <c r="A48" s="20"/>
      <c r="B48" s="20"/>
      <c r="E48" s="125"/>
      <c r="F48" s="134"/>
      <c r="G48" s="125"/>
      <c r="H48" s="45"/>
    </row>
    <row r="49" spans="1:9">
      <c r="A49" s="73" t="s">
        <v>53</v>
      </c>
      <c r="B49" s="73" t="s">
        <v>20</v>
      </c>
      <c r="C49" s="75"/>
      <c r="D49" s="75"/>
      <c r="E49" s="127"/>
      <c r="F49" s="133" t="s">
        <v>20</v>
      </c>
      <c r="G49" s="125"/>
      <c r="H49" s="45"/>
    </row>
    <row r="50" spans="1:9">
      <c r="A50" s="20" t="s">
        <v>54</v>
      </c>
      <c r="B50" s="33">
        <v>3000000</v>
      </c>
      <c r="E50" s="125">
        <f t="shared" si="0"/>
        <v>3000000</v>
      </c>
      <c r="F50" s="137">
        <v>4500000</v>
      </c>
      <c r="G50" s="140">
        <f t="shared" si="1"/>
        <v>-1500000</v>
      </c>
      <c r="H50" s="141">
        <f t="shared" si="2"/>
        <v>-0.33333333333333331</v>
      </c>
    </row>
    <row r="51" spans="1:9">
      <c r="A51" s="73" t="s">
        <v>55</v>
      </c>
      <c r="B51" s="74">
        <v>3000000</v>
      </c>
      <c r="C51" s="75"/>
      <c r="D51" s="75"/>
      <c r="E51" s="129">
        <f t="shared" si="0"/>
        <v>3000000</v>
      </c>
      <c r="F51" s="138">
        <v>4500000</v>
      </c>
      <c r="G51" s="127">
        <f t="shared" si="1"/>
        <v>-1500000</v>
      </c>
      <c r="H51" s="58">
        <f t="shared" si="2"/>
        <v>-0.33333333333333331</v>
      </c>
    </row>
    <row r="52" spans="1:9">
      <c r="A52" s="20"/>
      <c r="B52" s="20"/>
      <c r="E52" s="125"/>
      <c r="F52" s="134"/>
      <c r="G52" s="125"/>
      <c r="H52" s="45"/>
    </row>
    <row r="53" spans="1:9">
      <c r="A53" s="73" t="s">
        <v>56</v>
      </c>
      <c r="B53" s="78" t="s">
        <v>20</v>
      </c>
      <c r="C53" s="75"/>
      <c r="D53" s="75"/>
      <c r="E53" s="127"/>
      <c r="F53" s="134" t="s">
        <v>20</v>
      </c>
      <c r="G53" s="125"/>
      <c r="H53" s="45"/>
    </row>
    <row r="54" spans="1:9">
      <c r="A54" s="20" t="s">
        <v>57</v>
      </c>
      <c r="B54" s="33">
        <v>94237.13</v>
      </c>
      <c r="E54" s="125">
        <f t="shared" si="0"/>
        <v>94237.13</v>
      </c>
      <c r="F54" s="137">
        <v>98948.99</v>
      </c>
      <c r="G54" s="140">
        <f t="shared" si="1"/>
        <v>-4711.8600000000006</v>
      </c>
      <c r="H54" s="141">
        <f t="shared" si="2"/>
        <v>-4.7619081306438805E-2</v>
      </c>
    </row>
    <row r="55" spans="1:9">
      <c r="A55" s="20" t="s">
        <v>58</v>
      </c>
      <c r="B55" s="33">
        <v>6000</v>
      </c>
      <c r="E55" s="125">
        <f t="shared" si="0"/>
        <v>6000</v>
      </c>
      <c r="F55" s="131">
        <v>6000</v>
      </c>
      <c r="G55" s="125">
        <f t="shared" si="1"/>
        <v>0</v>
      </c>
      <c r="H55" s="45">
        <f t="shared" si="2"/>
        <v>0</v>
      </c>
    </row>
    <row r="56" spans="1:9">
      <c r="A56" s="20" t="s">
        <v>59</v>
      </c>
      <c r="B56" s="33">
        <v>1545</v>
      </c>
      <c r="E56" s="125">
        <f t="shared" si="0"/>
        <v>1545</v>
      </c>
      <c r="F56" s="131">
        <v>2134</v>
      </c>
      <c r="G56" s="125">
        <f t="shared" si="1"/>
        <v>-589</v>
      </c>
      <c r="H56" s="45">
        <f t="shared" si="2"/>
        <v>-0.27600749765698218</v>
      </c>
    </row>
    <row r="57" spans="1:9">
      <c r="A57" s="20" t="s">
        <v>60</v>
      </c>
      <c r="B57" s="33">
        <v>7200</v>
      </c>
      <c r="E57" s="125">
        <f t="shared" si="0"/>
        <v>7200</v>
      </c>
      <c r="F57" s="131">
        <v>7200</v>
      </c>
      <c r="G57" s="125">
        <f t="shared" si="1"/>
        <v>0</v>
      </c>
      <c r="H57" s="45">
        <f t="shared" si="2"/>
        <v>0</v>
      </c>
    </row>
    <row r="58" spans="1:9">
      <c r="A58" s="20" t="s">
        <v>61</v>
      </c>
      <c r="B58" s="33">
        <v>13992</v>
      </c>
      <c r="E58" s="125">
        <f t="shared" si="0"/>
        <v>13992</v>
      </c>
      <c r="F58" s="131">
        <v>17869</v>
      </c>
      <c r="G58" s="125">
        <f t="shared" si="1"/>
        <v>-3877</v>
      </c>
      <c r="H58" s="45">
        <f t="shared" si="2"/>
        <v>-0.21696793329229391</v>
      </c>
    </row>
    <row r="59" spans="1:9">
      <c r="A59" s="20" t="s">
        <v>62</v>
      </c>
      <c r="B59" s="33">
        <v>2160208.86</v>
      </c>
      <c r="E59" s="125">
        <f t="shared" si="0"/>
        <v>2160208.86</v>
      </c>
      <c r="F59" s="131">
        <v>1544187.97</v>
      </c>
      <c r="G59" s="125">
        <f t="shared" si="1"/>
        <v>616020.8899999999</v>
      </c>
      <c r="H59" s="45">
        <f t="shared" si="2"/>
        <v>0.39892869389469465</v>
      </c>
    </row>
    <row r="60" spans="1:9">
      <c r="A60" s="20" t="s">
        <v>63</v>
      </c>
      <c r="B60" s="33">
        <v>99458.16</v>
      </c>
      <c r="E60" s="125">
        <f t="shared" si="0"/>
        <v>99458.16</v>
      </c>
      <c r="F60" s="131">
        <v>94485.25</v>
      </c>
      <c r="G60" s="125">
        <f t="shared" si="1"/>
        <v>4972.9100000000035</v>
      </c>
      <c r="H60" s="45">
        <f t="shared" si="2"/>
        <v>5.2631601228763258E-2</v>
      </c>
    </row>
    <row r="61" spans="1:9">
      <c r="A61" s="20" t="s">
        <v>64</v>
      </c>
      <c r="B61" s="33">
        <v>25261</v>
      </c>
      <c r="E61" s="125">
        <f t="shared" si="0"/>
        <v>25261</v>
      </c>
      <c r="F61" s="131">
        <v>23492.73</v>
      </c>
      <c r="G61" s="125">
        <f t="shared" si="1"/>
        <v>1768.2700000000004</v>
      </c>
      <c r="H61" s="45">
        <f t="shared" si="2"/>
        <v>7.5268817204301092E-2</v>
      </c>
    </row>
    <row r="62" spans="1:9">
      <c r="A62" s="20" t="s">
        <v>65</v>
      </c>
      <c r="B62" s="33">
        <v>2883</v>
      </c>
      <c r="E62" s="125">
        <f t="shared" si="0"/>
        <v>2883</v>
      </c>
      <c r="F62" s="131">
        <v>1598</v>
      </c>
      <c r="G62" s="125">
        <f t="shared" si="1"/>
        <v>1285</v>
      </c>
      <c r="H62" s="147">
        <f t="shared" si="2"/>
        <v>0.80413016270337923</v>
      </c>
      <c r="I62" s="148" t="s">
        <v>228</v>
      </c>
    </row>
    <row r="63" spans="1:9">
      <c r="A63" s="20" t="s">
        <v>66</v>
      </c>
      <c r="B63" s="33">
        <v>20988</v>
      </c>
      <c r="E63" s="125">
        <f t="shared" si="0"/>
        <v>20988</v>
      </c>
      <c r="F63" s="131">
        <v>22010</v>
      </c>
      <c r="G63" s="125">
        <f t="shared" si="1"/>
        <v>-1022</v>
      </c>
      <c r="H63" s="45">
        <f t="shared" si="2"/>
        <v>-4.6433439345751934E-2</v>
      </c>
    </row>
    <row r="64" spans="1:9">
      <c r="A64" s="20" t="s">
        <v>67</v>
      </c>
      <c r="B64" s="33">
        <v>20339</v>
      </c>
      <c r="E64" s="125">
        <f t="shared" si="0"/>
        <v>20339</v>
      </c>
      <c r="F64" s="131">
        <v>19932.22</v>
      </c>
      <c r="G64" s="125">
        <f t="shared" si="1"/>
        <v>406.77999999999884</v>
      </c>
      <c r="H64" s="45">
        <f t="shared" si="2"/>
        <v>2.0408163265306062E-2</v>
      </c>
    </row>
    <row r="65" spans="1:8">
      <c r="A65" s="20" t="s">
        <v>68</v>
      </c>
      <c r="B65" s="33">
        <v>15600</v>
      </c>
      <c r="E65" s="125">
        <f t="shared" si="0"/>
        <v>15600</v>
      </c>
      <c r="F65" s="131">
        <v>17940</v>
      </c>
      <c r="G65" s="125">
        <f t="shared" si="1"/>
        <v>-2340</v>
      </c>
      <c r="H65" s="45">
        <f t="shared" si="2"/>
        <v>-0.13043478260869565</v>
      </c>
    </row>
    <row r="66" spans="1:8">
      <c r="A66" s="20" t="s">
        <v>69</v>
      </c>
      <c r="B66" s="33">
        <v>17228.650000000001</v>
      </c>
      <c r="E66" s="125">
        <f t="shared" si="0"/>
        <v>17228.650000000001</v>
      </c>
      <c r="F66" s="131">
        <v>16367.22</v>
      </c>
      <c r="G66" s="125">
        <f t="shared" si="1"/>
        <v>861.43000000000211</v>
      </c>
      <c r="H66" s="45">
        <f t="shared" si="2"/>
        <v>5.263141816386669E-2</v>
      </c>
    </row>
    <row r="67" spans="1:8">
      <c r="A67" s="20" t="s">
        <v>70</v>
      </c>
      <c r="B67" s="33">
        <v>5300</v>
      </c>
      <c r="E67" s="125">
        <f t="shared" si="0"/>
        <v>5300</v>
      </c>
      <c r="F67" s="131">
        <v>5400</v>
      </c>
      <c r="G67" s="125">
        <f t="shared" si="1"/>
        <v>-100</v>
      </c>
      <c r="H67" s="45">
        <f t="shared" si="2"/>
        <v>-1.8518518518518517E-2</v>
      </c>
    </row>
    <row r="68" spans="1:8">
      <c r="A68" s="20" t="s">
        <v>71</v>
      </c>
      <c r="B68" s="33">
        <v>19111</v>
      </c>
      <c r="E68" s="125">
        <f t="shared" si="0"/>
        <v>19111</v>
      </c>
      <c r="F68" s="131">
        <v>23506.53</v>
      </c>
      <c r="G68" s="125">
        <f t="shared" si="1"/>
        <v>-4395.5299999999988</v>
      </c>
      <c r="H68" s="45">
        <f t="shared" si="2"/>
        <v>-0.18699186991869915</v>
      </c>
    </row>
    <row r="69" spans="1:8">
      <c r="A69" s="20" t="s">
        <v>72</v>
      </c>
      <c r="B69" s="33">
        <v>18000</v>
      </c>
      <c r="E69" s="125">
        <f t="shared" si="0"/>
        <v>18000</v>
      </c>
      <c r="F69" s="131">
        <v>18000</v>
      </c>
      <c r="G69" s="125">
        <f t="shared" si="1"/>
        <v>0</v>
      </c>
      <c r="H69" s="45">
        <f t="shared" si="2"/>
        <v>0</v>
      </c>
    </row>
    <row r="70" spans="1:8">
      <c r="A70" s="20" t="s">
        <v>73</v>
      </c>
      <c r="B70" s="33">
        <v>4484.8999999999996</v>
      </c>
      <c r="E70" s="125">
        <f t="shared" ref="E70:E102" si="3">B70+C70-D70</f>
        <v>4484.8999999999996</v>
      </c>
      <c r="F70" s="131">
        <v>4200</v>
      </c>
      <c r="G70" s="125">
        <f t="shared" ref="G70:G102" si="4">E70-F70</f>
        <v>284.89999999999964</v>
      </c>
      <c r="H70" s="45">
        <f t="shared" ref="H70:H102" si="5">G70/F70</f>
        <v>6.7833333333333246E-2</v>
      </c>
    </row>
    <row r="71" spans="1:8">
      <c r="A71" s="20" t="s">
        <v>74</v>
      </c>
      <c r="B71" s="33">
        <v>9752</v>
      </c>
      <c r="E71" s="125">
        <f t="shared" si="3"/>
        <v>9752</v>
      </c>
      <c r="F71" s="131">
        <v>10800</v>
      </c>
      <c r="G71" s="125">
        <f t="shared" si="4"/>
        <v>-1048</v>
      </c>
      <c r="H71" s="45">
        <f t="shared" si="5"/>
        <v>-9.7037037037037033E-2</v>
      </c>
    </row>
    <row r="72" spans="1:8">
      <c r="A72" s="20" t="s">
        <v>75</v>
      </c>
      <c r="B72" s="33">
        <v>8831.5</v>
      </c>
      <c r="E72" s="125">
        <f t="shared" si="3"/>
        <v>8831.5</v>
      </c>
      <c r="F72" s="131">
        <v>11039.38</v>
      </c>
      <c r="G72" s="125">
        <f t="shared" si="4"/>
        <v>-2207.8799999999992</v>
      </c>
      <c r="H72" s="45">
        <f t="shared" si="5"/>
        <v>-0.20000036233918927</v>
      </c>
    </row>
    <row r="73" spans="1:8">
      <c r="A73" s="20" t="s">
        <v>76</v>
      </c>
      <c r="B73" s="33">
        <v>5088</v>
      </c>
      <c r="E73" s="125">
        <f t="shared" si="3"/>
        <v>5088</v>
      </c>
      <c r="F73" s="131">
        <v>6700</v>
      </c>
      <c r="G73" s="125">
        <f t="shared" si="4"/>
        <v>-1612</v>
      </c>
      <c r="H73" s="45">
        <f t="shared" si="5"/>
        <v>-0.24059701492537314</v>
      </c>
    </row>
    <row r="74" spans="1:8">
      <c r="A74" s="20" t="s">
        <v>77</v>
      </c>
      <c r="B74" s="20">
        <v>0</v>
      </c>
      <c r="E74" s="125">
        <f t="shared" si="3"/>
        <v>0</v>
      </c>
      <c r="F74" s="131">
        <v>346890.2</v>
      </c>
      <c r="G74" s="125">
        <f t="shared" si="4"/>
        <v>-346890.2</v>
      </c>
      <c r="H74" s="45">
        <f t="shared" si="5"/>
        <v>-1</v>
      </c>
    </row>
    <row r="75" spans="1:8">
      <c r="A75" s="20" t="s">
        <v>78</v>
      </c>
      <c r="B75" s="33">
        <v>2600</v>
      </c>
      <c r="E75" s="125">
        <f t="shared" si="3"/>
        <v>2600</v>
      </c>
      <c r="F75" s="134">
        <v>0</v>
      </c>
      <c r="G75" s="125">
        <f t="shared" si="4"/>
        <v>2600</v>
      </c>
      <c r="H75" s="45" t="e">
        <f t="shared" si="5"/>
        <v>#DIV/0!</v>
      </c>
    </row>
    <row r="76" spans="1:8">
      <c r="A76" s="20" t="s">
        <v>79</v>
      </c>
      <c r="B76" s="33">
        <v>2111390.9900000002</v>
      </c>
      <c r="E76" s="125">
        <f t="shared" si="3"/>
        <v>2111390.9900000002</v>
      </c>
      <c r="F76" s="131">
        <v>2165393.64</v>
      </c>
      <c r="G76" s="125">
        <f t="shared" si="4"/>
        <v>-54002.649999999907</v>
      </c>
      <c r="H76" s="45">
        <f t="shared" si="5"/>
        <v>-2.4938952900960727E-2</v>
      </c>
    </row>
    <row r="77" spans="1:8">
      <c r="A77" s="20" t="s">
        <v>80</v>
      </c>
      <c r="B77" s="33">
        <v>67200</v>
      </c>
      <c r="E77" s="125">
        <f t="shared" si="3"/>
        <v>67200</v>
      </c>
      <c r="F77" s="131">
        <v>67200</v>
      </c>
      <c r="G77" s="125">
        <f t="shared" si="4"/>
        <v>0</v>
      </c>
      <c r="H77" s="45">
        <f t="shared" si="5"/>
        <v>0</v>
      </c>
    </row>
    <row r="78" spans="1:8">
      <c r="A78" s="20" t="s">
        <v>81</v>
      </c>
      <c r="B78" s="33">
        <v>11000</v>
      </c>
      <c r="E78" s="125">
        <f t="shared" si="3"/>
        <v>11000</v>
      </c>
      <c r="F78" s="131">
        <v>11000</v>
      </c>
      <c r="G78" s="125">
        <f t="shared" si="4"/>
        <v>0</v>
      </c>
      <c r="H78" s="45">
        <f t="shared" si="5"/>
        <v>0</v>
      </c>
    </row>
    <row r="79" spans="1:8">
      <c r="A79" s="20" t="s">
        <v>82</v>
      </c>
      <c r="B79" s="33">
        <v>34300</v>
      </c>
      <c r="E79" s="125">
        <f t="shared" si="3"/>
        <v>34300</v>
      </c>
      <c r="F79" s="131">
        <v>32000</v>
      </c>
      <c r="G79" s="125">
        <f t="shared" si="4"/>
        <v>2300</v>
      </c>
      <c r="H79" s="45">
        <f t="shared" si="5"/>
        <v>7.1874999999999994E-2</v>
      </c>
    </row>
    <row r="80" spans="1:8">
      <c r="A80" s="20" t="s">
        <v>83</v>
      </c>
      <c r="B80" s="33">
        <v>2385216.41</v>
      </c>
      <c r="E80" s="125">
        <f t="shared" si="3"/>
        <v>2385216.41</v>
      </c>
      <c r="F80" s="131">
        <v>2312549.7000000002</v>
      </c>
      <c r="G80" s="125">
        <f t="shared" si="4"/>
        <v>72666.709999999963</v>
      </c>
      <c r="H80" s="45">
        <f t="shared" si="5"/>
        <v>3.1422766827454547E-2</v>
      </c>
    </row>
    <row r="81" spans="1:8">
      <c r="A81" s="20" t="s">
        <v>84</v>
      </c>
      <c r="B81" s="33">
        <v>89040</v>
      </c>
      <c r="E81" s="125">
        <f t="shared" si="3"/>
        <v>89040</v>
      </c>
      <c r="F81" s="131">
        <v>89040</v>
      </c>
      <c r="G81" s="125">
        <f t="shared" si="4"/>
        <v>0</v>
      </c>
      <c r="H81" s="45">
        <f t="shared" si="5"/>
        <v>0</v>
      </c>
    </row>
    <row r="82" spans="1:8">
      <c r="A82" s="20" t="s">
        <v>85</v>
      </c>
      <c r="B82" s="33">
        <v>37500</v>
      </c>
      <c r="E82" s="125">
        <f t="shared" si="3"/>
        <v>37500</v>
      </c>
      <c r="F82" s="134">
        <v>0</v>
      </c>
      <c r="G82" s="125">
        <f t="shared" si="4"/>
        <v>37500</v>
      </c>
      <c r="H82" s="45" t="e">
        <f t="shared" si="5"/>
        <v>#DIV/0!</v>
      </c>
    </row>
    <row r="83" spans="1:8">
      <c r="A83" s="20" t="s">
        <v>86</v>
      </c>
      <c r="B83" s="33">
        <v>7700</v>
      </c>
      <c r="E83" s="125">
        <f t="shared" si="3"/>
        <v>7700</v>
      </c>
      <c r="F83" s="131">
        <v>7700</v>
      </c>
      <c r="G83" s="125">
        <f t="shared" si="4"/>
        <v>0</v>
      </c>
      <c r="H83" s="45">
        <f t="shared" si="5"/>
        <v>0</v>
      </c>
    </row>
    <row r="84" spans="1:8">
      <c r="A84" s="20" t="s">
        <v>87</v>
      </c>
      <c r="B84" s="33">
        <v>2544</v>
      </c>
      <c r="E84" s="125">
        <f t="shared" si="3"/>
        <v>2544</v>
      </c>
      <c r="F84" s="131">
        <v>2544</v>
      </c>
      <c r="G84" s="125">
        <f t="shared" si="4"/>
        <v>0</v>
      </c>
      <c r="H84" s="45">
        <f t="shared" si="5"/>
        <v>0</v>
      </c>
    </row>
    <row r="85" spans="1:8">
      <c r="A85" s="20" t="s">
        <v>88</v>
      </c>
      <c r="B85" s="33">
        <v>15220</v>
      </c>
      <c r="E85" s="125">
        <f t="shared" si="3"/>
        <v>15220</v>
      </c>
      <c r="F85" s="131">
        <v>12000</v>
      </c>
      <c r="G85" s="125">
        <f t="shared" si="4"/>
        <v>3220</v>
      </c>
      <c r="H85" s="45">
        <f t="shared" si="5"/>
        <v>0.26833333333333331</v>
      </c>
    </row>
    <row r="86" spans="1:8">
      <c r="A86" s="20" t="s">
        <v>89</v>
      </c>
      <c r="B86" s="33">
        <v>36000</v>
      </c>
      <c r="E86" s="125">
        <f t="shared" si="3"/>
        <v>36000</v>
      </c>
      <c r="F86" s="131">
        <v>36000</v>
      </c>
      <c r="G86" s="125">
        <f t="shared" si="4"/>
        <v>0</v>
      </c>
      <c r="H86" s="45">
        <f t="shared" si="5"/>
        <v>0</v>
      </c>
    </row>
    <row r="87" spans="1:8">
      <c r="A87" s="20" t="s">
        <v>90</v>
      </c>
      <c r="B87" s="33">
        <v>9600</v>
      </c>
      <c r="E87" s="125">
        <f t="shared" si="3"/>
        <v>9600</v>
      </c>
      <c r="F87" s="131">
        <v>9600</v>
      </c>
      <c r="G87" s="125">
        <f t="shared" si="4"/>
        <v>0</v>
      </c>
      <c r="H87" s="45">
        <f t="shared" si="5"/>
        <v>0</v>
      </c>
    </row>
    <row r="88" spans="1:8">
      <c r="A88" s="20" t="s">
        <v>91</v>
      </c>
      <c r="B88" s="33">
        <v>22090</v>
      </c>
      <c r="E88" s="125">
        <f t="shared" si="3"/>
        <v>22090</v>
      </c>
      <c r="F88" s="131">
        <v>24500</v>
      </c>
      <c r="G88" s="125">
        <f t="shared" si="4"/>
        <v>-2410</v>
      </c>
      <c r="H88" s="45">
        <f t="shared" si="5"/>
        <v>-9.836734693877551E-2</v>
      </c>
    </row>
    <row r="89" spans="1:8">
      <c r="A89" s="20" t="s">
        <v>92</v>
      </c>
      <c r="B89" s="33">
        <v>3650</v>
      </c>
      <c r="E89" s="125">
        <f t="shared" si="3"/>
        <v>3650</v>
      </c>
      <c r="F89" s="131">
        <v>4300</v>
      </c>
      <c r="G89" s="125">
        <f t="shared" si="4"/>
        <v>-650</v>
      </c>
      <c r="H89" s="45">
        <f t="shared" si="5"/>
        <v>-0.15116279069767441</v>
      </c>
    </row>
    <row r="90" spans="1:8">
      <c r="A90" s="20" t="s">
        <v>93</v>
      </c>
      <c r="B90" s="33">
        <v>124504.8</v>
      </c>
      <c r="E90" s="125">
        <f t="shared" si="3"/>
        <v>124504.8</v>
      </c>
      <c r="F90" s="131">
        <v>128239.94</v>
      </c>
      <c r="G90" s="125">
        <f t="shared" si="4"/>
        <v>-3735.1399999999994</v>
      </c>
      <c r="H90" s="45">
        <f t="shared" si="5"/>
        <v>-2.9126183309193684E-2</v>
      </c>
    </row>
    <row r="91" spans="1:8">
      <c r="A91" s="20" t="s">
        <v>94</v>
      </c>
      <c r="B91" s="33">
        <v>3600</v>
      </c>
      <c r="E91" s="125">
        <f t="shared" si="3"/>
        <v>3600</v>
      </c>
      <c r="F91" s="131">
        <v>3600</v>
      </c>
      <c r="G91" s="125">
        <f t="shared" si="4"/>
        <v>0</v>
      </c>
      <c r="H91" s="45">
        <f t="shared" si="5"/>
        <v>0</v>
      </c>
    </row>
    <row r="92" spans="1:8">
      <c r="A92" s="20" t="s">
        <v>95</v>
      </c>
      <c r="B92" s="33">
        <v>376406.7</v>
      </c>
      <c r="E92" s="125">
        <f t="shared" si="3"/>
        <v>376406.7</v>
      </c>
      <c r="F92" s="131">
        <v>405164.17</v>
      </c>
      <c r="G92" s="125">
        <f t="shared" si="4"/>
        <v>-28757.469999999972</v>
      </c>
      <c r="H92" s="45">
        <f t="shared" si="5"/>
        <v>-7.0977327536144108E-2</v>
      </c>
    </row>
    <row r="93" spans="1:8">
      <c r="A93" s="20" t="s">
        <v>96</v>
      </c>
      <c r="B93" s="33">
        <v>143807.5</v>
      </c>
      <c r="E93" s="125">
        <f t="shared" si="3"/>
        <v>143807.5</v>
      </c>
      <c r="F93" s="131">
        <v>156031.14000000001</v>
      </c>
      <c r="G93" s="125">
        <f t="shared" si="4"/>
        <v>-12223.640000000014</v>
      </c>
      <c r="H93" s="45">
        <f t="shared" si="5"/>
        <v>-7.8341028592113171E-2</v>
      </c>
    </row>
    <row r="94" spans="1:8">
      <c r="A94" s="20" t="s">
        <v>97</v>
      </c>
      <c r="B94" s="33">
        <v>38294</v>
      </c>
      <c r="E94" s="125">
        <f t="shared" si="3"/>
        <v>38294</v>
      </c>
      <c r="F94" s="131">
        <v>42276.58</v>
      </c>
      <c r="G94" s="125">
        <f t="shared" si="4"/>
        <v>-3982.5800000000017</v>
      </c>
      <c r="H94" s="45">
        <f t="shared" si="5"/>
        <v>-9.4202984252747063E-2</v>
      </c>
    </row>
    <row r="95" spans="1:8">
      <c r="A95" s="20" t="s">
        <v>98</v>
      </c>
      <c r="B95" s="33">
        <v>9142</v>
      </c>
      <c r="E95" s="125">
        <f t="shared" si="3"/>
        <v>9142</v>
      </c>
      <c r="F95" s="131">
        <v>10787.56</v>
      </c>
      <c r="G95" s="125">
        <f t="shared" si="4"/>
        <v>-1645.5599999999995</v>
      </c>
      <c r="H95" s="45">
        <f t="shared" si="5"/>
        <v>-0.15254237288135589</v>
      </c>
    </row>
    <row r="96" spans="1:8">
      <c r="A96" s="20" t="s">
        <v>99</v>
      </c>
      <c r="B96" s="33">
        <v>31800</v>
      </c>
      <c r="E96" s="125">
        <f t="shared" si="3"/>
        <v>31800</v>
      </c>
      <c r="F96" s="131">
        <v>36000</v>
      </c>
      <c r="G96" s="125">
        <f t="shared" si="4"/>
        <v>-4200</v>
      </c>
      <c r="H96" s="45">
        <f t="shared" si="5"/>
        <v>-0.11666666666666667</v>
      </c>
    </row>
    <row r="97" spans="1:8">
      <c r="A97" s="20" t="s">
        <v>100</v>
      </c>
      <c r="B97" s="33">
        <v>6000</v>
      </c>
      <c r="E97" s="125">
        <f t="shared" si="3"/>
        <v>6000</v>
      </c>
      <c r="F97" s="131">
        <v>6600</v>
      </c>
      <c r="G97" s="125">
        <f t="shared" si="4"/>
        <v>-600</v>
      </c>
      <c r="H97" s="45">
        <f t="shared" si="5"/>
        <v>-9.0909090909090912E-2</v>
      </c>
    </row>
    <row r="98" spans="1:8">
      <c r="A98" s="20" t="s">
        <v>101</v>
      </c>
      <c r="B98" s="33">
        <v>24000</v>
      </c>
      <c r="E98" s="125">
        <f t="shared" si="3"/>
        <v>24000</v>
      </c>
      <c r="F98" s="131">
        <v>36000</v>
      </c>
      <c r="G98" s="125">
        <f t="shared" si="4"/>
        <v>-12000</v>
      </c>
      <c r="H98" s="45">
        <f t="shared" si="5"/>
        <v>-0.33333333333333331</v>
      </c>
    </row>
    <row r="99" spans="1:8">
      <c r="A99" s="20" t="s">
        <v>102</v>
      </c>
      <c r="B99" s="33">
        <v>847161.27</v>
      </c>
      <c r="E99" s="125">
        <f t="shared" si="3"/>
        <v>847161.27</v>
      </c>
      <c r="F99" s="131">
        <v>972186.6</v>
      </c>
      <c r="G99" s="125">
        <f t="shared" si="4"/>
        <v>-125025.32999999996</v>
      </c>
      <c r="H99" s="45">
        <f t="shared" si="5"/>
        <v>-0.1286021942701123</v>
      </c>
    </row>
    <row r="100" spans="1:8">
      <c r="A100" s="20" t="s">
        <v>112</v>
      </c>
      <c r="B100" s="20"/>
      <c r="E100" s="125">
        <f t="shared" si="3"/>
        <v>0</v>
      </c>
      <c r="F100" s="134">
        <v>0</v>
      </c>
      <c r="G100" s="125">
        <f t="shared" si="4"/>
        <v>0</v>
      </c>
      <c r="H100" s="45" t="e">
        <f t="shared" si="5"/>
        <v>#DIV/0!</v>
      </c>
    </row>
    <row r="101" spans="1:8">
      <c r="A101" s="73" t="s">
        <v>103</v>
      </c>
      <c r="B101" s="74">
        <v>8995275.8699999992</v>
      </c>
      <c r="C101" s="75"/>
      <c r="D101" s="75"/>
      <c r="E101" s="128">
        <f t="shared" si="3"/>
        <v>8995275.8699999992</v>
      </c>
      <c r="F101" s="132">
        <v>8869414.8200000003</v>
      </c>
      <c r="G101" s="125">
        <f t="shared" si="4"/>
        <v>125861.04999999888</v>
      </c>
      <c r="H101" s="45">
        <f t="shared" si="5"/>
        <v>1.4190457043027205E-2</v>
      </c>
    </row>
    <row r="102" spans="1:8">
      <c r="A102" s="102" t="s">
        <v>104</v>
      </c>
      <c r="B102" s="103">
        <v>1956552.71</v>
      </c>
      <c r="C102" s="104"/>
      <c r="D102" s="104"/>
      <c r="E102" s="130">
        <f t="shared" si="3"/>
        <v>1956552.71</v>
      </c>
      <c r="F102" s="139">
        <v>5610361.6200000001</v>
      </c>
      <c r="G102" s="126">
        <f t="shared" si="4"/>
        <v>-3653808.91</v>
      </c>
      <c r="H102" s="143">
        <f t="shared" si="5"/>
        <v>-0.65126085580201876</v>
      </c>
    </row>
    <row r="104" spans="1:8">
      <c r="A104" s="144" t="s">
        <v>113</v>
      </c>
      <c r="B104" s="145">
        <v>2022</v>
      </c>
      <c r="C104" s="145">
        <v>2021</v>
      </c>
    </row>
    <row r="105" spans="1:8">
      <c r="A105" s="145" t="s">
        <v>114</v>
      </c>
      <c r="B105" s="146">
        <f>B47/B13</f>
        <v>0.4693220129384752</v>
      </c>
      <c r="C105" s="146">
        <f>F47/F13</f>
        <v>0.51300061294151678</v>
      </c>
    </row>
    <row r="106" spans="1:8">
      <c r="A106" s="145" t="s">
        <v>115</v>
      </c>
      <c r="B106" s="146">
        <f>B102/B13</f>
        <v>0.11547699337822355</v>
      </c>
      <c r="C106" s="146">
        <f>F102/F13</f>
        <v>0.28839513261517125</v>
      </c>
    </row>
    <row r="107" spans="1:8">
      <c r="A107" s="145" t="s">
        <v>116</v>
      </c>
      <c r="B107" s="146">
        <f>B105-B106</f>
        <v>0.35384501956025166</v>
      </c>
      <c r="C107" s="146">
        <f>C105-C106</f>
        <v>0.22460548032634553</v>
      </c>
    </row>
    <row r="111" spans="1:8">
      <c r="B111" s="150" t="s">
        <v>222</v>
      </c>
    </row>
    <row r="112" spans="1:8">
      <c r="A112" s="149" t="s">
        <v>221</v>
      </c>
      <c r="B112" t="s">
        <v>223</v>
      </c>
    </row>
    <row r="113" spans="1:2">
      <c r="B113" t="s">
        <v>224</v>
      </c>
    </row>
    <row r="114" spans="1:2">
      <c r="B114" t="s">
        <v>230</v>
      </c>
    </row>
    <row r="116" spans="1:2" ht="17">
      <c r="A116" s="151" t="s">
        <v>225</v>
      </c>
      <c r="B116" t="s">
        <v>229</v>
      </c>
    </row>
    <row r="117" spans="1:2">
      <c r="A117" s="151"/>
    </row>
    <row r="118" spans="1:2" ht="17">
      <c r="A118" s="151" t="s">
        <v>226</v>
      </c>
      <c r="B118" t="s">
        <v>227</v>
      </c>
    </row>
    <row r="120" spans="1:2" ht="17">
      <c r="A120" s="151" t="s">
        <v>228</v>
      </c>
      <c r="B120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B310-1384-9849-AD20-41E1AC7B0DD6}">
  <dimension ref="A1:H65"/>
  <sheetViews>
    <sheetView topLeftCell="B32" zoomScale="112" zoomScaleNormal="82" workbookViewId="0">
      <selection activeCell="B47" sqref="B47:C47"/>
    </sheetView>
  </sheetViews>
  <sheetFormatPr baseColWidth="10" defaultColWidth="11" defaultRowHeight="16"/>
  <cols>
    <col min="1" max="1" width="103.5" customWidth="1"/>
    <col min="2" max="2" width="76.1640625" customWidth="1"/>
    <col min="3" max="3" width="31.83203125" customWidth="1"/>
    <col min="4" max="4" width="32.83203125" customWidth="1"/>
    <col min="5" max="5" width="28.5" customWidth="1"/>
    <col min="6" max="6" width="27" customWidth="1"/>
  </cols>
  <sheetData>
    <row r="1" spans="1:6" ht="23">
      <c r="A1" s="171" t="s">
        <v>117</v>
      </c>
      <c r="B1" s="171"/>
      <c r="C1" s="171"/>
      <c r="D1" s="171"/>
      <c r="E1" s="171"/>
    </row>
    <row r="2" spans="1:6" ht="23">
      <c r="A2" s="172" t="s">
        <v>118</v>
      </c>
      <c r="B2" s="172"/>
      <c r="C2" s="172"/>
      <c r="D2" s="172"/>
      <c r="E2" s="172"/>
    </row>
    <row r="3" spans="1:6" ht="64" customHeight="1">
      <c r="A3" s="172" t="s">
        <v>119</v>
      </c>
      <c r="B3" s="172"/>
      <c r="C3" s="172"/>
      <c r="D3" s="172"/>
      <c r="E3" s="172"/>
    </row>
    <row r="4" spans="1:6" ht="26" customHeight="1">
      <c r="A4" s="31" t="s">
        <v>120</v>
      </c>
      <c r="B4" s="32"/>
      <c r="C4" s="175">
        <v>44926</v>
      </c>
      <c r="D4" s="177">
        <v>44561</v>
      </c>
      <c r="E4" s="179" t="s">
        <v>7</v>
      </c>
      <c r="F4" s="154" t="s">
        <v>121</v>
      </c>
    </row>
    <row r="5" spans="1:6" ht="24" customHeight="1">
      <c r="A5" s="173" t="s">
        <v>122</v>
      </c>
      <c r="B5" s="174"/>
      <c r="C5" s="176"/>
      <c r="D5" s="178"/>
      <c r="E5" s="180"/>
      <c r="F5" s="155"/>
    </row>
    <row r="6" spans="1:6" ht="24">
      <c r="A6" s="165" t="s">
        <v>123</v>
      </c>
      <c r="B6" s="165"/>
      <c r="C6" s="5"/>
      <c r="D6" s="5"/>
      <c r="E6" s="35"/>
      <c r="F6" s="36"/>
    </row>
    <row r="7" spans="1:6" ht="24">
      <c r="A7" s="162" t="s">
        <v>124</v>
      </c>
      <c r="B7" s="162"/>
      <c r="C7" s="7">
        <v>37446405.659999996</v>
      </c>
      <c r="D7" s="7">
        <v>300175.01</v>
      </c>
      <c r="E7" s="37">
        <f>C7-D7</f>
        <v>37146230.649999999</v>
      </c>
      <c r="F7" s="44">
        <f>E7/D7</f>
        <v>123.74857803785864</v>
      </c>
    </row>
    <row r="8" spans="1:6" ht="24">
      <c r="A8" s="162" t="s">
        <v>125</v>
      </c>
      <c r="B8" s="162"/>
      <c r="C8" s="7">
        <v>2800625.96</v>
      </c>
      <c r="D8" s="7">
        <v>8584759</v>
      </c>
      <c r="E8" s="37">
        <f>C8-D8</f>
        <v>-5784133.04</v>
      </c>
      <c r="F8" s="44">
        <f>E8/D8</f>
        <v>-0.67376766662873122</v>
      </c>
    </row>
    <row r="9" spans="1:6" ht="24">
      <c r="A9" s="162" t="s">
        <v>126</v>
      </c>
      <c r="B9" s="162"/>
      <c r="C9" s="7">
        <v>8814.9599999999991</v>
      </c>
      <c r="D9" s="7">
        <v>54767.02</v>
      </c>
      <c r="E9" s="37">
        <f>C9-D9</f>
        <v>-45952.06</v>
      </c>
      <c r="F9" s="44">
        <f>E9/D9</f>
        <v>-0.83904619970193739</v>
      </c>
    </row>
    <row r="10" spans="1:6" ht="24">
      <c r="A10" s="163" t="s">
        <v>127</v>
      </c>
      <c r="B10" s="163"/>
      <c r="C10" s="9">
        <v>40255846.579999998</v>
      </c>
      <c r="D10" s="9">
        <v>8939701.0299999993</v>
      </c>
      <c r="E10" s="37">
        <f>C10-D10</f>
        <v>31316145.549999997</v>
      </c>
      <c r="F10" s="44">
        <f>E10/D10</f>
        <v>3.5030417063063686</v>
      </c>
    </row>
    <row r="11" spans="1:6" ht="24">
      <c r="A11" s="165" t="s">
        <v>128</v>
      </c>
      <c r="B11" s="165"/>
      <c r="C11" s="10"/>
      <c r="D11" s="10"/>
      <c r="E11" s="35"/>
      <c r="F11" s="41"/>
    </row>
    <row r="12" spans="1:6" ht="24">
      <c r="A12" s="162" t="s">
        <v>129</v>
      </c>
      <c r="B12" s="162"/>
      <c r="C12" s="7">
        <v>358012.45</v>
      </c>
      <c r="D12" s="7">
        <v>399505.52</v>
      </c>
      <c r="E12" s="37">
        <f>C12-D12</f>
        <v>-41493.070000000007</v>
      </c>
      <c r="F12" s="44">
        <f>E12/D12</f>
        <v>-0.1038610680523263</v>
      </c>
    </row>
    <row r="13" spans="1:6" ht="24">
      <c r="A13" s="162" t="s">
        <v>130</v>
      </c>
      <c r="B13" s="162"/>
      <c r="C13" s="7">
        <v>412000</v>
      </c>
      <c r="D13" s="7">
        <v>412000</v>
      </c>
      <c r="E13" s="37">
        <f>C13-D13</f>
        <v>0</v>
      </c>
      <c r="F13" s="44">
        <f>E13/D13</f>
        <v>0</v>
      </c>
    </row>
    <row r="14" spans="1:6" ht="24">
      <c r="A14" s="162" t="s">
        <v>131</v>
      </c>
      <c r="B14" s="162"/>
      <c r="C14" s="7">
        <v>80600</v>
      </c>
      <c r="D14" s="7">
        <v>98100</v>
      </c>
      <c r="E14" s="37">
        <f>C14-D14</f>
        <v>-17500</v>
      </c>
      <c r="F14" s="44">
        <f>E14/D14</f>
        <v>-0.1783893985728848</v>
      </c>
    </row>
    <row r="15" spans="1:6" ht="24">
      <c r="A15" s="163" t="s">
        <v>132</v>
      </c>
      <c r="B15" s="163"/>
      <c r="C15" s="9">
        <v>850612.45</v>
      </c>
      <c r="D15" s="9">
        <v>909605.52</v>
      </c>
      <c r="E15" s="37">
        <f>C15-D15</f>
        <v>-58993.070000000065</v>
      </c>
      <c r="F15" s="44">
        <f>E15/D15</f>
        <v>-6.4855664024554366E-2</v>
      </c>
    </row>
    <row r="16" spans="1:6" ht="24">
      <c r="A16" s="165" t="s">
        <v>133</v>
      </c>
      <c r="B16" s="165"/>
      <c r="C16" s="10"/>
      <c r="D16" s="10"/>
      <c r="E16" s="35"/>
      <c r="F16" s="41"/>
    </row>
    <row r="17" spans="1:6" ht="24">
      <c r="A17" s="162" t="s">
        <v>134</v>
      </c>
      <c r="B17" s="162"/>
      <c r="C17" s="7">
        <v>12000000</v>
      </c>
      <c r="D17" s="7">
        <v>12000000</v>
      </c>
      <c r="E17" s="37">
        <f t="shared" ref="E17:E38" si="0">C17-D17</f>
        <v>0</v>
      </c>
      <c r="F17" s="44">
        <f t="shared" ref="F17:F38" si="1">E17/D17</f>
        <v>0</v>
      </c>
    </row>
    <row r="18" spans="1:6" ht="24">
      <c r="A18" s="162" t="s">
        <v>135</v>
      </c>
      <c r="B18" s="162"/>
      <c r="C18" s="11">
        <v>-107404.79</v>
      </c>
      <c r="D18" s="11">
        <v>-93718.67</v>
      </c>
      <c r="E18" s="37">
        <f t="shared" si="0"/>
        <v>-13686.119999999995</v>
      </c>
      <c r="F18" s="44">
        <f t="shared" si="1"/>
        <v>0.14603408264329823</v>
      </c>
    </row>
    <row r="19" spans="1:6" ht="24">
      <c r="A19" s="162" t="s">
        <v>136</v>
      </c>
      <c r="B19" s="162"/>
      <c r="C19" s="7">
        <v>136861</v>
      </c>
      <c r="D19" s="7">
        <v>136861</v>
      </c>
      <c r="E19" s="37">
        <f t="shared" si="0"/>
        <v>0</v>
      </c>
      <c r="F19" s="44">
        <f t="shared" si="1"/>
        <v>0</v>
      </c>
    </row>
    <row r="20" spans="1:6" ht="24">
      <c r="A20" s="162" t="s">
        <v>137</v>
      </c>
      <c r="B20" s="162"/>
      <c r="C20" s="11">
        <v>-16200000</v>
      </c>
      <c r="D20" s="11">
        <v>-14400000</v>
      </c>
      <c r="E20" s="37">
        <f t="shared" si="0"/>
        <v>-1800000</v>
      </c>
      <c r="F20" s="44">
        <f t="shared" si="1"/>
        <v>0.125</v>
      </c>
    </row>
    <row r="21" spans="1:6" ht="24">
      <c r="A21" s="162" t="s">
        <v>138</v>
      </c>
      <c r="B21" s="162"/>
      <c r="C21" s="7">
        <v>90000000</v>
      </c>
      <c r="D21" s="7">
        <v>90000000</v>
      </c>
      <c r="E21" s="37">
        <f t="shared" si="0"/>
        <v>0</v>
      </c>
      <c r="F21" s="44">
        <f t="shared" si="1"/>
        <v>0</v>
      </c>
    </row>
    <row r="22" spans="1:6" ht="24">
      <c r="A22" s="162" t="s">
        <v>139</v>
      </c>
      <c r="B22" s="162"/>
      <c r="C22" s="11">
        <v>-315828.59999999998</v>
      </c>
      <c r="D22" s="11">
        <v>-261743.5</v>
      </c>
      <c r="E22" s="37">
        <f t="shared" si="0"/>
        <v>-54085.099999999977</v>
      </c>
      <c r="F22" s="44">
        <f t="shared" si="1"/>
        <v>0.20663397562881208</v>
      </c>
    </row>
    <row r="23" spans="1:6" ht="24">
      <c r="A23" s="162" t="s">
        <v>140</v>
      </c>
      <c r="B23" s="162"/>
      <c r="C23" s="7">
        <v>907092</v>
      </c>
      <c r="D23" s="7">
        <v>477092</v>
      </c>
      <c r="E23" s="37">
        <f t="shared" si="0"/>
        <v>430000</v>
      </c>
      <c r="F23" s="44">
        <f t="shared" si="1"/>
        <v>0.90129367082239908</v>
      </c>
    </row>
    <row r="24" spans="1:6" ht="24">
      <c r="A24" s="162" t="s">
        <v>141</v>
      </c>
      <c r="B24" s="162"/>
      <c r="C24" s="11">
        <v>-1019933.54</v>
      </c>
      <c r="D24" s="11">
        <v>-906225.5</v>
      </c>
      <c r="E24" s="37">
        <f t="shared" si="0"/>
        <v>-113708.04000000004</v>
      </c>
      <c r="F24" s="44">
        <f t="shared" si="1"/>
        <v>0.12547433282334258</v>
      </c>
    </row>
    <row r="25" spans="1:6" ht="24">
      <c r="A25" s="162" t="s">
        <v>142</v>
      </c>
      <c r="B25" s="162"/>
      <c r="C25" s="7">
        <v>1137080</v>
      </c>
      <c r="D25" s="7">
        <v>1137080</v>
      </c>
      <c r="E25" s="37">
        <f t="shared" si="0"/>
        <v>0</v>
      </c>
      <c r="F25" s="44">
        <f t="shared" si="1"/>
        <v>0</v>
      </c>
    </row>
    <row r="26" spans="1:6" ht="24">
      <c r="A26" s="162" t="s">
        <v>143</v>
      </c>
      <c r="B26" s="162"/>
      <c r="C26" s="11">
        <v>-270365.36</v>
      </c>
      <c r="D26" s="11">
        <v>-240324.8</v>
      </c>
      <c r="E26" s="37">
        <f t="shared" si="0"/>
        <v>-30040.559999999998</v>
      </c>
      <c r="F26" s="44">
        <f t="shared" si="1"/>
        <v>0.12499983355858404</v>
      </c>
    </row>
    <row r="27" spans="1:6" ht="24">
      <c r="A27" s="162" t="s">
        <v>144</v>
      </c>
      <c r="B27" s="162"/>
      <c r="C27" s="7">
        <v>300406</v>
      </c>
      <c r="D27" s="7">
        <v>300406</v>
      </c>
      <c r="E27" s="37">
        <f t="shared" si="0"/>
        <v>0</v>
      </c>
      <c r="F27" s="44">
        <f t="shared" si="1"/>
        <v>0</v>
      </c>
    </row>
    <row r="28" spans="1:6" ht="24">
      <c r="A28" s="162" t="s">
        <v>145</v>
      </c>
      <c r="B28" s="162"/>
      <c r="C28" s="11">
        <v>-24750</v>
      </c>
      <c r="D28" s="12">
        <v>0</v>
      </c>
      <c r="E28" s="37">
        <f t="shared" si="0"/>
        <v>-24750</v>
      </c>
      <c r="F28" s="44" t="e">
        <f t="shared" si="1"/>
        <v>#DIV/0!</v>
      </c>
    </row>
    <row r="29" spans="1:6" ht="24">
      <c r="A29" s="162" t="s">
        <v>146</v>
      </c>
      <c r="B29" s="162"/>
      <c r="C29" s="7">
        <v>297000</v>
      </c>
      <c r="D29" s="12">
        <v>0</v>
      </c>
      <c r="E29" s="37">
        <f t="shared" si="0"/>
        <v>297000</v>
      </c>
      <c r="F29" s="44" t="e">
        <f t="shared" si="1"/>
        <v>#DIV/0!</v>
      </c>
    </row>
    <row r="30" spans="1:6" ht="24">
      <c r="A30" s="162" t="s">
        <v>147</v>
      </c>
      <c r="B30" s="162"/>
      <c r="C30" s="11">
        <v>-204680.69</v>
      </c>
      <c r="D30" s="11">
        <v>-123493.13</v>
      </c>
      <c r="E30" s="37">
        <f t="shared" si="0"/>
        <v>-81187.56</v>
      </c>
      <c r="F30" s="44">
        <f t="shared" si="1"/>
        <v>0.65742572076681505</v>
      </c>
    </row>
    <row r="31" spans="1:6" ht="24">
      <c r="A31" s="162" t="s">
        <v>148</v>
      </c>
      <c r="B31" s="162"/>
      <c r="C31" s="7">
        <v>405938</v>
      </c>
      <c r="D31" s="7">
        <v>405938</v>
      </c>
      <c r="E31" s="37">
        <f t="shared" si="0"/>
        <v>0</v>
      </c>
      <c r="F31" s="44">
        <f t="shared" si="1"/>
        <v>0</v>
      </c>
    </row>
    <row r="32" spans="1:6" ht="24">
      <c r="A32" s="162" t="s">
        <v>149</v>
      </c>
      <c r="B32" s="162"/>
      <c r="C32" s="11">
        <v>-125848.2</v>
      </c>
      <c r="D32" s="11">
        <v>-46399.17</v>
      </c>
      <c r="E32" s="37">
        <f t="shared" si="0"/>
        <v>-79449.03</v>
      </c>
      <c r="F32" s="44">
        <f t="shared" si="1"/>
        <v>1.7122942069868923</v>
      </c>
    </row>
    <row r="33" spans="1:6" ht="24">
      <c r="A33" s="162" t="s">
        <v>150</v>
      </c>
      <c r="B33" s="162"/>
      <c r="C33" s="7">
        <v>2181990</v>
      </c>
      <c r="D33" s="7">
        <v>371990</v>
      </c>
      <c r="E33" s="37">
        <f t="shared" si="0"/>
        <v>1810000</v>
      </c>
      <c r="F33" s="44">
        <f t="shared" si="1"/>
        <v>4.8657221968332482</v>
      </c>
    </row>
    <row r="34" spans="1:6" ht="24">
      <c r="A34" s="162" t="s">
        <v>151</v>
      </c>
      <c r="B34" s="162"/>
      <c r="C34" s="11">
        <v>-764240</v>
      </c>
      <c r="D34" s="11">
        <v>-671720</v>
      </c>
      <c r="E34" s="37">
        <f t="shared" si="0"/>
        <v>-92520</v>
      </c>
      <c r="F34" s="44">
        <f t="shared" si="1"/>
        <v>0.13773596141249331</v>
      </c>
    </row>
    <row r="35" spans="1:6" ht="24">
      <c r="A35" s="162" t="s">
        <v>152</v>
      </c>
      <c r="B35" s="162"/>
      <c r="C35" s="7">
        <v>925200</v>
      </c>
      <c r="D35" s="7">
        <v>925200</v>
      </c>
      <c r="E35" s="37">
        <f t="shared" si="0"/>
        <v>0</v>
      </c>
      <c r="F35" s="44">
        <f t="shared" si="1"/>
        <v>0</v>
      </c>
    </row>
    <row r="36" spans="1:6" ht="24">
      <c r="A36" s="162" t="s">
        <v>153</v>
      </c>
      <c r="B36" s="162"/>
      <c r="C36" s="11">
        <v>-862110</v>
      </c>
      <c r="D36" s="11">
        <v>-766320</v>
      </c>
      <c r="E36" s="37">
        <f t="shared" si="0"/>
        <v>-95790</v>
      </c>
      <c r="F36" s="44">
        <f t="shared" si="1"/>
        <v>0.125</v>
      </c>
    </row>
    <row r="37" spans="1:6" ht="24">
      <c r="A37" s="162" t="s">
        <v>154</v>
      </c>
      <c r="B37" s="162"/>
      <c r="C37" s="7">
        <v>957900</v>
      </c>
      <c r="D37" s="7">
        <v>957900</v>
      </c>
      <c r="E37" s="37">
        <f t="shared" si="0"/>
        <v>0</v>
      </c>
      <c r="F37" s="44">
        <f t="shared" si="1"/>
        <v>0</v>
      </c>
    </row>
    <row r="38" spans="1:6" ht="24">
      <c r="A38" s="163" t="s">
        <v>155</v>
      </c>
      <c r="B38" s="163"/>
      <c r="C38" s="9">
        <v>89354305.819999993</v>
      </c>
      <c r="D38" s="9">
        <v>89202522.230000004</v>
      </c>
      <c r="E38" s="37">
        <f t="shared" si="0"/>
        <v>151783.58999998868</v>
      </c>
      <c r="F38" s="44">
        <f t="shared" si="1"/>
        <v>1.7015616398001561E-3</v>
      </c>
    </row>
    <row r="39" spans="1:6" ht="24">
      <c r="A39" s="165" t="s">
        <v>156</v>
      </c>
      <c r="B39" s="165"/>
      <c r="C39" s="10"/>
      <c r="D39" s="10"/>
      <c r="E39" s="35"/>
      <c r="F39" s="41"/>
    </row>
    <row r="40" spans="1:6" ht="24">
      <c r="A40" s="162" t="s">
        <v>157</v>
      </c>
      <c r="B40" s="162"/>
      <c r="C40" s="11">
        <v>-604800</v>
      </c>
      <c r="D40" s="11">
        <v>-537600</v>
      </c>
      <c r="E40" s="37">
        <f>C40-D40</f>
        <v>-67200</v>
      </c>
      <c r="F40" s="44">
        <f>E40/D40</f>
        <v>0.125</v>
      </c>
    </row>
    <row r="41" spans="1:6" ht="24">
      <c r="A41" s="162" t="s">
        <v>158</v>
      </c>
      <c r="B41" s="162"/>
      <c r="C41" s="7">
        <v>1344000</v>
      </c>
      <c r="D41" s="7">
        <v>1344000</v>
      </c>
      <c r="E41" s="37">
        <f>C41-D41</f>
        <v>0</v>
      </c>
      <c r="F41" s="44">
        <f>E41/D41</f>
        <v>0</v>
      </c>
    </row>
    <row r="42" spans="1:6" ht="24">
      <c r="A42" s="162" t="s">
        <v>159</v>
      </c>
      <c r="B42" s="162"/>
      <c r="C42" s="7">
        <v>470100000</v>
      </c>
      <c r="D42" s="7">
        <v>350100000</v>
      </c>
      <c r="E42" s="37">
        <f>C42-D42</f>
        <v>120000000</v>
      </c>
      <c r="F42" s="44">
        <f>E42/D42</f>
        <v>0.34275921165381318</v>
      </c>
    </row>
    <row r="43" spans="1:6" ht="24">
      <c r="A43" s="163" t="s">
        <v>160</v>
      </c>
      <c r="B43" s="163"/>
      <c r="C43" s="13">
        <v>470839200</v>
      </c>
      <c r="D43" s="13">
        <v>350906400</v>
      </c>
      <c r="E43" s="37">
        <f>C43-D43</f>
        <v>119932800</v>
      </c>
      <c r="F43" s="44">
        <f>E43/D43</f>
        <v>0.34178003023028364</v>
      </c>
    </row>
    <row r="44" spans="1:6" ht="24">
      <c r="A44" s="164" t="s">
        <v>161</v>
      </c>
      <c r="B44" s="164"/>
      <c r="C44" s="9">
        <v>601299964.85000002</v>
      </c>
      <c r="D44" s="9">
        <v>449958228.77999997</v>
      </c>
      <c r="E44" s="37">
        <f>C44-D44</f>
        <v>151341736.07000005</v>
      </c>
      <c r="F44" s="44">
        <f>E44/D44</f>
        <v>0.33634619035714142</v>
      </c>
    </row>
    <row r="45" spans="1:6" ht="24">
      <c r="A45" s="3" t="s">
        <v>162</v>
      </c>
      <c r="B45" s="157"/>
      <c r="C45" s="157"/>
      <c r="D45" s="4"/>
      <c r="E45" s="35"/>
      <c r="F45" s="41"/>
    </row>
    <row r="46" spans="1:6" ht="24">
      <c r="A46" s="15" t="s">
        <v>163</v>
      </c>
      <c r="B46" s="170"/>
      <c r="C46" s="170"/>
      <c r="D46" s="5"/>
      <c r="E46" s="35"/>
      <c r="F46" s="41"/>
    </row>
    <row r="47" spans="1:6" ht="24">
      <c r="A47" s="6" t="s">
        <v>164</v>
      </c>
      <c r="B47" s="168">
        <v>22238369.690000001</v>
      </c>
      <c r="C47" s="168"/>
      <c r="D47" s="7">
        <v>21868061.48</v>
      </c>
      <c r="E47" s="37">
        <f t="shared" ref="E47:E53" si="2">C47-D47</f>
        <v>-21868061.48</v>
      </c>
      <c r="F47" s="44">
        <f t="shared" ref="F47:F53" si="3">E47/D47</f>
        <v>-1</v>
      </c>
    </row>
    <row r="48" spans="1:6" ht="24">
      <c r="A48" s="6" t="s">
        <v>165</v>
      </c>
      <c r="B48" s="168">
        <v>162450.46</v>
      </c>
      <c r="C48" s="168"/>
      <c r="D48" s="7">
        <v>150294.78</v>
      </c>
      <c r="E48" s="37">
        <f t="shared" si="2"/>
        <v>-150294.78</v>
      </c>
      <c r="F48" s="44">
        <f t="shared" si="3"/>
        <v>-1</v>
      </c>
    </row>
    <row r="49" spans="1:8" ht="24">
      <c r="A49" s="6" t="s">
        <v>166</v>
      </c>
      <c r="B49" s="167">
        <v>-120000</v>
      </c>
      <c r="C49" s="167"/>
      <c r="D49" s="7">
        <v>71890.2</v>
      </c>
      <c r="E49" s="37">
        <f t="shared" si="2"/>
        <v>-71890.2</v>
      </c>
      <c r="F49" s="44">
        <f t="shared" si="3"/>
        <v>-1</v>
      </c>
    </row>
    <row r="50" spans="1:8" ht="24">
      <c r="A50" s="6" t="s">
        <v>167</v>
      </c>
      <c r="B50" s="168">
        <v>445281.59</v>
      </c>
      <c r="C50" s="168"/>
      <c r="D50" s="7">
        <v>436419.97</v>
      </c>
      <c r="E50" s="37">
        <f t="shared" si="2"/>
        <v>-436419.97</v>
      </c>
      <c r="F50" s="44">
        <f t="shared" si="3"/>
        <v>-1</v>
      </c>
    </row>
    <row r="51" spans="1:8" ht="24">
      <c r="A51" s="6" t="s">
        <v>168</v>
      </c>
      <c r="B51" s="168">
        <v>197735.2</v>
      </c>
      <c r="C51" s="168"/>
      <c r="D51" s="7">
        <v>151736.14000000001</v>
      </c>
      <c r="E51" s="37">
        <f t="shared" si="2"/>
        <v>-151736.14000000001</v>
      </c>
      <c r="F51" s="44">
        <f t="shared" si="3"/>
        <v>-1</v>
      </c>
    </row>
    <row r="52" spans="1:8" ht="24">
      <c r="A52" s="6" t="s">
        <v>169</v>
      </c>
      <c r="B52" s="168">
        <v>15560</v>
      </c>
      <c r="C52" s="168"/>
      <c r="D52" s="7">
        <v>8950</v>
      </c>
      <c r="E52" s="37">
        <f t="shared" si="2"/>
        <v>-8950</v>
      </c>
      <c r="F52" s="44">
        <f t="shared" si="3"/>
        <v>-1</v>
      </c>
    </row>
    <row r="53" spans="1:8" ht="24">
      <c r="A53" s="8" t="s">
        <v>170</v>
      </c>
      <c r="B53" s="169">
        <v>22939396.940000001</v>
      </c>
      <c r="C53" s="169"/>
      <c r="D53" s="9">
        <v>22687352.57</v>
      </c>
      <c r="E53" s="37">
        <f t="shared" si="2"/>
        <v>-22687352.57</v>
      </c>
      <c r="F53" s="44">
        <f t="shared" si="3"/>
        <v>-1</v>
      </c>
    </row>
    <row r="54" spans="1:8" ht="24">
      <c r="A54" s="165" t="s">
        <v>171</v>
      </c>
      <c r="B54" s="165"/>
      <c r="C54" s="166"/>
      <c r="D54" s="166"/>
      <c r="E54" s="40"/>
      <c r="F54" s="42"/>
      <c r="G54" s="2"/>
      <c r="H54" s="2"/>
    </row>
    <row r="55" spans="1:8" ht="24">
      <c r="A55" s="162" t="s">
        <v>172</v>
      </c>
      <c r="B55" s="162"/>
      <c r="C55" s="30">
        <v>-36400</v>
      </c>
      <c r="D55" s="12">
        <v>0</v>
      </c>
      <c r="E55" s="37">
        <f t="shared" ref="E55:E60" si="4">C55-D55</f>
        <v>-36400</v>
      </c>
      <c r="F55" s="44" t="e">
        <f t="shared" ref="F55:F60" si="5">E55/D55</f>
        <v>#DIV/0!</v>
      </c>
      <c r="G55" s="2"/>
      <c r="H55" s="2"/>
    </row>
    <row r="56" spans="1:8" ht="24">
      <c r="A56" s="162" t="s">
        <v>173</v>
      </c>
      <c r="B56" s="162"/>
      <c r="C56" s="29">
        <v>279068</v>
      </c>
      <c r="D56" s="12">
        <v>0</v>
      </c>
      <c r="E56" s="37">
        <f t="shared" si="4"/>
        <v>279068</v>
      </c>
      <c r="F56" s="44" t="e">
        <f t="shared" si="5"/>
        <v>#DIV/0!</v>
      </c>
      <c r="G56" s="2"/>
      <c r="H56" s="2"/>
    </row>
    <row r="57" spans="1:8" ht="24">
      <c r="A57" s="162" t="s">
        <v>174</v>
      </c>
      <c r="B57" s="162"/>
      <c r="C57" s="29">
        <v>41624147.390000001</v>
      </c>
      <c r="D57" s="7">
        <v>42733676.399999999</v>
      </c>
      <c r="E57" s="37">
        <f t="shared" si="4"/>
        <v>-1109529.0099999979</v>
      </c>
      <c r="F57" s="44">
        <f t="shared" si="5"/>
        <v>-2.596380895513118E-2</v>
      </c>
      <c r="G57" s="2"/>
      <c r="H57" s="2"/>
    </row>
    <row r="58" spans="1:8" ht="24">
      <c r="A58" s="163" t="s">
        <v>175</v>
      </c>
      <c r="B58" s="163"/>
      <c r="C58" s="27">
        <v>41866815.390000001</v>
      </c>
      <c r="D58" s="13">
        <v>42733676.399999999</v>
      </c>
      <c r="E58" s="37">
        <f t="shared" si="4"/>
        <v>-866861.00999999791</v>
      </c>
      <c r="F58" s="44">
        <f t="shared" si="5"/>
        <v>-2.0285196197161216E-2</v>
      </c>
      <c r="G58" s="2"/>
      <c r="H58" s="2"/>
    </row>
    <row r="59" spans="1:8" ht="24">
      <c r="A59" s="164" t="s">
        <v>176</v>
      </c>
      <c r="B59" s="164"/>
      <c r="C59" s="28">
        <v>64806212.329999998</v>
      </c>
      <c r="D59" s="9">
        <v>65421028.969999999</v>
      </c>
      <c r="E59" s="37">
        <f t="shared" si="4"/>
        <v>-614816.6400000006</v>
      </c>
      <c r="F59" s="44">
        <f t="shared" si="5"/>
        <v>-9.3978442357110573E-3</v>
      </c>
      <c r="G59" s="2"/>
      <c r="H59" s="2"/>
    </row>
    <row r="60" spans="1:8" ht="24">
      <c r="A60" s="16" t="s">
        <v>177</v>
      </c>
      <c r="B60" s="48"/>
      <c r="C60" s="46">
        <v>536493752.51999998</v>
      </c>
      <c r="D60" s="46">
        <v>384537199.81</v>
      </c>
      <c r="E60" s="51">
        <f t="shared" si="4"/>
        <v>151956552.70999998</v>
      </c>
      <c r="F60" s="52">
        <f t="shared" si="5"/>
        <v>0.39516736686354864</v>
      </c>
    </row>
    <row r="61" spans="1:8" ht="24">
      <c r="A61" s="156" t="s">
        <v>178</v>
      </c>
      <c r="B61" s="156"/>
      <c r="C61" s="157"/>
      <c r="D61" s="157"/>
      <c r="E61" s="38"/>
      <c r="F61" s="43"/>
    </row>
    <row r="62" spans="1:8" ht="24">
      <c r="A62" s="161" t="s">
        <v>179</v>
      </c>
      <c r="B62" s="161"/>
      <c r="C62" s="34">
        <v>1956552.71</v>
      </c>
      <c r="D62" s="34">
        <v>5610361.6200000001</v>
      </c>
      <c r="E62" s="37">
        <f>C62-D62</f>
        <v>-3653808.91</v>
      </c>
      <c r="F62" s="44">
        <f>E62/D62</f>
        <v>-0.65126085580201876</v>
      </c>
    </row>
    <row r="63" spans="1:8" ht="24">
      <c r="A63" s="162" t="s">
        <v>180</v>
      </c>
      <c r="B63" s="162"/>
      <c r="C63" s="29">
        <v>34537199.810000002</v>
      </c>
      <c r="D63" s="29">
        <v>28926838.190000001</v>
      </c>
      <c r="E63" s="37">
        <f>C63-D63</f>
        <v>5610361.620000001</v>
      </c>
      <c r="F63" s="44">
        <f>E63/D63</f>
        <v>0.19395004677488401</v>
      </c>
    </row>
    <row r="64" spans="1:8" ht="24">
      <c r="A64" s="158" t="s">
        <v>181</v>
      </c>
      <c r="B64" s="158"/>
      <c r="C64" s="47">
        <v>500000000</v>
      </c>
      <c r="D64" s="47">
        <v>350000000</v>
      </c>
      <c r="E64" s="37">
        <f>C64-D64</f>
        <v>150000000</v>
      </c>
      <c r="F64" s="44">
        <f>E64/D64</f>
        <v>0.42857142857142855</v>
      </c>
    </row>
    <row r="65" spans="1:6" ht="24">
      <c r="A65" s="159" t="s">
        <v>182</v>
      </c>
      <c r="B65" s="160"/>
      <c r="C65" s="53">
        <v>536493752.51999998</v>
      </c>
      <c r="D65" s="53">
        <v>384537199.81</v>
      </c>
      <c r="E65" s="51">
        <f>C65-D65</f>
        <v>151956552.70999998</v>
      </c>
      <c r="F65" s="52">
        <f>E65/D65</f>
        <v>0.39516736686354864</v>
      </c>
    </row>
  </sheetData>
  <mergeCells count="69">
    <mergeCell ref="A1:E1"/>
    <mergeCell ref="A2:E2"/>
    <mergeCell ref="A3:E3"/>
    <mergeCell ref="A5:B5"/>
    <mergeCell ref="A6:B6"/>
    <mergeCell ref="C4:C5"/>
    <mergeCell ref="D4:D5"/>
    <mergeCell ref="E4:E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B51:C51"/>
    <mergeCell ref="B52:C52"/>
    <mergeCell ref="B53:C53"/>
    <mergeCell ref="A43:B43"/>
    <mergeCell ref="A44:B44"/>
    <mergeCell ref="B45:C45"/>
    <mergeCell ref="B46:C46"/>
    <mergeCell ref="B47:C47"/>
    <mergeCell ref="B48:C48"/>
    <mergeCell ref="F4:F5"/>
    <mergeCell ref="A61:B61"/>
    <mergeCell ref="C61:D61"/>
    <mergeCell ref="A64:B64"/>
    <mergeCell ref="A65:B65"/>
    <mergeCell ref="A62:B62"/>
    <mergeCell ref="A63:B63"/>
    <mergeCell ref="A58:B58"/>
    <mergeCell ref="A59:B59"/>
    <mergeCell ref="A56:B56"/>
    <mergeCell ref="A57:B57"/>
    <mergeCell ref="A54:B54"/>
    <mergeCell ref="C54:D54"/>
    <mergeCell ref="A55:B55"/>
    <mergeCell ref="B49:C49"/>
    <mergeCell ref="B50:C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225F-4356-1441-A1A1-B6939C6259E6}">
  <dimension ref="A1:I53"/>
  <sheetViews>
    <sheetView tabSelected="1" zoomScale="75" zoomScaleNormal="81" workbookViewId="0">
      <selection activeCell="C15" sqref="C15"/>
    </sheetView>
  </sheetViews>
  <sheetFormatPr baseColWidth="10" defaultColWidth="11" defaultRowHeight="16"/>
  <cols>
    <col min="1" max="1" width="103.5" customWidth="1"/>
    <col min="2" max="2" width="76.1640625" customWidth="1"/>
    <col min="3" max="3" width="35.5" customWidth="1"/>
    <col min="4" max="6" width="31.83203125" customWidth="1"/>
    <col min="7" max="7" width="32.83203125" customWidth="1"/>
    <col min="8" max="8" width="28.5" customWidth="1"/>
    <col min="9" max="9" width="27" customWidth="1"/>
  </cols>
  <sheetData>
    <row r="1" spans="1:9" ht="23">
      <c r="A1" s="171" t="s">
        <v>117</v>
      </c>
      <c r="B1" s="171"/>
      <c r="C1" s="171"/>
      <c r="D1" s="171"/>
      <c r="E1" s="171"/>
      <c r="F1" s="171"/>
      <c r="G1" s="171"/>
      <c r="H1" s="171"/>
    </row>
    <row r="2" spans="1:9" ht="23">
      <c r="A2" s="172" t="s">
        <v>118</v>
      </c>
      <c r="B2" s="172"/>
      <c r="C2" s="172"/>
      <c r="D2" s="172"/>
      <c r="E2" s="172"/>
      <c r="F2" s="172"/>
      <c r="G2" s="172"/>
      <c r="H2" s="172"/>
    </row>
    <row r="3" spans="1:9" ht="64" customHeight="1">
      <c r="A3" s="172" t="s">
        <v>119</v>
      </c>
      <c r="B3" s="172"/>
      <c r="C3" s="172"/>
      <c r="D3" s="172"/>
      <c r="E3" s="172"/>
      <c r="F3" s="172"/>
      <c r="G3" s="172"/>
      <c r="H3" s="172"/>
    </row>
    <row r="4" spans="1:9" ht="26" customHeight="1">
      <c r="A4" s="31"/>
      <c r="B4" s="32"/>
      <c r="C4" s="175" t="s">
        <v>183</v>
      </c>
      <c r="D4" s="175" t="s">
        <v>184</v>
      </c>
      <c r="E4" s="175" t="s">
        <v>185</v>
      </c>
      <c r="F4" s="175" t="s">
        <v>186</v>
      </c>
      <c r="G4" s="177" t="s">
        <v>187</v>
      </c>
      <c r="H4" s="179" t="s">
        <v>7</v>
      </c>
      <c r="I4" s="154" t="s">
        <v>121</v>
      </c>
    </row>
    <row r="5" spans="1:9" ht="24" customHeight="1">
      <c r="A5" s="173" t="s">
        <v>122</v>
      </c>
      <c r="B5" s="174"/>
      <c r="C5" s="176"/>
      <c r="D5" s="176"/>
      <c r="E5" s="176"/>
      <c r="F5" s="176"/>
      <c r="G5" s="178"/>
      <c r="H5" s="180"/>
      <c r="I5" s="155"/>
    </row>
    <row r="6" spans="1:9" ht="24" customHeight="1">
      <c r="A6" s="14"/>
      <c r="B6" s="14"/>
      <c r="C6" s="87" t="s">
        <v>188</v>
      </c>
      <c r="D6" s="87"/>
      <c r="E6" s="87"/>
      <c r="F6" s="87" t="s">
        <v>188</v>
      </c>
      <c r="G6" s="88" t="s">
        <v>188</v>
      </c>
      <c r="H6" s="89"/>
      <c r="I6" s="90"/>
    </row>
    <row r="7" spans="1:9" ht="48">
      <c r="A7" s="83" t="s">
        <v>189</v>
      </c>
      <c r="B7" s="80"/>
      <c r="C7" s="98">
        <v>89354305.819999993</v>
      </c>
      <c r="D7" s="5"/>
      <c r="E7" s="5"/>
      <c r="F7" s="105">
        <v>89354305.819999993</v>
      </c>
      <c r="G7" s="105">
        <v>89202521</v>
      </c>
      <c r="H7" s="106">
        <f t="shared" ref="H7:H16" si="0">F7-G7</f>
        <v>151784.81999999285</v>
      </c>
      <c r="I7" s="44">
        <f t="shared" ref="I7:I16" si="1">H7/G7</f>
        <v>1.7015754521107409E-3</v>
      </c>
    </row>
    <row r="8" spans="1:9" ht="24">
      <c r="A8" s="84" t="s">
        <v>190</v>
      </c>
      <c r="B8" s="81"/>
      <c r="C8" s="7">
        <v>739200</v>
      </c>
      <c r="D8" s="7"/>
      <c r="E8" s="7"/>
      <c r="F8" s="107">
        <v>739200</v>
      </c>
      <c r="G8" s="108">
        <v>806400</v>
      </c>
      <c r="H8" s="109">
        <f t="shared" si="0"/>
        <v>-67200</v>
      </c>
      <c r="I8" s="44">
        <f t="shared" si="1"/>
        <v>-8.3333333333333329E-2</v>
      </c>
    </row>
    <row r="9" spans="1:9" ht="24">
      <c r="A9" s="84" t="s">
        <v>191</v>
      </c>
      <c r="B9" s="81"/>
      <c r="C9" s="7">
        <f>470100000</f>
        <v>470100000</v>
      </c>
      <c r="D9" s="7"/>
      <c r="E9" s="7"/>
      <c r="F9" s="107">
        <f>470100000</f>
        <v>470100000</v>
      </c>
      <c r="G9" s="108">
        <v>350100000</v>
      </c>
      <c r="H9" s="109">
        <f t="shared" si="0"/>
        <v>120000000</v>
      </c>
      <c r="I9" s="44">
        <f t="shared" si="1"/>
        <v>0.34275921165381318</v>
      </c>
    </row>
    <row r="10" spans="1:9" ht="24">
      <c r="A10" s="85"/>
      <c r="B10" s="82"/>
      <c r="C10" s="99">
        <f>SUM(C7:C9)</f>
        <v>560193505.81999993</v>
      </c>
      <c r="D10" s="7"/>
      <c r="E10" s="7"/>
      <c r="F10" s="110">
        <f>SUM(F7:F9)</f>
        <v>560193505.81999993</v>
      </c>
      <c r="G10" s="111">
        <v>440108921</v>
      </c>
      <c r="H10" s="121">
        <f t="shared" si="0"/>
        <v>120084584.81999993</v>
      </c>
      <c r="I10" s="44">
        <f t="shared" si="1"/>
        <v>0.2728519670702152</v>
      </c>
    </row>
    <row r="11" spans="1:9" ht="48">
      <c r="A11" s="83" t="s">
        <v>192</v>
      </c>
      <c r="B11" s="80"/>
      <c r="C11" s="96">
        <v>80600</v>
      </c>
      <c r="D11" s="9"/>
      <c r="E11" s="9"/>
      <c r="F11" s="112">
        <v>80600</v>
      </c>
      <c r="G11" s="113">
        <v>98100</v>
      </c>
      <c r="H11" s="106">
        <f t="shared" si="0"/>
        <v>-17500</v>
      </c>
      <c r="I11" s="44">
        <f t="shared" si="1"/>
        <v>-0.1783893985728848</v>
      </c>
    </row>
    <row r="12" spans="1:9" ht="24">
      <c r="A12" s="84" t="s">
        <v>193</v>
      </c>
      <c r="B12" s="81"/>
      <c r="C12" s="39">
        <v>358012.45</v>
      </c>
      <c r="D12" s="10"/>
      <c r="E12" s="10"/>
      <c r="F12" s="114">
        <v>358012.45</v>
      </c>
      <c r="G12" s="108">
        <v>454273</v>
      </c>
      <c r="H12" s="106">
        <f t="shared" si="0"/>
        <v>-96260.549999999988</v>
      </c>
      <c r="I12" s="44">
        <f t="shared" si="1"/>
        <v>-0.21190022299366237</v>
      </c>
    </row>
    <row r="13" spans="1:9" ht="24">
      <c r="A13" s="84" t="s">
        <v>194</v>
      </c>
      <c r="B13" s="81"/>
      <c r="C13" s="7">
        <v>412000</v>
      </c>
      <c r="D13" s="7"/>
      <c r="E13" s="7"/>
      <c r="F13" s="107">
        <v>412000</v>
      </c>
      <c r="G13" s="108">
        <v>412000</v>
      </c>
      <c r="H13" s="106">
        <f t="shared" si="0"/>
        <v>0</v>
      </c>
      <c r="I13" s="44">
        <f t="shared" si="1"/>
        <v>0</v>
      </c>
    </row>
    <row r="14" spans="1:9" ht="24">
      <c r="A14" s="84" t="s">
        <v>195</v>
      </c>
      <c r="B14" s="81"/>
      <c r="C14" s="7">
        <v>40255846.579999998</v>
      </c>
      <c r="D14" s="7"/>
      <c r="E14" s="7"/>
      <c r="F14" s="107">
        <v>40255846.579999998</v>
      </c>
      <c r="G14" s="108">
        <v>8884934</v>
      </c>
      <c r="H14" s="106">
        <f t="shared" si="0"/>
        <v>31370912.579999998</v>
      </c>
      <c r="I14" s="44">
        <f t="shared" si="1"/>
        <v>3.5307986058196943</v>
      </c>
    </row>
    <row r="15" spans="1:9" ht="24">
      <c r="A15" s="82"/>
      <c r="C15" s="99">
        <f>SUM(C11:C14)</f>
        <v>41106459.030000001</v>
      </c>
      <c r="D15" s="7"/>
      <c r="E15" s="7"/>
      <c r="F15" s="110">
        <f>SUM(F11:F14)</f>
        <v>41106459.030000001</v>
      </c>
      <c r="G15" s="111">
        <v>9849307</v>
      </c>
      <c r="H15" s="120">
        <f t="shared" si="0"/>
        <v>31257152.030000001</v>
      </c>
      <c r="I15" s="44">
        <f t="shared" si="1"/>
        <v>3.173538202230878</v>
      </c>
    </row>
    <row r="16" spans="1:9" ht="24">
      <c r="A16" s="86" t="s">
        <v>196</v>
      </c>
      <c r="C16" s="9">
        <f>C15+C10</f>
        <v>601299964.8499999</v>
      </c>
      <c r="D16" s="9"/>
      <c r="E16" s="9"/>
      <c r="F16" s="115">
        <f>F15+F10</f>
        <v>601299964.8499999</v>
      </c>
      <c r="G16" s="116">
        <v>449958228</v>
      </c>
      <c r="H16" s="120">
        <f t="shared" si="0"/>
        <v>151341736.8499999</v>
      </c>
      <c r="I16" s="44">
        <f t="shared" si="1"/>
        <v>0.33634619267368948</v>
      </c>
    </row>
    <row r="17" spans="1:9" ht="24">
      <c r="A17" s="86" t="s">
        <v>197</v>
      </c>
      <c r="B17" s="79"/>
      <c r="C17" s="39"/>
      <c r="D17" s="10"/>
      <c r="E17" s="10"/>
      <c r="F17" s="114"/>
      <c r="G17" s="117"/>
      <c r="H17" s="109"/>
      <c r="I17" s="41"/>
    </row>
    <row r="18" spans="1:9" ht="48">
      <c r="A18" s="83" t="s">
        <v>198</v>
      </c>
      <c r="B18" s="80"/>
      <c r="C18" s="97">
        <v>500000000</v>
      </c>
      <c r="D18" s="7"/>
      <c r="E18" s="7"/>
      <c r="F18" s="118">
        <v>500000000</v>
      </c>
      <c r="G18" s="113">
        <v>350000000</v>
      </c>
      <c r="H18" s="106">
        <f t="shared" ref="H18:H25" si="2">F18-G18</f>
        <v>150000000</v>
      </c>
      <c r="I18" s="44">
        <f t="shared" ref="I18:I25" si="3">H18/G18</f>
        <v>0.42857142857142855</v>
      </c>
    </row>
    <row r="19" spans="1:9" ht="24">
      <c r="A19" s="84" t="s">
        <v>199</v>
      </c>
      <c r="B19" s="81"/>
      <c r="C19" s="11">
        <v>34537199.810000002</v>
      </c>
      <c r="D19" s="11"/>
      <c r="E19" s="11"/>
      <c r="F19" s="107">
        <v>34537199.810000002</v>
      </c>
      <c r="G19" s="108">
        <v>34537200</v>
      </c>
      <c r="H19" s="106">
        <f t="shared" si="2"/>
        <v>-0.18999999761581421</v>
      </c>
      <c r="I19" s="44">
        <f t="shared" si="3"/>
        <v>-5.5013144555961168E-9</v>
      </c>
    </row>
    <row r="20" spans="1:9" ht="24">
      <c r="A20" s="86" t="s">
        <v>200</v>
      </c>
      <c r="B20" s="79"/>
      <c r="C20" s="99">
        <f>SUM(C18+C19)</f>
        <v>534537199.81</v>
      </c>
      <c r="D20" s="7"/>
      <c r="E20" s="7"/>
      <c r="F20" s="110">
        <f>SUM(F18+F19)</f>
        <v>534537199.81</v>
      </c>
      <c r="G20" s="119">
        <v>384537200</v>
      </c>
      <c r="H20" s="120">
        <f t="shared" si="2"/>
        <v>149999999.81</v>
      </c>
      <c r="I20" s="44">
        <f t="shared" si="3"/>
        <v>0.39007929482505205</v>
      </c>
    </row>
    <row r="21" spans="1:9" ht="48">
      <c r="A21" s="83" t="s">
        <v>201</v>
      </c>
      <c r="B21" s="80"/>
      <c r="C21" s="91">
        <v>41624147.390000001</v>
      </c>
      <c r="D21" s="11"/>
      <c r="E21" s="11"/>
      <c r="F21" s="118">
        <v>41624147.390000001</v>
      </c>
      <c r="G21" s="113">
        <v>40622285</v>
      </c>
      <c r="H21" s="106">
        <f t="shared" si="2"/>
        <v>1001862.3900000006</v>
      </c>
      <c r="I21" s="44">
        <f t="shared" si="3"/>
        <v>2.4662876300533085E-2</v>
      </c>
    </row>
    <row r="22" spans="1:9" ht="48">
      <c r="A22" s="83" t="s">
        <v>202</v>
      </c>
      <c r="B22" s="80"/>
      <c r="C22" s="97">
        <v>22238369.690000001</v>
      </c>
      <c r="D22" s="7"/>
      <c r="E22" s="7"/>
      <c r="F22" s="118">
        <v>22238369.690000001</v>
      </c>
      <c r="G22" s="113">
        <v>21868061</v>
      </c>
      <c r="H22" s="106">
        <f t="shared" si="2"/>
        <v>370308.69000000134</v>
      </c>
      <c r="I22" s="44">
        <f t="shared" si="3"/>
        <v>1.6933768842148436E-2</v>
      </c>
    </row>
    <row r="23" spans="1:9" ht="24">
      <c r="A23" s="84" t="s">
        <v>203</v>
      </c>
      <c r="B23" s="81"/>
      <c r="C23" s="11">
        <v>607732.05000000005</v>
      </c>
      <c r="D23" s="11"/>
      <c r="E23" s="11"/>
      <c r="F23" s="107">
        <v>607732.05000000005</v>
      </c>
      <c r="G23" s="108">
        <v>747401</v>
      </c>
      <c r="H23" s="106">
        <f t="shared" si="2"/>
        <v>-139668.94999999995</v>
      </c>
      <c r="I23" s="44">
        <f t="shared" si="3"/>
        <v>-0.18687284335985629</v>
      </c>
    </row>
    <row r="24" spans="1:9" ht="24">
      <c r="A24" s="84" t="s">
        <v>204</v>
      </c>
      <c r="B24" s="81"/>
      <c r="C24" s="7">
        <v>0</v>
      </c>
      <c r="D24" s="7"/>
      <c r="E24" s="7"/>
      <c r="F24" s="107">
        <v>0</v>
      </c>
      <c r="G24" s="108">
        <v>2111391</v>
      </c>
      <c r="H24" s="106">
        <f t="shared" si="2"/>
        <v>-2111391</v>
      </c>
      <c r="I24" s="44">
        <f t="shared" si="3"/>
        <v>-1</v>
      </c>
    </row>
    <row r="25" spans="1:9" ht="24">
      <c r="A25" s="84" t="s">
        <v>205</v>
      </c>
      <c r="B25" s="81"/>
      <c r="C25" s="11">
        <v>-120000</v>
      </c>
      <c r="D25" s="11"/>
      <c r="E25" s="11"/>
      <c r="F25" s="107">
        <v>-120000</v>
      </c>
      <c r="G25" s="108">
        <v>71890</v>
      </c>
      <c r="H25" s="106">
        <f t="shared" si="2"/>
        <v>-191890</v>
      </c>
      <c r="I25" s="44">
        <f t="shared" si="3"/>
        <v>-2.6692168590902767</v>
      </c>
    </row>
    <row r="26" spans="1:9" ht="24">
      <c r="A26" s="84" t="s">
        <v>206</v>
      </c>
      <c r="B26" s="81"/>
      <c r="C26" s="11">
        <v>213295.2</v>
      </c>
      <c r="D26" s="11"/>
      <c r="E26" s="11"/>
      <c r="F26" s="107">
        <v>213295.2</v>
      </c>
      <c r="G26" s="108"/>
      <c r="H26" s="109"/>
      <c r="I26" s="44"/>
    </row>
    <row r="27" spans="1:9" ht="24">
      <c r="A27" s="85"/>
      <c r="B27" s="82"/>
      <c r="C27" s="99">
        <f>SUM(C22:C26)</f>
        <v>22939396.940000001</v>
      </c>
      <c r="D27" s="7"/>
      <c r="E27" s="7"/>
      <c r="F27" s="110">
        <f>SUM(F22:F26)</f>
        <v>22939396.940000001</v>
      </c>
      <c r="G27" s="111">
        <v>24798743</v>
      </c>
      <c r="H27" s="120">
        <f>F27-G27</f>
        <v>-1859346.0599999987</v>
      </c>
      <c r="I27" s="44">
        <f>H27/G27</f>
        <v>-7.4977431719018925E-2</v>
      </c>
    </row>
    <row r="28" spans="1:9" ht="24">
      <c r="A28" s="86" t="s">
        <v>207</v>
      </c>
      <c r="B28" s="79"/>
      <c r="C28" s="100">
        <f>C27+C21</f>
        <v>64563544.329999998</v>
      </c>
      <c r="D28" s="11"/>
      <c r="E28" s="11"/>
      <c r="F28" s="110">
        <f>F27+F21</f>
        <v>64563544.329999998</v>
      </c>
      <c r="G28" s="111">
        <v>65421028</v>
      </c>
      <c r="H28" s="120">
        <f>F28-G28</f>
        <v>-857483.67000000179</v>
      </c>
      <c r="I28" s="44">
        <f>H28/G28</f>
        <v>-1.3107156769227194E-2</v>
      </c>
    </row>
    <row r="29" spans="1:9" ht="24">
      <c r="A29" s="86" t="s">
        <v>208</v>
      </c>
      <c r="B29" s="79"/>
      <c r="C29" s="99">
        <f>C28+C20</f>
        <v>599100744.13999999</v>
      </c>
      <c r="D29" s="7"/>
      <c r="E29" s="7"/>
      <c r="F29" s="110">
        <f>F28+F20</f>
        <v>599100744.13999999</v>
      </c>
      <c r="G29" s="111">
        <v>449958228</v>
      </c>
      <c r="H29" s="120">
        <f>F29-G29</f>
        <v>149142516.13999999</v>
      </c>
      <c r="I29" s="44">
        <f>H29/G29</f>
        <v>0.33145858183973465</v>
      </c>
    </row>
    <row r="32" spans="1:9" ht="24">
      <c r="B32" s="122"/>
      <c r="C32" s="122"/>
      <c r="D32" s="122"/>
      <c r="H32" s="122"/>
    </row>
    <row r="33" spans="1:8" ht="24">
      <c r="B33" s="122"/>
      <c r="C33" s="122"/>
      <c r="D33" s="122"/>
      <c r="H33" s="122"/>
    </row>
    <row r="34" spans="1:8" ht="24">
      <c r="B34" s="122" t="s">
        <v>209</v>
      </c>
      <c r="F34" s="123">
        <f>F12/'Final Analytical Review - SOPL'!E13*365</f>
        <v>7.7124952493917887</v>
      </c>
      <c r="G34" s="123">
        <f>G12/'Final Analytical Review - SOPL'!F13*365</f>
        <v>8.5232820622798755</v>
      </c>
      <c r="H34" s="122" t="s">
        <v>210</v>
      </c>
    </row>
    <row r="35" spans="1:8" ht="24">
      <c r="B35" s="122" t="s">
        <v>211</v>
      </c>
      <c r="F35" s="123">
        <f>F11/'Final Analytical Review - SOPL'!E46*365</f>
        <v>3.2719054758374928</v>
      </c>
      <c r="G35" s="123">
        <f>G11/'Final Analytical Review - SOPL'!F46*365</f>
        <v>3.7794667468336738</v>
      </c>
      <c r="H35" s="122" t="s">
        <v>212</v>
      </c>
    </row>
    <row r="36" spans="1:8" ht="24">
      <c r="B36" s="122" t="s">
        <v>213</v>
      </c>
      <c r="F36" s="123">
        <f>F22/'Final Analytical Review - SOPL'!E46*365</f>
        <v>902.75240151872868</v>
      </c>
      <c r="G36" s="123">
        <f>G22/'Final Analytical Review - SOPL'!F46*365</f>
        <v>842.50366327451934</v>
      </c>
      <c r="H36" s="122" t="s">
        <v>214</v>
      </c>
    </row>
    <row r="37" spans="1:8" ht="24">
      <c r="B37" s="122"/>
      <c r="C37" s="122"/>
      <c r="D37" s="122"/>
      <c r="E37" s="122"/>
      <c r="F37" s="122"/>
      <c r="G37" s="122"/>
      <c r="H37" s="122"/>
    </row>
    <row r="38" spans="1:8" ht="24">
      <c r="B38" s="122"/>
      <c r="C38" s="122"/>
      <c r="D38" s="122"/>
      <c r="E38" s="122"/>
      <c r="F38" s="122"/>
      <c r="G38" s="122"/>
      <c r="H38" s="122"/>
    </row>
    <row r="39" spans="1:8" ht="24">
      <c r="B39" s="122"/>
      <c r="C39" s="122"/>
      <c r="D39" s="122"/>
      <c r="E39" s="122"/>
      <c r="F39" s="122"/>
      <c r="G39" s="122"/>
      <c r="H39" s="122"/>
    </row>
    <row r="40" spans="1:8" ht="24">
      <c r="B40" s="122"/>
      <c r="C40" s="122"/>
      <c r="D40" s="122"/>
      <c r="E40" s="122"/>
      <c r="F40" s="122"/>
      <c r="G40" s="122"/>
      <c r="H40" s="122"/>
    </row>
    <row r="41" spans="1:8" ht="24">
      <c r="A41" s="124" t="s">
        <v>215</v>
      </c>
      <c r="B41" s="122" t="s">
        <v>216</v>
      </c>
      <c r="C41" s="122"/>
      <c r="D41" s="122"/>
      <c r="E41" s="122"/>
      <c r="F41" s="122"/>
      <c r="G41" s="122"/>
      <c r="H41" s="122"/>
    </row>
    <row r="42" spans="1:8" ht="24">
      <c r="A42" s="122"/>
      <c r="B42" s="122"/>
      <c r="C42" s="122"/>
      <c r="D42" s="122"/>
      <c r="E42" s="122"/>
      <c r="F42" s="122"/>
      <c r="G42" s="122"/>
      <c r="H42" s="122"/>
    </row>
    <row r="43" spans="1:8" ht="24">
      <c r="A43" s="124" t="s">
        <v>217</v>
      </c>
      <c r="B43" s="122" t="s">
        <v>218</v>
      </c>
      <c r="C43" s="122"/>
      <c r="D43" s="122"/>
      <c r="E43" s="122"/>
      <c r="F43" s="122"/>
      <c r="G43" s="122"/>
      <c r="H43" s="122"/>
    </row>
    <row r="44" spans="1:8" ht="24">
      <c r="A44" s="122"/>
      <c r="B44" s="122"/>
      <c r="C44" s="122"/>
      <c r="D44" s="122"/>
      <c r="E44" s="122"/>
      <c r="F44" s="122"/>
      <c r="G44" s="122"/>
      <c r="H44" s="122"/>
    </row>
    <row r="45" spans="1:8" ht="24">
      <c r="A45" s="124" t="s">
        <v>219</v>
      </c>
      <c r="B45" s="122" t="s">
        <v>232</v>
      </c>
      <c r="C45" s="122"/>
      <c r="D45" s="122"/>
      <c r="E45" s="122"/>
      <c r="F45" s="122"/>
      <c r="G45" s="122"/>
      <c r="H45" s="122"/>
    </row>
    <row r="46" spans="1:8" ht="24">
      <c r="A46" s="122"/>
      <c r="B46" s="122" t="s">
        <v>220</v>
      </c>
      <c r="C46" s="122"/>
      <c r="D46" s="122"/>
      <c r="E46" s="122"/>
      <c r="F46" s="122"/>
      <c r="G46" s="122"/>
      <c r="H46" s="122"/>
    </row>
    <row r="47" spans="1:8" ht="24">
      <c r="A47" s="122"/>
      <c r="B47" s="122"/>
      <c r="C47" s="122"/>
      <c r="D47" s="122"/>
      <c r="E47" s="122"/>
      <c r="F47" s="122"/>
      <c r="G47" s="122"/>
      <c r="H47" s="122"/>
    </row>
    <row r="48" spans="1:8" ht="24">
      <c r="A48" s="122"/>
      <c r="B48" s="122"/>
      <c r="C48" s="122"/>
      <c r="D48" s="122"/>
      <c r="E48" s="122"/>
      <c r="F48" s="122"/>
      <c r="G48" s="122"/>
      <c r="H48" s="122"/>
    </row>
    <row r="49" spans="1:8" ht="24">
      <c r="A49" s="122"/>
      <c r="B49" s="122"/>
      <c r="C49" s="122"/>
      <c r="D49" s="122"/>
      <c r="E49" s="122"/>
      <c r="F49" s="122"/>
      <c r="G49" s="122"/>
      <c r="H49" s="122"/>
    </row>
    <row r="50" spans="1:8" ht="24">
      <c r="A50" s="122"/>
      <c r="B50" s="122"/>
      <c r="C50" s="122"/>
      <c r="D50" s="122"/>
      <c r="E50" s="122"/>
      <c r="F50" s="122"/>
      <c r="G50" s="122"/>
      <c r="H50" s="122"/>
    </row>
    <row r="51" spans="1:8" ht="24">
      <c r="A51" s="122"/>
      <c r="B51" s="122"/>
      <c r="C51" s="122"/>
      <c r="D51" s="122"/>
      <c r="E51" s="122"/>
      <c r="F51" s="122"/>
      <c r="G51" s="122"/>
      <c r="H51" s="122"/>
    </row>
    <row r="52" spans="1:8" ht="24">
      <c r="A52" s="122"/>
      <c r="B52" s="122"/>
      <c r="C52" s="122"/>
      <c r="D52" s="122"/>
      <c r="E52" s="122"/>
      <c r="F52" s="122"/>
      <c r="G52" s="122"/>
      <c r="H52" s="122"/>
    </row>
    <row r="53" spans="1:8" ht="24">
      <c r="A53" s="122"/>
      <c r="B53" s="122"/>
      <c r="C53" s="122"/>
      <c r="D53" s="122"/>
      <c r="E53" s="122"/>
      <c r="F53" s="122"/>
      <c r="G53" s="122"/>
      <c r="H53" s="122"/>
    </row>
  </sheetData>
  <mergeCells count="11">
    <mergeCell ref="I4:I5"/>
    <mergeCell ref="D4:D5"/>
    <mergeCell ref="E4:E5"/>
    <mergeCell ref="A1:H1"/>
    <mergeCell ref="A2:H2"/>
    <mergeCell ref="A3:H3"/>
    <mergeCell ref="F4:F5"/>
    <mergeCell ref="C4:C5"/>
    <mergeCell ref="G4:G5"/>
    <mergeCell ref="H4:H5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 SOPL</vt:lpstr>
      <vt:lpstr>Final Analytical Review - SOPL</vt:lpstr>
      <vt:lpstr>AP SOFP</vt:lpstr>
      <vt:lpstr>Final Analytical Review - SOFP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2023-06-17T01:53:58Z</dcterms:created>
  <dcterms:modified xsi:type="dcterms:W3CDTF">2023-06-17T09:28:23Z</dcterms:modified>
  <cp:category/>
  <cp:contentStatus/>
</cp:coreProperties>
</file>