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ailsunwayedu-my.sharepoint.com/personal/22065023_imail_sunway_edu_my/Documents/"/>
    </mc:Choice>
  </mc:AlternateContent>
  <xr:revisionPtr revIDLastSave="0" documentId="8_{F196A125-DE6C-401F-ADCF-8D51D3E7BEF0}" xr6:coauthVersionLast="47" xr6:coauthVersionMax="47" xr10:uidLastSave="{00000000-0000-0000-0000-000000000000}"/>
  <bookViews>
    <workbookView xWindow="2360" yWindow="500" windowWidth="26440" windowHeight="13880" xr2:uid="{31A85180-A9A9-954C-8E17-16E733CD2800}"/>
  </bookViews>
  <sheets>
    <sheet name="SP03-01" sheetId="1" r:id="rId1"/>
    <sheet name="SP03-02" sheetId="2" r:id="rId2"/>
    <sheet name="SP03-03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8" i="1"/>
  <c r="E17" i="1"/>
  <c r="E16" i="1"/>
  <c r="E15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</calcChain>
</file>

<file path=xl/sharedStrings.xml><?xml version="1.0" encoding="utf-8"?>
<sst xmlns="http://schemas.openxmlformats.org/spreadsheetml/2006/main" count="211" uniqueCount="126">
  <si>
    <t>ST City Hotel (M) Sdn. Bhd.</t>
  </si>
  <si>
    <t xml:space="preserve">Reference No: </t>
  </si>
  <si>
    <t>SP03-01</t>
  </si>
  <si>
    <t>FINAL AUDIT FOR THE FINANCIAL YEAR ENDED 31 December 2022</t>
  </si>
  <si>
    <t>Prepared by:</t>
  </si>
  <si>
    <t>Arif</t>
  </si>
  <si>
    <t>Lead Schedule- Expenses</t>
  </si>
  <si>
    <t>Date:</t>
  </si>
  <si>
    <t>Reviewed by:</t>
  </si>
  <si>
    <t>Lead Schedule</t>
  </si>
  <si>
    <t>Planning Materiality:</t>
  </si>
  <si>
    <t>RM 169432.00</t>
  </si>
  <si>
    <t>Account name</t>
  </si>
  <si>
    <t>Unaudited Balance 31/12/2022</t>
  </si>
  <si>
    <t>Final balance 31/12/2022</t>
  </si>
  <si>
    <t>Audited 31/12/2021</t>
  </si>
  <si>
    <t>Variance</t>
  </si>
  <si>
    <t>Remarks</t>
  </si>
  <si>
    <t> </t>
  </si>
  <si>
    <t>RM</t>
  </si>
  <si>
    <t>%</t>
  </si>
  <si>
    <t>A&amp;G</t>
  </si>
  <si>
    <t>Energy</t>
  </si>
  <si>
    <t>Eng</t>
  </si>
  <si>
    <t>F&amp;B</t>
  </si>
  <si>
    <t>Interest</t>
  </si>
  <si>
    <t>Other</t>
  </si>
  <si>
    <t>RMS</t>
  </si>
  <si>
    <t>S&amp;M</t>
  </si>
  <si>
    <t xml:space="preserve">Income tax </t>
  </si>
  <si>
    <t>Conclusion:</t>
  </si>
  <si>
    <t>The variance for the expenses of ST City Hotel (M) Sdn. Bhd. is not exceeding the material threshold thus is not material.</t>
  </si>
  <si>
    <t>Therefore, the expenses is fairly stated as at 31 December 2022.</t>
  </si>
  <si>
    <t>SP03-02</t>
  </si>
  <si>
    <t xml:space="preserve">Sub Schedule </t>
  </si>
  <si>
    <t>Assertions</t>
  </si>
  <si>
    <t>Audit Procedure</t>
  </si>
  <si>
    <t>A</t>
  </si>
  <si>
    <t>Accuracy</t>
  </si>
  <si>
    <t>Recalculate a sample of the purchase invoice amounts to confirm accuracy</t>
  </si>
  <si>
    <t>B</t>
  </si>
  <si>
    <t>Completeness</t>
  </si>
  <si>
    <t>Trace the invoice to the general ledger to ensure it is recorded to confirm completeness</t>
  </si>
  <si>
    <t>C</t>
  </si>
  <si>
    <t>Occurence</t>
  </si>
  <si>
    <t>Check existence of agreement/service contract to ensure occurence of the expenses.</t>
  </si>
  <si>
    <t>No</t>
  </si>
  <si>
    <t>Supplier Name</t>
  </si>
  <si>
    <t>Ref No</t>
  </si>
  <si>
    <t>Types of Expenses</t>
  </si>
  <si>
    <t>Invoice Date</t>
  </si>
  <si>
    <t>Invoice No</t>
  </si>
  <si>
    <t>Amount in invoices (RM)</t>
  </si>
  <si>
    <t>Amount in General Ledger (RM)</t>
  </si>
  <si>
    <t>Remark</t>
  </si>
  <si>
    <t>SoCool Sdn Bhd</t>
  </si>
  <si>
    <t>SP03 -02 -001</t>
  </si>
  <si>
    <t>Service airconditioning &amp; refrigerator</t>
  </si>
  <si>
    <t>02-02-2022</t>
  </si>
  <si>
    <t>SC-INV 19-124</t>
  </si>
  <si>
    <t>✓</t>
  </si>
  <si>
    <t>N/A</t>
  </si>
  <si>
    <t>Best Light Sdn Bhd</t>
  </si>
  <si>
    <t>SP03 -02 -002</t>
  </si>
  <si>
    <t>LED</t>
  </si>
  <si>
    <t>11-03-2022</t>
  </si>
  <si>
    <t>B0319-101</t>
  </si>
  <si>
    <t>F&amp;B Equipment Sdn Bhd</t>
  </si>
  <si>
    <t>SP03 -02 -003</t>
  </si>
  <si>
    <t>Kitchen Equipment</t>
  </si>
  <si>
    <t>14-4-2022</t>
  </si>
  <si>
    <t>Inv 0821</t>
  </si>
  <si>
    <t>Becon Sdn Bhd</t>
  </si>
  <si>
    <t>SP03 -02 -004</t>
  </si>
  <si>
    <t>Stationery</t>
  </si>
  <si>
    <t>16-5-2022</t>
  </si>
  <si>
    <t>IN-05 137-19</t>
  </si>
  <si>
    <t>JML Uniforms Sdn Bhd</t>
  </si>
  <si>
    <t>SP03 -02 -005</t>
  </si>
  <si>
    <t>Staff Uniform</t>
  </si>
  <si>
    <t>17-7-2022</t>
  </si>
  <si>
    <t>JML-19-759</t>
  </si>
  <si>
    <t>FreshPress Laundry Sdn Bhd</t>
  </si>
  <si>
    <t>SP03 -02 -006</t>
  </si>
  <si>
    <t>Laundry Subscription Fees</t>
  </si>
  <si>
    <t>31-8-2022</t>
  </si>
  <si>
    <t>IN 21722</t>
  </si>
  <si>
    <t>Reman Parts Sdn Bhd</t>
  </si>
  <si>
    <t>SP03 -02 -007</t>
  </si>
  <si>
    <t>Service of plumbing &amp; heating system</t>
  </si>
  <si>
    <t>18-9-2022</t>
  </si>
  <si>
    <t>R-IN 918</t>
  </si>
  <si>
    <t>Tenaga Nasional Berhad</t>
  </si>
  <si>
    <t>SP03 -02 -008</t>
  </si>
  <si>
    <t>Electricity Bill</t>
  </si>
  <si>
    <t>18-10-2022</t>
  </si>
  <si>
    <t>AI Leasing Sdn Bhd</t>
  </si>
  <si>
    <t>SP03 -02 -009</t>
  </si>
  <si>
    <t>Leasing of Computer</t>
  </si>
  <si>
    <t>05-11-2022</t>
  </si>
  <si>
    <t>Transfer 13436165506075</t>
  </si>
  <si>
    <t>-</t>
  </si>
  <si>
    <t>Note 1</t>
  </si>
  <si>
    <t>KONE (M) Sdn Bhd</t>
  </si>
  <si>
    <t>SP03 -02 -010</t>
  </si>
  <si>
    <t>Monthly swimming pool maintenance</t>
  </si>
  <si>
    <t>05-12-2022</t>
  </si>
  <si>
    <t>Note 2</t>
  </si>
  <si>
    <t>X</t>
  </si>
  <si>
    <t>The expenses for lease of computer from AI Leasing Sdn Bhd is not supported by purchase invoice. However, the expenses can be traced back to the lease agreement.</t>
  </si>
  <si>
    <t>Client has incorrectly included the invoice from Elite Elevators Sdn Bhd into KONE (M) Sdn Bhd account in the General Ledger.</t>
  </si>
  <si>
    <t>This has caused the figure in the General Ledger not agreeing to the invoice.</t>
  </si>
  <si>
    <t>Unadjusted Audit Journal Entry:</t>
  </si>
  <si>
    <t>Dr Payables - KONE (M) Sdn Bhd</t>
  </si>
  <si>
    <t xml:space="preserve">  Cr Expenses - KONE (M) Sdn Bhd</t>
  </si>
  <si>
    <t xml:space="preserve">Dr Expenses - Elite Elevator </t>
  </si>
  <si>
    <t xml:space="preserve">  Cr Payables - Elite Elevator</t>
  </si>
  <si>
    <t>Expenses for the year to 31 December 2022 are fairly stated eventhough there have been a few misstatements based on the sample selected.</t>
  </si>
  <si>
    <t>Reference No:</t>
  </si>
  <si>
    <t>SP03-03</t>
  </si>
  <si>
    <t>Final Audit for the financial year ended 31 December 2022</t>
  </si>
  <si>
    <t>Sub Schedule - Expenses</t>
  </si>
  <si>
    <t>Evidences</t>
  </si>
  <si>
    <t>Payables</t>
  </si>
  <si>
    <t>Expenses elevator maintenance (wrongly accounted)</t>
  </si>
  <si>
    <t>Expenses swimming pool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</si>
</sst>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EA4335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rgb="FF00B05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/>
      <right style="thin">
        <color rgb="FFCCCCCC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CCCCCC"/>
      </bottom>
      <diagonal/>
 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CCCCCC"/>
      </bottom>
      <diagonal/>
    </border>
    <border>
      <left/>
      <right style="thin">
        <color rgb="FF000000"/>
      </right>
      <top/>
      <bottom style="thin">
        <color rgb="FFCCCCCC"/>
      </bottom>
      <diagonal/>
    </border>
    <border>
      <left style="thin">
        <color rgb="FFCCCCCC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readingOrder="1"/>
    </xf>
    <xf numFmtId="0" fontId="2" fillId="0" borderId="0" xfId="0" applyFont="1" applyAlignment="1">
      <alignment readingOrder="1"/>
    </xf>
    <xf numFmtId="0" fontId="3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3" fillId="0" borderId="4" xfId="0" applyFont="1" applyBorder="1" applyAlignment="1">
      <alignment readingOrder="1"/>
    </xf>
    <xf numFmtId="0" fontId="3" fillId="0" borderId="5" xfId="0" applyFont="1" applyBorder="1" applyAlignment="1">
      <alignment readingOrder="1"/>
    </xf>
    <xf numFmtId="0" fontId="3" fillId="0" borderId="7" xfId="0" applyFont="1" applyBorder="1" applyAlignment="1">
      <alignment readingOrder="1"/>
    </xf>
    <xf numFmtId="0" fontId="3" fillId="0" borderId="0" xfId="0" applyFont="1" applyAlignment="1">
      <alignment readingOrder="1"/>
    </xf>
    <xf numFmtId="0" fontId="3" fillId="0" borderId="9" xfId="0" applyFont="1" applyBorder="1" applyAlignment="1">
      <alignment readingOrder="1"/>
    </xf>
    <xf numFmtId="0" fontId="3" fillId="0" borderId="11" xfId="0" applyFont="1" applyBorder="1" applyAlignment="1">
      <alignment readingOrder="1"/>
    </xf>
    <xf numFmtId="0" fontId="3" fillId="0" borderId="12" xfId="0" applyFont="1" applyBorder="1" applyAlignment="1">
      <alignment readingOrder="1"/>
    </xf>
    <xf numFmtId="0" fontId="3" fillId="0" borderId="13" xfId="0" applyFont="1" applyBorder="1" applyAlignment="1">
      <alignment readingOrder="1"/>
    </xf>
    <xf numFmtId="0" fontId="3" fillId="0" borderId="14" xfId="0" applyFont="1" applyBorder="1" applyAlignment="1">
      <alignment readingOrder="1"/>
    </xf>
    <xf numFmtId="0" fontId="3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7" xfId="0" applyFont="1" applyBorder="1" applyAlignment="1">
      <alignment readingOrder="1"/>
    </xf>
    <xf numFmtId="0" fontId="3" fillId="0" borderId="1" xfId="0" applyFont="1" applyBorder="1"/>
    <xf numFmtId="0" fontId="3" fillId="0" borderId="5" xfId="0" applyFont="1" applyBorder="1"/>
    <xf numFmtId="0" fontId="3" fillId="0" borderId="18" xfId="0" applyFont="1" applyBorder="1" applyAlignment="1">
      <alignment readingOrder="1"/>
    </xf>
    <xf numFmtId="0" fontId="3" fillId="0" borderId="14" xfId="0" applyFont="1" applyBorder="1"/>
    <xf numFmtId="0" fontId="3" fillId="0" borderId="10" xfId="0" applyFont="1" applyBorder="1"/>
    <xf numFmtId="0" fontId="3" fillId="0" borderId="15" xfId="0" applyFont="1" applyBorder="1"/>
    <xf numFmtId="0" fontId="3" fillId="0" borderId="19" xfId="0" applyFont="1" applyBorder="1" applyAlignment="1">
      <alignment readingOrder="1"/>
    </xf>
    <xf numFmtId="49" fontId="3" fillId="0" borderId="15" xfId="0" applyNumberFormat="1" applyFont="1" applyBorder="1"/>
    <xf numFmtId="0" fontId="3" fillId="0" borderId="0" xfId="0" applyFont="1"/>
    <xf numFmtId="0" fontId="4" fillId="0" borderId="0" xfId="0" applyFont="1"/>
    <xf numFmtId="3" fontId="3" fillId="0" borderId="5" xfId="0" applyNumberFormat="1" applyFont="1" applyBorder="1"/>
    <xf numFmtId="3" fontId="3" fillId="0" borderId="15" xfId="0" applyNumberFormat="1" applyFont="1" applyBorder="1"/>
    <xf numFmtId="0" fontId="1" fillId="0" borderId="0" xfId="0" applyFont="1"/>
    <xf numFmtId="0" fontId="1" fillId="0" borderId="1" xfId="0" applyFont="1" applyBorder="1" applyAlignment="1">
      <alignment readingOrder="1"/>
    </xf>
    <xf numFmtId="49" fontId="0" fillId="0" borderId="1" xfId="0" applyNumberFormat="1" applyBorder="1"/>
    <xf numFmtId="0" fontId="0" fillId="0" borderId="1" xfId="0" applyBorder="1"/>
    <xf numFmtId="49" fontId="0" fillId="2" borderId="1" xfId="0" applyNumberFormat="1" applyFill="1" applyBorder="1"/>
    <xf numFmtId="0" fontId="1" fillId="0" borderId="20" xfId="0" applyFont="1" applyBorder="1" applyAlignment="1">
      <alignment readingOrder="1"/>
    </xf>
    <xf numFmtId="0" fontId="3" fillId="0" borderId="21" xfId="0" applyFont="1" applyBorder="1"/>
    <xf numFmtId="0" fontId="3" fillId="0" borderId="13" xfId="0" applyFont="1" applyBorder="1"/>
    <xf numFmtId="0" fontId="1" fillId="0" borderId="22" xfId="0" applyFont="1" applyBorder="1" applyAlignment="1">
      <alignment readingOrder="1"/>
    </xf>
    <xf numFmtId="2" fontId="3" fillId="0" borderId="5" xfId="0" applyNumberFormat="1" applyFont="1" applyBorder="1"/>
    <xf numFmtId="2" fontId="3" fillId="0" borderId="15" xfId="0" applyNumberFormat="1" applyFont="1" applyBorder="1"/>
    <xf numFmtId="0" fontId="5" fillId="0" borderId="0" xfId="0" applyFont="1"/>
    <xf numFmtId="0" fontId="6" fillId="0" borderId="0" xfId="0" applyFont="1"/>
    <xf numFmtId="0" fontId="7" fillId="0" borderId="5" xfId="0" applyFont="1" applyBorder="1"/>
    <xf numFmtId="0" fontId="8" fillId="0" borderId="15" xfId="0" applyFont="1" applyBorder="1"/>
    <xf numFmtId="0" fontId="1" fillId="0" borderId="6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10" xfId="0" applyFont="1" applyBorder="1" applyAlignment="1">
      <alignment readingOrder="1"/>
    </xf>
    <xf numFmtId="10" fontId="9" fillId="0" borderId="15" xfId="0" applyNumberFormat="1" applyFont="1" applyBorder="1"/>
    <xf numFmtId="0" fontId="10" fillId="0" borderId="0" xfId="0" applyFont="1"/>
    <xf numFmtId="14" fontId="0" fillId="0" borderId="0" xfId="0" applyNumberFormat="1"/>
    <xf numFmtId="0" fontId="3" fillId="0" borderId="15" xfId="0" applyFont="1" applyBorder="1" applyAlignment="1">
      <alignment horizontal="left"/>
    </xf>
    <xf numFmtId="2" fontId="3" fillId="0" borderId="15" xfId="0" quotePrefix="1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4" fontId="0" fillId="0" borderId="0" xfId="0" applyNumberFormat="1" applyAlignment="1">
      <alignment horizontal="left"/>
    </xf>
    <xf numFmtId="0" fontId="11" fillId="0" borderId="0" xfId="0" applyFont="1"/>
    <xf numFmtId="0" fontId="1" fillId="0" borderId="25" xfId="0" applyFont="1" applyBorder="1" applyAlignment="1">
      <alignment readingOrder="1"/>
    </xf>
    <xf numFmtId="0" fontId="7" fillId="0" borderId="1" xfId="0" applyFont="1" applyBorder="1"/>
    <xf numFmtId="0" fontId="12" fillId="0" borderId="0" xfId="0" applyFont="1"/>
    <xf numFmtId="0" fontId="2" fillId="0" borderId="0" xfId="0" applyFont="1"/>
    <xf numFmtId="0" fontId="6" fillId="0" borderId="24" xfId="0" applyFont="1" applyBorder="1" applyAlignment="1">
      <alignment readingOrder="1"/>
    </xf>
    <xf numFmtId="0" fontId="1" fillId="0" borderId="23" xfId="0" applyFont="1" applyBorder="1" applyAlignment="1">
      <alignment readingOrder="1"/>
    </xf>
    <xf numFmtId="0" fontId="6" fillId="0" borderId="23" xfId="0" applyFont="1" applyBorder="1" applyAlignment="1">
      <alignment readingOrder="1"/>
    </xf>
    <xf numFmtId="10" fontId="7" fillId="0" borderId="15" xfId="0" applyNumberFormat="1" applyFont="1" applyBorder="1"/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14</xdr:col>
      <xdr:colOff>762000</xdr:colOff>
      <xdr:row>13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37F6D1-528B-4010-CC7E-BC907C89C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2000250"/>
          <a:ext cx="11658600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15</xdr:col>
      <xdr:colOff>47625</xdr:colOff>
      <xdr:row>20</xdr:row>
      <xdr:rowOff>161924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E1FE81-A673-4CE6-46DF-77B36E185D4D}"/>
            </a:ext>
            <a:ext uri="{147F2762-F138-4A5C-976F-8EAC2B608ADB}">
              <a16:predDERef xmlns:a16="http://schemas.microsoft.com/office/drawing/2014/main" pred="{FE37F6D1-528B-4010-CC7E-BC907C89C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3200400"/>
          <a:ext cx="11782425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14</xdr:col>
      <xdr:colOff>533400</xdr:colOff>
      <xdr:row>27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C556FD-D73D-D96A-D6FF-AC68F7073A6D}"/>
            </a:ext>
            <a:ext uri="{147F2762-F138-4A5C-976F-8EAC2B608ADB}">
              <a16:predDERef xmlns:a16="http://schemas.microsoft.com/office/drawing/2014/main" pred="{6EE1FE81-A673-4CE6-46DF-77B36E185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" y="4600575"/>
          <a:ext cx="11430000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D2E1-D4F8-E447-BC79-5EB1046D2364}">
  <dimension ref="A1:H27"/>
  <sheetViews>
    <sheetView tabSelected="1" zoomScale="157" workbookViewId="0">
      <selection activeCell="E10" sqref="E10"/>
    </sheetView>
  </sheetViews>
  <sheetFormatPr defaultColWidth="11" defaultRowHeight="15.95"/>
  <cols>
    <col min="1" max="1" width="11" bestFit="1" customWidth="1"/>
    <col min="2" max="2" width="21.875" customWidth="1"/>
    <col min="3" max="3" width="18.125" customWidth="1"/>
    <col min="4" max="4" width="19.5" customWidth="1"/>
    <col min="5" max="5" width="16.625" customWidth="1"/>
  </cols>
  <sheetData>
    <row r="1" spans="1:8" ht="15.75">
      <c r="A1" s="41" t="s">
        <v>0</v>
      </c>
      <c r="B1" s="41"/>
      <c r="C1" s="42"/>
      <c r="D1" s="42"/>
      <c r="E1" s="1" t="s">
        <v>1</v>
      </c>
      <c r="G1" s="58" t="s">
        <v>2</v>
      </c>
    </row>
    <row r="2" spans="1:8">
      <c r="A2" s="41" t="s">
        <v>3</v>
      </c>
      <c r="B2" s="41"/>
      <c r="C2" s="41"/>
      <c r="D2" s="41"/>
      <c r="E2" s="1" t="s">
        <v>4</v>
      </c>
      <c r="G2" t="s">
        <v>5</v>
      </c>
    </row>
    <row r="3" spans="1:8">
      <c r="A3" s="41" t="s">
        <v>6</v>
      </c>
      <c r="B3" s="41"/>
      <c r="C3" s="41"/>
      <c r="D3" s="41"/>
      <c r="E3" s="1" t="s">
        <v>7</v>
      </c>
      <c r="G3" s="54">
        <v>45093</v>
      </c>
    </row>
    <row r="4" spans="1:8">
      <c r="A4" s="41"/>
      <c r="B4" s="41"/>
      <c r="C4" s="41"/>
      <c r="D4" s="41"/>
      <c r="E4" s="1"/>
      <c r="G4" s="50"/>
    </row>
    <row r="5" spans="1:8">
      <c r="A5" s="42"/>
      <c r="B5" s="42"/>
      <c r="C5" s="42"/>
      <c r="D5" s="42"/>
      <c r="E5" s="1" t="s">
        <v>8</v>
      </c>
    </row>
    <row r="6" spans="1:8">
      <c r="A6" s="42"/>
      <c r="B6" s="42"/>
      <c r="C6" s="41"/>
      <c r="D6" s="41"/>
      <c r="E6" s="1" t="s">
        <v>7</v>
      </c>
    </row>
    <row r="7" spans="1:8">
      <c r="B7" s="42"/>
      <c r="C7" s="42"/>
      <c r="D7" s="41"/>
      <c r="E7" s="41"/>
      <c r="F7" s="26"/>
    </row>
    <row r="8" spans="1:8">
      <c r="A8" s="59" t="s">
        <v>9</v>
      </c>
      <c r="B8" s="26"/>
      <c r="D8" s="26"/>
      <c r="E8" s="26"/>
      <c r="F8" s="26"/>
    </row>
    <row r="9" spans="1:8">
      <c r="A9" s="26" t="s">
        <v>10</v>
      </c>
      <c r="B9" s="26" t="s">
        <v>11</v>
      </c>
      <c r="D9" s="26"/>
      <c r="E9" s="26"/>
      <c r="F9" s="26"/>
    </row>
    <row r="11" spans="1:8">
      <c r="B11" s="64" t="s">
        <v>12</v>
      </c>
      <c r="C11" s="65" t="s">
        <v>13</v>
      </c>
      <c r="D11" s="65" t="s">
        <v>14</v>
      </c>
      <c r="E11" s="65" t="s">
        <v>15</v>
      </c>
      <c r="F11" s="64" t="s">
        <v>16</v>
      </c>
      <c r="G11" s="64"/>
      <c r="H11" s="64" t="s">
        <v>17</v>
      </c>
    </row>
    <row r="12" spans="1:8" ht="15.95" customHeight="1">
      <c r="B12" s="64"/>
      <c r="C12" s="65"/>
      <c r="D12" s="65"/>
      <c r="E12" s="65"/>
      <c r="F12" s="64"/>
      <c r="G12" s="64"/>
      <c r="H12" s="64"/>
    </row>
    <row r="13" spans="1:8">
      <c r="B13" s="60" t="s">
        <v>18</v>
      </c>
      <c r="C13" s="61" t="s">
        <v>19</v>
      </c>
      <c r="D13" s="61" t="s">
        <v>19</v>
      </c>
      <c r="E13" s="61" t="s">
        <v>19</v>
      </c>
      <c r="F13" s="61" t="s">
        <v>19</v>
      </c>
      <c r="G13" s="61" t="s">
        <v>20</v>
      </c>
      <c r="H13" s="62" t="s">
        <v>18</v>
      </c>
    </row>
    <row r="14" spans="1:8">
      <c r="B14" s="18" t="s">
        <v>18</v>
      </c>
      <c r="C14" s="43"/>
      <c r="D14" s="19" t="s">
        <v>18</v>
      </c>
      <c r="E14" s="19" t="s">
        <v>18</v>
      </c>
      <c r="F14" s="19" t="s">
        <v>18</v>
      </c>
      <c r="G14" s="19" t="s">
        <v>18</v>
      </c>
      <c r="H14" s="19" t="s">
        <v>18</v>
      </c>
    </row>
    <row r="15" spans="1:8">
      <c r="B15" s="22" t="s">
        <v>21</v>
      </c>
      <c r="C15" s="40">
        <f>94237.13+6000+13992+7200+1545</f>
        <v>122974.13</v>
      </c>
      <c r="D15" s="40">
        <f>94237.13+6000+13992+7200+1545</f>
        <v>122974.13</v>
      </c>
      <c r="E15" s="40">
        <f>98948.99+6000+2134+7200+17869</f>
        <v>132151.99</v>
      </c>
      <c r="F15" s="40">
        <v>-9177.86</v>
      </c>
      <c r="G15" s="63">
        <v>-6.9400000000000003E-2</v>
      </c>
      <c r="H15" s="23" t="s">
        <v>18</v>
      </c>
    </row>
    <row r="16" spans="1:8">
      <c r="B16" s="22" t="s">
        <v>22</v>
      </c>
      <c r="C16" s="40">
        <f>2160208.86+99458.16</f>
        <v>2259667.02</v>
      </c>
      <c r="D16" s="40">
        <f>2160208.86+99458.16</f>
        <v>2259667.02</v>
      </c>
      <c r="E16" s="40">
        <f>1544187.97+94485.25</f>
        <v>1638673.22</v>
      </c>
      <c r="F16" s="40">
        <v>620993.80000000005</v>
      </c>
      <c r="G16" s="48">
        <v>0.379</v>
      </c>
      <c r="H16" s="44"/>
    </row>
    <row r="17" spans="2:8">
      <c r="B17" s="22" t="s">
        <v>23</v>
      </c>
      <c r="C17" s="40">
        <f>17228.65+18000+5300+20339+4484.9+20988+2883+25261+15600+19111</f>
        <v>149195.54999999999</v>
      </c>
      <c r="D17" s="40">
        <f>17228.65+18000+5300+20339+4484.9+20988+2883+25261+15600+19111</f>
        <v>149195.54999999999</v>
      </c>
      <c r="E17" s="40">
        <f>23492.73+1598+22010+19932.22+17940+16367.22+5400+23506.53+18000+4200</f>
        <v>152446.70000000001</v>
      </c>
      <c r="F17" s="40">
        <v>-3251.15</v>
      </c>
      <c r="G17" s="63">
        <v>-2.1299999999999999E-2</v>
      </c>
      <c r="H17" s="23" t="s">
        <v>18</v>
      </c>
    </row>
    <row r="18" spans="2:8">
      <c r="B18" s="22" t="s">
        <v>24</v>
      </c>
      <c r="C18" s="40">
        <f>5088+9752+8831.5</f>
        <v>23671.5</v>
      </c>
      <c r="D18" s="40">
        <f>5088+9752+8831.5</f>
        <v>23671.5</v>
      </c>
      <c r="E18" s="40">
        <f>10800+11039.38+6700</f>
        <v>28539.379999999997</v>
      </c>
      <c r="F18" s="40">
        <v>-4867.88</v>
      </c>
      <c r="G18" s="63">
        <v>-0.1706</v>
      </c>
      <c r="H18" s="23" t="s">
        <v>18</v>
      </c>
    </row>
    <row r="19" spans="2:8">
      <c r="B19" s="22" t="s">
        <v>25</v>
      </c>
      <c r="C19" s="40">
        <f>2600+2111390.99</f>
        <v>2113990.9900000002</v>
      </c>
      <c r="D19" s="40">
        <f>2600+2111390.99</f>
        <v>2113990.9900000002</v>
      </c>
      <c r="E19" s="40">
        <v>2165393.64</v>
      </c>
      <c r="F19" s="40">
        <v>-51402.65</v>
      </c>
      <c r="G19" s="63">
        <v>-2.3699999999999999E-2</v>
      </c>
      <c r="H19" s="23" t="s">
        <v>18</v>
      </c>
    </row>
    <row r="20" spans="2:8">
      <c r="B20" s="22" t="s">
        <v>26</v>
      </c>
      <c r="C20" s="40">
        <f>89040+34300+15220+2385216.41+11000+7700+67200+37500+2544</f>
        <v>2649720.41</v>
      </c>
      <c r="D20" s="40">
        <f>89040+34300+15220+2385216.41+11000+7700+67200+37500+2544</f>
        <v>2649720.41</v>
      </c>
      <c r="E20" s="40">
        <f>67200+11000+32000+2312549.7+89040+7700+2544+12000</f>
        <v>2534033.7000000002</v>
      </c>
      <c r="F20" s="40">
        <v>115686.71</v>
      </c>
      <c r="G20" s="48">
        <v>4.5699999999999998E-2</v>
      </c>
      <c r="H20" s="23" t="s">
        <v>18</v>
      </c>
    </row>
    <row r="21" spans="2:8">
      <c r="B21" s="22" t="s">
        <v>27</v>
      </c>
      <c r="C21" s="40">
        <f>22090+36000+3650+3600+124504.8+9142+143807.5+376406.7+38294+9600</f>
        <v>767095</v>
      </c>
      <c r="D21" s="40">
        <f>22090+36000+3650+3600+124504.8+9142+143807.5+376406.7+38294+9600</f>
        <v>767095</v>
      </c>
      <c r="E21" s="40">
        <f>36000+9600+24500+4300+128239.94+3600+405164.17+156031.14+42276.58+10787.56</f>
        <v>820499.39</v>
      </c>
      <c r="F21" s="40">
        <v>-53404.39</v>
      </c>
      <c r="G21" s="63">
        <v>-6.5100000000000005E-2</v>
      </c>
      <c r="H21" s="23" t="s">
        <v>18</v>
      </c>
    </row>
    <row r="22" spans="2:8">
      <c r="B22" s="22" t="s">
        <v>28</v>
      </c>
      <c r="C22" s="40">
        <f>24000+847161.27+6000+31800</f>
        <v>908961.27</v>
      </c>
      <c r="D22" s="40">
        <f>24000+847161.27+6000+31800</f>
        <v>908961.27</v>
      </c>
      <c r="E22" s="40">
        <f>36000+6600+36000+972186.6</f>
        <v>1050786.6000000001</v>
      </c>
      <c r="F22" s="40">
        <v>-141825.32999999999</v>
      </c>
      <c r="G22" s="63">
        <v>-0.13500000000000001</v>
      </c>
      <c r="H22" s="23" t="s">
        <v>18</v>
      </c>
    </row>
    <row r="23" spans="2:8">
      <c r="B23" s="22" t="s">
        <v>29</v>
      </c>
      <c r="C23" s="40">
        <v>0</v>
      </c>
      <c r="D23" s="40">
        <v>0</v>
      </c>
      <c r="E23" s="40">
        <v>346890.2</v>
      </c>
      <c r="F23" s="40">
        <v>-346890.2</v>
      </c>
      <c r="G23" s="63">
        <v>-1</v>
      </c>
      <c r="H23" s="23" t="s">
        <v>18</v>
      </c>
    </row>
    <row r="24" spans="2:8">
      <c r="B24" s="22" t="s">
        <v>18</v>
      </c>
      <c r="C24" s="40">
        <v>8995275.8699999992</v>
      </c>
      <c r="D24" s="40">
        <v>8995275.8699999992</v>
      </c>
      <c r="E24" s="40">
        <v>8869414.8200000003</v>
      </c>
      <c r="F24" s="40">
        <v>125861.05</v>
      </c>
      <c r="G24" s="23" t="s">
        <v>18</v>
      </c>
      <c r="H24" s="23" t="s">
        <v>18</v>
      </c>
    </row>
    <row r="26" spans="2:8">
      <c r="B26" t="s">
        <v>30</v>
      </c>
      <c r="C26" t="s">
        <v>31</v>
      </c>
    </row>
    <row r="27" spans="2:8">
      <c r="C27" t="s">
        <v>32</v>
      </c>
    </row>
  </sheetData>
  <mergeCells count="6">
    <mergeCell ref="H11:H12"/>
    <mergeCell ref="B11:B12"/>
    <mergeCell ref="C11:C12"/>
    <mergeCell ref="D11:D12"/>
    <mergeCell ref="E11:E12"/>
    <mergeCell ref="F11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6AE5F-C68C-934E-945C-0BCF63323725}">
  <dimension ref="A1:L41"/>
  <sheetViews>
    <sheetView zoomScale="137" workbookViewId="0">
      <selection activeCell="F8" sqref="F8"/>
    </sheetView>
  </sheetViews>
  <sheetFormatPr defaultColWidth="11" defaultRowHeight="15.75" customHeight="1"/>
  <cols>
    <col min="2" max="2" width="32.625" customWidth="1"/>
    <col min="3" max="3" width="13.75" customWidth="1"/>
    <col min="4" max="4" width="16.625" customWidth="1"/>
    <col min="5" max="5" width="21.625" customWidth="1"/>
    <col min="6" max="6" width="17.125" customWidth="1"/>
  </cols>
  <sheetData>
    <row r="1" spans="1:12">
      <c r="A1" s="41" t="s">
        <v>0</v>
      </c>
      <c r="B1" s="41"/>
      <c r="C1" s="42"/>
      <c r="D1" s="42"/>
      <c r="E1" s="1" t="s">
        <v>1</v>
      </c>
      <c r="G1" s="58" t="s">
        <v>33</v>
      </c>
    </row>
    <row r="2" spans="1:12">
      <c r="A2" s="41" t="s">
        <v>3</v>
      </c>
      <c r="B2" s="41"/>
      <c r="C2" s="41"/>
      <c r="D2" s="41"/>
      <c r="E2" s="1" t="s">
        <v>4</v>
      </c>
      <c r="G2" t="s">
        <v>5</v>
      </c>
    </row>
    <row r="3" spans="1:12">
      <c r="A3" s="41" t="s">
        <v>6</v>
      </c>
      <c r="B3" s="41"/>
      <c r="C3" s="41"/>
      <c r="D3" s="41"/>
      <c r="E3" s="1" t="s">
        <v>7</v>
      </c>
      <c r="G3" s="54">
        <v>45093</v>
      </c>
    </row>
    <row r="4" spans="1:12">
      <c r="A4" s="41"/>
      <c r="B4" s="41"/>
      <c r="C4" s="41"/>
      <c r="D4" s="41"/>
      <c r="E4" s="1"/>
      <c r="G4" s="50"/>
    </row>
    <row r="5" spans="1:12">
      <c r="A5" s="42"/>
      <c r="B5" s="42"/>
      <c r="C5" s="42"/>
      <c r="D5" s="42"/>
      <c r="E5" s="1" t="s">
        <v>8</v>
      </c>
    </row>
    <row r="6" spans="1:12">
      <c r="A6" s="42"/>
      <c r="B6" s="42"/>
      <c r="C6" s="41"/>
      <c r="D6" s="41"/>
      <c r="E6" s="1" t="s">
        <v>7</v>
      </c>
    </row>
    <row r="7" spans="1:12">
      <c r="B7" s="2" t="s">
        <v>34</v>
      </c>
    </row>
    <row r="10" spans="1:12">
      <c r="A10" s="3" t="s">
        <v>18</v>
      </c>
      <c r="B10" s="4" t="s">
        <v>35</v>
      </c>
      <c r="C10" s="5" t="s">
        <v>36</v>
      </c>
      <c r="D10" s="6" t="s">
        <v>18</v>
      </c>
      <c r="E10" s="7" t="s">
        <v>18</v>
      </c>
    </row>
    <row r="11" spans="1:12">
      <c r="A11" s="45" t="s">
        <v>37</v>
      </c>
      <c r="B11" s="8" t="s">
        <v>38</v>
      </c>
      <c r="C11" s="8" t="s">
        <v>39</v>
      </c>
      <c r="D11" s="9"/>
      <c r="E11" s="14"/>
    </row>
    <row r="12" spans="1:12">
      <c r="A12" s="46" t="s">
        <v>40</v>
      </c>
      <c r="B12" s="10" t="s">
        <v>41</v>
      </c>
      <c r="C12" s="8" t="s">
        <v>42</v>
      </c>
      <c r="D12" s="9"/>
      <c r="E12" s="14"/>
    </row>
    <row r="13" spans="1:12">
      <c r="A13" s="47" t="s">
        <v>43</v>
      </c>
      <c r="B13" s="11" t="s">
        <v>44</v>
      </c>
      <c r="C13" s="12" t="s">
        <v>45</v>
      </c>
      <c r="D13" s="13"/>
      <c r="E13" s="15"/>
    </row>
    <row r="15" spans="1:12">
      <c r="A15" s="16" t="s">
        <v>46</v>
      </c>
      <c r="B15" s="35" t="s">
        <v>47</v>
      </c>
      <c r="C15" s="16" t="s">
        <v>48</v>
      </c>
      <c r="D15" s="56" t="s">
        <v>49</v>
      </c>
      <c r="E15" s="31" t="s">
        <v>50</v>
      </c>
      <c r="F15" s="38" t="s">
        <v>51</v>
      </c>
      <c r="G15" s="17" t="s">
        <v>52</v>
      </c>
      <c r="H15" s="17" t="s">
        <v>53</v>
      </c>
      <c r="I15" s="17" t="s">
        <v>54</v>
      </c>
      <c r="J15" s="17" t="s">
        <v>37</v>
      </c>
      <c r="K15" s="4" t="s">
        <v>40</v>
      </c>
      <c r="L15" s="17" t="s">
        <v>43</v>
      </c>
    </row>
    <row r="16" spans="1:12">
      <c r="A16" s="18">
        <v>1</v>
      </c>
      <c r="B16" s="36" t="s">
        <v>55</v>
      </c>
      <c r="C16" s="57" t="s">
        <v>56</v>
      </c>
      <c r="D16" s="36" t="s">
        <v>57</v>
      </c>
      <c r="E16" s="32" t="s">
        <v>58</v>
      </c>
      <c r="F16" s="19" t="s">
        <v>59</v>
      </c>
      <c r="G16" s="39">
        <v>3000</v>
      </c>
      <c r="H16" s="39">
        <v>3000</v>
      </c>
      <c r="I16" s="19" t="s">
        <v>18</v>
      </c>
      <c r="J16" s="20" t="s">
        <v>60</v>
      </c>
      <c r="K16" s="21" t="s">
        <v>60</v>
      </c>
      <c r="L16" s="20" t="s">
        <v>61</v>
      </c>
    </row>
    <row r="17" spans="1:12">
      <c r="A17" s="22">
        <v>2</v>
      </c>
      <c r="B17" s="37" t="s">
        <v>62</v>
      </c>
      <c r="C17" s="57" t="s">
        <v>63</v>
      </c>
      <c r="D17" s="37" t="s">
        <v>64</v>
      </c>
      <c r="E17" s="32" t="s">
        <v>65</v>
      </c>
      <c r="F17" s="23" t="s">
        <v>66</v>
      </c>
      <c r="G17" s="40">
        <v>5858</v>
      </c>
      <c r="H17" s="40">
        <v>5858</v>
      </c>
      <c r="I17" s="23" t="s">
        <v>18</v>
      </c>
      <c r="J17" s="24" t="s">
        <v>60</v>
      </c>
      <c r="K17" s="21" t="s">
        <v>60</v>
      </c>
      <c r="L17" s="24" t="s">
        <v>61</v>
      </c>
    </row>
    <row r="18" spans="1:12">
      <c r="A18" s="22">
        <v>3</v>
      </c>
      <c r="B18" s="37" t="s">
        <v>67</v>
      </c>
      <c r="C18" s="57" t="s">
        <v>68</v>
      </c>
      <c r="D18" s="37" t="s">
        <v>69</v>
      </c>
      <c r="E18" s="33" t="s">
        <v>70</v>
      </c>
      <c r="F18" s="23" t="s">
        <v>71</v>
      </c>
      <c r="G18" s="40">
        <v>5200</v>
      </c>
      <c r="H18" s="40">
        <v>5200</v>
      </c>
      <c r="I18" s="23" t="s">
        <v>18</v>
      </c>
      <c r="J18" s="24" t="s">
        <v>60</v>
      </c>
      <c r="K18" s="21" t="s">
        <v>60</v>
      </c>
      <c r="L18" s="24" t="s">
        <v>61</v>
      </c>
    </row>
    <row r="19" spans="1:12">
      <c r="A19" s="22">
        <v>4</v>
      </c>
      <c r="B19" s="37" t="s">
        <v>72</v>
      </c>
      <c r="C19" s="57" t="s">
        <v>73</v>
      </c>
      <c r="D19" s="37" t="s">
        <v>74</v>
      </c>
      <c r="E19" s="33" t="s">
        <v>75</v>
      </c>
      <c r="F19" s="23" t="s">
        <v>76</v>
      </c>
      <c r="G19" s="40">
        <v>1257.5</v>
      </c>
      <c r="H19" s="40">
        <v>1257.5</v>
      </c>
      <c r="I19" s="23" t="s">
        <v>18</v>
      </c>
      <c r="J19" s="24" t="s">
        <v>60</v>
      </c>
      <c r="K19" s="21" t="s">
        <v>60</v>
      </c>
      <c r="L19" s="24" t="s">
        <v>61</v>
      </c>
    </row>
    <row r="20" spans="1:12">
      <c r="A20" s="22">
        <v>5</v>
      </c>
      <c r="B20" s="37" t="s">
        <v>77</v>
      </c>
      <c r="C20" s="57" t="s">
        <v>78</v>
      </c>
      <c r="D20" s="37" t="s">
        <v>79</v>
      </c>
      <c r="E20" s="33" t="s">
        <v>80</v>
      </c>
      <c r="F20" s="23" t="s">
        <v>81</v>
      </c>
      <c r="G20" s="40">
        <v>1075</v>
      </c>
      <c r="H20" s="40">
        <v>1075</v>
      </c>
      <c r="I20" s="23" t="s">
        <v>18</v>
      </c>
      <c r="J20" s="24" t="s">
        <v>60</v>
      </c>
      <c r="K20" s="21" t="s">
        <v>60</v>
      </c>
      <c r="L20" s="24" t="s">
        <v>61</v>
      </c>
    </row>
    <row r="21" spans="1:12">
      <c r="A21" s="22">
        <v>6</v>
      </c>
      <c r="B21" s="37" t="s">
        <v>82</v>
      </c>
      <c r="C21" s="57" t="s">
        <v>83</v>
      </c>
      <c r="D21" s="37" t="s">
        <v>84</v>
      </c>
      <c r="E21" s="33" t="s">
        <v>85</v>
      </c>
      <c r="F21" s="23" t="s">
        <v>86</v>
      </c>
      <c r="G21" s="40">
        <v>7500</v>
      </c>
      <c r="H21" s="40">
        <v>7500</v>
      </c>
      <c r="I21" s="23" t="s">
        <v>18</v>
      </c>
      <c r="J21" s="24" t="s">
        <v>60</v>
      </c>
      <c r="K21" s="21" t="s">
        <v>60</v>
      </c>
      <c r="L21" s="24" t="s">
        <v>61</v>
      </c>
    </row>
    <row r="22" spans="1:12">
      <c r="A22" s="22">
        <v>7</v>
      </c>
      <c r="B22" s="37" t="s">
        <v>87</v>
      </c>
      <c r="C22" s="57" t="s">
        <v>88</v>
      </c>
      <c r="D22" s="37" t="s">
        <v>89</v>
      </c>
      <c r="E22" s="33" t="s">
        <v>90</v>
      </c>
      <c r="F22" s="23" t="s">
        <v>91</v>
      </c>
      <c r="G22" s="40">
        <v>2100</v>
      </c>
      <c r="H22" s="40">
        <v>2100</v>
      </c>
      <c r="I22" s="23" t="s">
        <v>18</v>
      </c>
      <c r="J22" s="24" t="s">
        <v>60</v>
      </c>
      <c r="K22" s="21" t="s">
        <v>60</v>
      </c>
      <c r="L22" s="24" t="s">
        <v>61</v>
      </c>
    </row>
    <row r="23" spans="1:12">
      <c r="A23" s="22">
        <v>8</v>
      </c>
      <c r="B23" s="37" t="s">
        <v>92</v>
      </c>
      <c r="C23" s="57" t="s">
        <v>93</v>
      </c>
      <c r="D23" s="37" t="s">
        <v>94</v>
      </c>
      <c r="E23" s="33" t="s">
        <v>95</v>
      </c>
      <c r="F23" s="51">
        <v>4299502603</v>
      </c>
      <c r="G23" s="40">
        <v>118229.89</v>
      </c>
      <c r="H23" s="40">
        <v>118229.89</v>
      </c>
      <c r="I23" s="23" t="s">
        <v>18</v>
      </c>
      <c r="J23" s="24" t="s">
        <v>60</v>
      </c>
      <c r="K23" s="21" t="s">
        <v>60</v>
      </c>
      <c r="L23" s="24" t="s">
        <v>61</v>
      </c>
    </row>
    <row r="24" spans="1:12">
      <c r="A24" s="22">
        <v>9</v>
      </c>
      <c r="B24" s="37" t="s">
        <v>96</v>
      </c>
      <c r="C24" s="57" t="s">
        <v>97</v>
      </c>
      <c r="D24" s="37" t="s">
        <v>98</v>
      </c>
      <c r="E24" s="34" t="s">
        <v>99</v>
      </c>
      <c r="F24" s="23" t="s">
        <v>100</v>
      </c>
      <c r="G24" s="52" t="s">
        <v>101</v>
      </c>
      <c r="H24" s="40">
        <v>12500</v>
      </c>
      <c r="I24" s="53" t="s">
        <v>102</v>
      </c>
      <c r="J24" s="24" t="s">
        <v>61</v>
      </c>
      <c r="K24" s="21" t="s">
        <v>60</v>
      </c>
      <c r="L24" s="24" t="s">
        <v>60</v>
      </c>
    </row>
    <row r="25" spans="1:12">
      <c r="A25" s="22">
        <v>10</v>
      </c>
      <c r="B25" s="37" t="s">
        <v>103</v>
      </c>
      <c r="C25" s="57" t="s">
        <v>104</v>
      </c>
      <c r="D25" s="37" t="s">
        <v>105</v>
      </c>
      <c r="E25" s="32" t="s">
        <v>106</v>
      </c>
      <c r="F25" s="25">
        <v>27587</v>
      </c>
      <c r="G25" s="40">
        <v>350</v>
      </c>
      <c r="H25" s="40">
        <v>1550</v>
      </c>
      <c r="I25" s="53" t="s">
        <v>107</v>
      </c>
      <c r="J25" s="15" t="s">
        <v>60</v>
      </c>
      <c r="K25" s="23" t="s">
        <v>108</v>
      </c>
      <c r="L25" s="15" t="s">
        <v>60</v>
      </c>
    </row>
    <row r="27" spans="1:12">
      <c r="B27" s="2" t="s">
        <v>102</v>
      </c>
      <c r="C27" s="26"/>
      <c r="D27" s="26"/>
    </row>
    <row r="28" spans="1:12">
      <c r="B28" s="9" t="s">
        <v>109</v>
      </c>
      <c r="C28" s="9"/>
      <c r="D28" s="9"/>
    </row>
    <row r="29" spans="1:12">
      <c r="B29" s="9"/>
      <c r="C29" s="26"/>
      <c r="D29" s="26"/>
    </row>
    <row r="30" spans="1:12">
      <c r="B30" s="2" t="s">
        <v>107</v>
      </c>
      <c r="C30" s="26"/>
      <c r="D30" s="26"/>
    </row>
    <row r="31" spans="1:12">
      <c r="B31" s="9" t="s">
        <v>110</v>
      </c>
      <c r="C31" s="9"/>
      <c r="D31" s="9"/>
    </row>
    <row r="32" spans="1:12">
      <c r="B32" s="9" t="s">
        <v>111</v>
      </c>
      <c r="C32" s="9"/>
      <c r="D32" s="26"/>
    </row>
    <row r="33" spans="2:4">
      <c r="B33" s="26"/>
      <c r="C33" s="26"/>
    </row>
    <row r="34" spans="2:4">
      <c r="B34" s="30" t="s">
        <v>112</v>
      </c>
      <c r="C34" s="27"/>
      <c r="D34" s="26"/>
    </row>
    <row r="35" spans="2:4">
      <c r="B35" s="18" t="s">
        <v>113</v>
      </c>
      <c r="C35" s="28">
        <v>1200</v>
      </c>
      <c r="D35" s="19" t="s">
        <v>18</v>
      </c>
    </row>
    <row r="36" spans="2:4">
      <c r="B36" s="22" t="s">
        <v>114</v>
      </c>
      <c r="C36" s="23" t="s">
        <v>18</v>
      </c>
      <c r="D36" s="29">
        <v>1200</v>
      </c>
    </row>
    <row r="37" spans="2:4">
      <c r="B37" s="26"/>
      <c r="C37" s="26"/>
      <c r="D37" s="26"/>
    </row>
    <row r="38" spans="2:4">
      <c r="B38" s="18" t="s">
        <v>115</v>
      </c>
      <c r="C38" s="28">
        <v>1200</v>
      </c>
      <c r="D38" s="19" t="s">
        <v>18</v>
      </c>
    </row>
    <row r="39" spans="2:4">
      <c r="B39" s="22" t="s">
        <v>116</v>
      </c>
      <c r="C39" s="23" t="s">
        <v>18</v>
      </c>
      <c r="D39" s="29">
        <v>1200</v>
      </c>
    </row>
    <row r="41" spans="2:4">
      <c r="B41" s="30" t="s">
        <v>30</v>
      </c>
      <c r="C41" s="26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3C3F-E7A6-A94B-B65A-C5EE4CFD0139}">
  <dimension ref="A1:K23"/>
  <sheetViews>
    <sheetView zoomScale="162" zoomScaleNormal="142" workbookViewId="0">
      <selection activeCell="J2" sqref="J2"/>
    </sheetView>
  </sheetViews>
  <sheetFormatPr defaultColWidth="11" defaultRowHeight="15.95"/>
  <sheetData>
    <row r="1" spans="1:11">
      <c r="A1" s="1" t="s">
        <v>0</v>
      </c>
      <c r="B1" s="1"/>
      <c r="C1" s="1"/>
      <c r="D1" s="9"/>
      <c r="E1" s="9"/>
      <c r="F1" s="9"/>
      <c r="G1" s="9"/>
      <c r="H1" s="1" t="s">
        <v>118</v>
      </c>
      <c r="J1" s="55" t="s">
        <v>119</v>
      </c>
    </row>
    <row r="2" spans="1:11">
      <c r="A2" s="1" t="s">
        <v>120</v>
      </c>
      <c r="B2" s="1"/>
      <c r="C2" s="1"/>
      <c r="D2" s="1"/>
      <c r="E2" s="1"/>
      <c r="F2" s="1"/>
      <c r="G2" s="9"/>
      <c r="H2" s="1" t="s">
        <v>4</v>
      </c>
      <c r="J2" t="s">
        <v>5</v>
      </c>
    </row>
    <row r="3" spans="1:11">
      <c r="A3" s="1" t="s">
        <v>121</v>
      </c>
      <c r="B3" s="1"/>
      <c r="C3" s="1"/>
      <c r="D3" s="9"/>
      <c r="E3" s="9"/>
      <c r="F3" s="9"/>
      <c r="G3" s="9"/>
      <c r="H3" s="1" t="s">
        <v>7</v>
      </c>
      <c r="J3" s="54">
        <v>45093</v>
      </c>
    </row>
    <row r="4" spans="1:11">
      <c r="A4" s="1"/>
      <c r="B4" s="1"/>
      <c r="C4" s="1"/>
      <c r="D4" s="9"/>
      <c r="E4" s="9"/>
      <c r="F4" s="9"/>
      <c r="G4" s="9"/>
      <c r="H4" s="1"/>
    </row>
    <row r="5" spans="1:11">
      <c r="A5" s="9"/>
      <c r="B5" s="9"/>
      <c r="C5" s="9"/>
      <c r="D5" s="9"/>
      <c r="E5" s="9"/>
      <c r="F5" s="9"/>
      <c r="G5" s="9"/>
      <c r="H5" s="1" t="s">
        <v>8</v>
      </c>
    </row>
    <row r="6" spans="1:11">
      <c r="A6" s="9"/>
      <c r="B6" s="9"/>
      <c r="C6" s="9"/>
      <c r="D6" s="9"/>
      <c r="E6" s="9"/>
      <c r="F6" s="9"/>
      <c r="G6" s="9"/>
      <c r="H6" s="1" t="s">
        <v>7</v>
      </c>
    </row>
    <row r="7" spans="1:11">
      <c r="A7" s="9"/>
      <c r="B7" s="9"/>
      <c r="C7" s="9"/>
      <c r="D7" s="9"/>
      <c r="E7" s="9"/>
      <c r="F7" s="9"/>
      <c r="G7" s="9"/>
      <c r="H7" s="26"/>
      <c r="I7" s="9"/>
      <c r="J7" s="26"/>
      <c r="K7" s="26"/>
    </row>
    <row r="9" spans="1:11">
      <c r="B9" s="49" t="s">
        <v>122</v>
      </c>
    </row>
    <row r="11" spans="1:11">
      <c r="B11" s="49" t="s">
        <v>123</v>
      </c>
    </row>
    <row r="16" spans="1:11">
      <c r="B16" s="49" t="s">
        <v>124</v>
      </c>
    </row>
    <row r="23" spans="2:2">
      <c r="B23" s="49" t="s">
        <v>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2023-06-15T02:52:31Z</dcterms:created>
  <dcterms:modified xsi:type="dcterms:W3CDTF">2023-06-20T13:43:43Z</dcterms:modified>
  <cp:category/>
  <cp:contentStatus/>
</cp:coreProperties>
</file>