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ailsunwayedu-my.sharepoint.com/personal/22065023_imail_sunway_edu_my/Documents/"/>
    </mc:Choice>
  </mc:AlternateContent>
  <xr:revisionPtr revIDLastSave="0" documentId="8_{352E5CA0-67DB-4794-A65C-7B13314FDE18}" xr6:coauthVersionLast="47" xr6:coauthVersionMax="47" xr10:uidLastSave="{00000000-0000-0000-0000-000000000000}"/>
  <bookViews>
    <workbookView xWindow="1640" yWindow="1980" windowWidth="26840" windowHeight="14380" firstSheet="4" activeTab="4" xr2:uid="{5B6CE8EB-74AD-7744-BD32-FCE51F22423C}"/>
  </bookViews>
  <sheets>
    <sheet name="SP02-01" sheetId="1" r:id="rId1"/>
    <sheet name="SP02-02" sheetId="3" r:id="rId2"/>
    <sheet name="SP02-03" sheetId="6" r:id="rId3"/>
    <sheet name="SP02-04" sheetId="4" r:id="rId4"/>
    <sheet name="SP02-05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6" l="1"/>
  <c r="F50" i="6"/>
  <c r="F49" i="6"/>
  <c r="F48" i="6"/>
  <c r="G26" i="5"/>
  <c r="F26" i="5"/>
  <c r="E26" i="5"/>
  <c r="D26" i="5"/>
  <c r="C26" i="5"/>
  <c r="G13" i="1"/>
  <c r="G14" i="1"/>
  <c r="G15" i="1"/>
  <c r="C18" i="1"/>
  <c r="H18" i="1"/>
  <c r="G17" i="1"/>
  <c r="I17" i="1" s="1"/>
  <c r="J17" i="1" s="1"/>
  <c r="G16" i="1"/>
  <c r="I14" i="1"/>
  <c r="J14" i="1" s="1"/>
  <c r="I15" i="1"/>
  <c r="J15" i="1" s="1"/>
  <c r="I13" i="1"/>
  <c r="J13" i="1" s="1"/>
  <c r="R28" i="3"/>
  <c r="S28" i="3" s="1"/>
  <c r="Q24" i="3"/>
  <c r="R24" i="3" s="1"/>
  <c r="Q23" i="3"/>
  <c r="R23" i="3" s="1"/>
  <c r="G18" i="1" l="1"/>
  <c r="I18" i="1" s="1"/>
  <c r="I16" i="1"/>
  <c r="J16" i="1" s="1"/>
</calcChain>
</file>

<file path=xl/sharedStrings.xml><?xml version="1.0" encoding="utf-8"?>
<sst xmlns="http://schemas.openxmlformats.org/spreadsheetml/2006/main" count="599" uniqueCount="371">
  <si>
    <t>ST CITY HOTEL SDN BHD</t>
  </si>
  <si>
    <t>Reference No:</t>
  </si>
  <si>
    <t>SP02-01</t>
  </si>
  <si>
    <t>FINAL AUDIT FOR THE FINANCIAL YEAR ENDED 31.12.2022</t>
  </si>
  <si>
    <t>Prepared by:</t>
  </si>
  <si>
    <t>Ming Yu</t>
  </si>
  <si>
    <t>LEAD SCHELDULE - PURCHASE</t>
  </si>
  <si>
    <t>Date:</t>
  </si>
  <si>
    <t>16/6/23</t>
  </si>
  <si>
    <t>PLANNING MATERIALITY:</t>
  </si>
  <si>
    <t>RM169432</t>
  </si>
  <si>
    <t>Account Name</t>
  </si>
  <si>
    <t>Unaudited balance</t>
  </si>
  <si>
    <t>Cross Reference</t>
  </si>
  <si>
    <t>Audit Adjustment</t>
  </si>
  <si>
    <t>Final</t>
  </si>
  <si>
    <t>Audited</t>
  </si>
  <si>
    <t>Variance</t>
  </si>
  <si>
    <t>Remarks</t>
  </si>
  <si>
    <t> </t>
  </si>
  <si>
    <t>31/12/2022</t>
  </si>
  <si>
    <t>Dr</t>
  </si>
  <si>
    <t>Cr</t>
  </si>
  <si>
    <t>31/12/2021</t>
  </si>
  <si>
    <t>RM</t>
  </si>
  <si>
    <t>%</t>
  </si>
  <si>
    <t>Beverage cost</t>
  </si>
  <si>
    <t>SP02-05</t>
  </si>
  <si>
    <t>Food Cost</t>
  </si>
  <si>
    <t>Other Cost</t>
  </si>
  <si>
    <t>Operating supplies - Cleaning supplies</t>
  </si>
  <si>
    <t>Operating supplies - Guest amenities</t>
  </si>
  <si>
    <t>Conclusion: The purchase/payables balance is truly and fairly stated.</t>
  </si>
  <si>
    <t xml:space="preserve">                      However, the variance is too significant and should be investigated.</t>
  </si>
  <si>
    <t>ST CITY HOTEL (M) SDN BHD</t>
  </si>
  <si>
    <t>SP02-02</t>
  </si>
  <si>
    <t>FINAL AUDIT FOR THE FINANCIAL YEAR END 31 DECEMBER 2022</t>
  </si>
  <si>
    <t xml:space="preserve">Prepared by : </t>
  </si>
  <si>
    <t>Arman</t>
  </si>
  <si>
    <t>PURCHASE</t>
  </si>
  <si>
    <t>Prepared date :</t>
  </si>
  <si>
    <t>15/6/23</t>
  </si>
  <si>
    <t>SUB-SCHEDULE</t>
  </si>
  <si>
    <t>Assertions</t>
  </si>
  <si>
    <t>Audit Procedures</t>
  </si>
  <si>
    <t>A</t>
  </si>
  <si>
    <t>Occurence</t>
  </si>
  <si>
    <t>Select a sample of purchase invoice and match with pruchase requisition</t>
  </si>
  <si>
    <t>B</t>
  </si>
  <si>
    <t>Completeness</t>
  </si>
  <si>
    <t xml:space="preserve">Agree a sample of purchase order to the purchase invoice and general ledger to ensure completeness </t>
  </si>
  <si>
    <t>C</t>
  </si>
  <si>
    <t>Accuracy</t>
  </si>
  <si>
    <t>Recalculate sales tax and compare the amount in the purchase invoice and agree to the purchase orders and general ledger</t>
  </si>
  <si>
    <t>D</t>
  </si>
  <si>
    <t>Classification</t>
  </si>
  <si>
    <t>selest a sample of purchase invoice and compare in general ledger to ensure correctly classified</t>
  </si>
  <si>
    <t>E</t>
  </si>
  <si>
    <t>Cut-off testing</t>
  </si>
  <si>
    <t xml:space="preserve">select a sample of purchase to ascertain that purchase are recorded in the correct accounting period </t>
  </si>
  <si>
    <t>No.</t>
  </si>
  <si>
    <t xml:space="preserve">Creditor's Name </t>
  </si>
  <si>
    <t>Purchase Requisition No (PR)</t>
  </si>
  <si>
    <t>Ref No</t>
  </si>
  <si>
    <t>PR amount (RM)</t>
  </si>
  <si>
    <t>Purchase Order No (PO)</t>
  </si>
  <si>
    <t>PO amount (RM)</t>
  </si>
  <si>
    <t>Invoice date</t>
  </si>
  <si>
    <t>Invoice No</t>
  </si>
  <si>
    <t>Invoice amount (RM)</t>
  </si>
  <si>
    <t>ST@5%</t>
  </si>
  <si>
    <t>Total Invoice (RM)</t>
  </si>
  <si>
    <t>General Ledger amount (RM)</t>
  </si>
  <si>
    <t>Notes</t>
  </si>
  <si>
    <t>QZ Gas Supply Sdn Bhd</t>
  </si>
  <si>
    <t>PR-2022-21</t>
  </si>
  <si>
    <t>SP02-001</t>
  </si>
  <si>
    <t>PO-2022-23</t>
  </si>
  <si>
    <t>SP02-101</t>
  </si>
  <si>
    <t>SP02-201</t>
  </si>
  <si>
    <t>/</t>
  </si>
  <si>
    <t>Easton Hotel Supplies Sdn Bhd</t>
  </si>
  <si>
    <t>PR-2022-49</t>
  </si>
  <si>
    <t>SP02-002</t>
  </si>
  <si>
    <t>PO-2022-51</t>
  </si>
  <si>
    <t>SP02-102</t>
  </si>
  <si>
    <t>IN-1764</t>
  </si>
  <si>
    <t>SP02-202</t>
  </si>
  <si>
    <t>Tastiway Sdn Bhd</t>
  </si>
  <si>
    <t>PR-2022-178</t>
  </si>
  <si>
    <t>SP02-003</t>
  </si>
  <si>
    <t>PO-2022-180</t>
  </si>
  <si>
    <t>SP02-103</t>
  </si>
  <si>
    <t>SP02-203</t>
  </si>
  <si>
    <t xml:space="preserve">Euro Fresh Sdn Bhd </t>
  </si>
  <si>
    <t>PR-2022-288</t>
  </si>
  <si>
    <t>SP02-004</t>
  </si>
  <si>
    <t>PO-2022-290</t>
  </si>
  <si>
    <t>SP02-104</t>
  </si>
  <si>
    <t>22/2/2022</t>
  </si>
  <si>
    <t>SP02-204</t>
  </si>
  <si>
    <t>Perdue Food (M) Sdn Bhd</t>
  </si>
  <si>
    <t>PR-2022-326</t>
  </si>
  <si>
    <t>SP02-005</t>
  </si>
  <si>
    <t>PO-2022-328</t>
  </si>
  <si>
    <t>SP02-105</t>
  </si>
  <si>
    <t>SP02-205</t>
  </si>
  <si>
    <t>Niche Flavour Sdn Bhd</t>
  </si>
  <si>
    <t>PR-2022-388</t>
  </si>
  <si>
    <t>SP02-006</t>
  </si>
  <si>
    <t>PO-2022-390</t>
  </si>
  <si>
    <t>SP02-106</t>
  </si>
  <si>
    <t>19/3/2022</t>
  </si>
  <si>
    <t>SP02-206</t>
  </si>
  <si>
    <t>Bio Hygiene Sdn Bhd</t>
  </si>
  <si>
    <t>PR-2022-429</t>
  </si>
  <si>
    <t>SP02-007</t>
  </si>
  <si>
    <t>PO-2022-431</t>
  </si>
  <si>
    <t>SP02-107</t>
  </si>
  <si>
    <t>30/3/2022</t>
  </si>
  <si>
    <t>SP02-207</t>
  </si>
  <si>
    <t xml:space="preserve">SP hotel included 2 items in one recording </t>
  </si>
  <si>
    <t>N1</t>
  </si>
  <si>
    <t>Deep Sea Fishery Sdn Bhd</t>
  </si>
  <si>
    <t>PR-2022-470</t>
  </si>
  <si>
    <t>SP02-008</t>
  </si>
  <si>
    <t>PO-2022-472</t>
  </si>
  <si>
    <t>SP02-108</t>
  </si>
  <si>
    <t>SP02-208</t>
  </si>
  <si>
    <t>Phoon Huat Asia Enterprise</t>
  </si>
  <si>
    <t>PR-2022-535</t>
  </si>
  <si>
    <t>SP02-009</t>
  </si>
  <si>
    <t>PO-2022-537</t>
  </si>
  <si>
    <t>SP02-109</t>
  </si>
  <si>
    <t>18/4/2022</t>
  </si>
  <si>
    <t>SP02-209</t>
  </si>
  <si>
    <t>SayYes Snacks Sdn Bhd</t>
  </si>
  <si>
    <t>PR-2022-640</t>
  </si>
  <si>
    <t>SP02-010</t>
  </si>
  <si>
    <t>PO-2022-642</t>
  </si>
  <si>
    <t>SP02-110</t>
  </si>
  <si>
    <t>SP02-210</t>
  </si>
  <si>
    <t>PR-2022-736</t>
  </si>
  <si>
    <t>SP02-011</t>
  </si>
  <si>
    <t>PO-2022-738</t>
  </si>
  <si>
    <t>SP02-111</t>
  </si>
  <si>
    <t>24/5/2022</t>
  </si>
  <si>
    <t>SP02-211</t>
  </si>
  <si>
    <t>PR-2022-772</t>
  </si>
  <si>
    <t>SP02-012</t>
  </si>
  <si>
    <t>PO-2022-774</t>
  </si>
  <si>
    <t>SP02-112</t>
  </si>
  <si>
    <t>31/5/2022</t>
  </si>
  <si>
    <t>IN-2254</t>
  </si>
  <si>
    <t>SP02-212</t>
  </si>
  <si>
    <t>PR-2022-809</t>
  </si>
  <si>
    <t>SP02-013</t>
  </si>
  <si>
    <t>PO-2022-811</t>
  </si>
  <si>
    <t>SP02-113</t>
  </si>
  <si>
    <t>SP02-213</t>
  </si>
  <si>
    <t>Hubers Sdn Bhd</t>
  </si>
  <si>
    <t>PR-2022-827</t>
  </si>
  <si>
    <t>SP02-014</t>
  </si>
  <si>
    <t>PO-2022-829</t>
  </si>
  <si>
    <t>SP02-114</t>
  </si>
  <si>
    <t>SP02-214</t>
  </si>
  <si>
    <t>wrong tax calculation</t>
  </si>
  <si>
    <t>N2</t>
  </si>
  <si>
    <t xml:space="preserve">NBNH Food Trading Sdn Bhd </t>
  </si>
  <si>
    <t>PR-2022-908</t>
  </si>
  <si>
    <t>SP02-015</t>
  </si>
  <si>
    <t>PO-2022-910</t>
  </si>
  <si>
    <t>SP02-115</t>
  </si>
  <si>
    <t>25/6/2022</t>
  </si>
  <si>
    <t>SP02-215</t>
  </si>
  <si>
    <t>N3</t>
  </si>
  <si>
    <t>PR-2022-1009</t>
  </si>
  <si>
    <t>SP02-016</t>
  </si>
  <si>
    <t>PO-2022-1011</t>
  </si>
  <si>
    <t>SP02-116</t>
  </si>
  <si>
    <t>13/7/2022</t>
  </si>
  <si>
    <t>SP02-216</t>
  </si>
  <si>
    <t>PR-2022-1088</t>
  </si>
  <si>
    <t>SP02-017</t>
  </si>
  <si>
    <t>PO-2022-1090</t>
  </si>
  <si>
    <t>SP02-117</t>
  </si>
  <si>
    <t>27/7/2022</t>
  </si>
  <si>
    <t>SP02-217</t>
  </si>
  <si>
    <t>PR-2022-1152</t>
  </si>
  <si>
    <t>SP02-018</t>
  </si>
  <si>
    <t>PO-2022-1154</t>
  </si>
  <si>
    <t>SP02-118</t>
  </si>
  <si>
    <t>SP02-218</t>
  </si>
  <si>
    <t>Be Good Vege Supplies</t>
  </si>
  <si>
    <t>PR-2022-1203</t>
  </si>
  <si>
    <t>SP02-019</t>
  </si>
  <si>
    <t>PO-2022-1205</t>
  </si>
  <si>
    <t>SP02-119</t>
  </si>
  <si>
    <t>18/8/2022</t>
  </si>
  <si>
    <t>SP02-219</t>
  </si>
  <si>
    <t>PR-2022-1277</t>
  </si>
  <si>
    <t>SP02-020</t>
  </si>
  <si>
    <t>PO-2022-1279</t>
  </si>
  <si>
    <t>SP02-120</t>
  </si>
  <si>
    <t>31/8/2022</t>
  </si>
  <si>
    <t>SP02-220</t>
  </si>
  <si>
    <t>PR-2022-1339</t>
  </si>
  <si>
    <t>SP02-021</t>
  </si>
  <si>
    <t>PO-2022-1341</t>
  </si>
  <si>
    <t>SP02-121</t>
  </si>
  <si>
    <t>SP02-221</t>
  </si>
  <si>
    <t>PR-2022-1392</t>
  </si>
  <si>
    <t>SP02-022</t>
  </si>
  <si>
    <t>PO-2022-1394</t>
  </si>
  <si>
    <t>SP02-122</t>
  </si>
  <si>
    <t>21/9/2022</t>
  </si>
  <si>
    <t>SP02-222</t>
  </si>
  <si>
    <t>PR-2022-1468</t>
  </si>
  <si>
    <t>SP02-023</t>
  </si>
  <si>
    <t>PO-2022-1470</t>
  </si>
  <si>
    <t>SP02-123</t>
  </si>
  <si>
    <t>SP02-223</t>
  </si>
  <si>
    <t>HM Hotel Supplies Sdn Bhd</t>
  </si>
  <si>
    <t>PR-2022-1509</t>
  </si>
  <si>
    <t>SP02-024</t>
  </si>
  <si>
    <t>PO-2022-1511</t>
  </si>
  <si>
    <t>SP02-124</t>
  </si>
  <si>
    <t>HM INV 530-19</t>
  </si>
  <si>
    <t>SP02-224</t>
  </si>
  <si>
    <t>Healthy Fresh Fruit Trading</t>
  </si>
  <si>
    <t>PR-2022-1569</t>
  </si>
  <si>
    <t>SP02-025</t>
  </si>
  <si>
    <t>PO-2022-1571</t>
  </si>
  <si>
    <t>SP02-125</t>
  </si>
  <si>
    <t>24/10/2022</t>
  </si>
  <si>
    <t>SP02-225</t>
  </si>
  <si>
    <t>N/A</t>
  </si>
  <si>
    <t>the price in the purchase invoice is missing</t>
  </si>
  <si>
    <t>Five Food Sdn Bhd</t>
  </si>
  <si>
    <t>PR-2022-1648</t>
  </si>
  <si>
    <t>SP02-026</t>
  </si>
  <si>
    <t>PO-2022-1650</t>
  </si>
  <si>
    <t>SP02-126</t>
  </si>
  <si>
    <t>SP02-226</t>
  </si>
  <si>
    <t>N4</t>
  </si>
  <si>
    <t>Happy Green Supplies</t>
  </si>
  <si>
    <t>PR-2022-1704</t>
  </si>
  <si>
    <t>SP02-027</t>
  </si>
  <si>
    <t>PO-2022-1706</t>
  </si>
  <si>
    <t>SP02-127</t>
  </si>
  <si>
    <t>18/11/2022</t>
  </si>
  <si>
    <t>SP02-227</t>
  </si>
  <si>
    <t>PR-2022-1837</t>
  </si>
  <si>
    <t>SP02-028</t>
  </si>
  <si>
    <t>PO-2022-1839</t>
  </si>
  <si>
    <t>SP02-128</t>
  </si>
  <si>
    <t>SP02-228</t>
  </si>
  <si>
    <t xml:space="preserve">ENC Sdn Bhd </t>
  </si>
  <si>
    <t>PR-2022-1893</t>
  </si>
  <si>
    <t>SP02-029</t>
  </si>
  <si>
    <t>PO-2022-1895</t>
  </si>
  <si>
    <t>SP02-129</t>
  </si>
  <si>
    <t>20/12/2022</t>
  </si>
  <si>
    <t>SP02-229</t>
  </si>
  <si>
    <t>wrongly recorded in Bio Hygiene ledger</t>
  </si>
  <si>
    <t>N5</t>
  </si>
  <si>
    <t xml:space="preserve">Roger Pasta Sdn Bhd </t>
  </si>
  <si>
    <t>PR-2022-1907</t>
  </si>
  <si>
    <t>SP02-030</t>
  </si>
  <si>
    <t>PO-2022-1909</t>
  </si>
  <si>
    <t>SP02-130</t>
  </si>
  <si>
    <t>23/12/2022</t>
  </si>
  <si>
    <t>SP02-230</t>
  </si>
  <si>
    <t xml:space="preserve">duplication of invoice number </t>
  </si>
  <si>
    <t>N6</t>
  </si>
  <si>
    <t>NOTES:</t>
  </si>
  <si>
    <t>Proposed adj:</t>
  </si>
  <si>
    <t xml:space="preserve">the amount of RM 5206.20 debited in Bio hygiene ledger has been offset </t>
  </si>
  <si>
    <t>by the amount credited on 30 march which is RM 12804.20</t>
  </si>
  <si>
    <t xml:space="preserve">so the ledger will become balance like normal ,even actually the amount of RM 5206.20 is not </t>
  </si>
  <si>
    <t>related to Bio hygiene .</t>
  </si>
  <si>
    <t>this conclude that : the amount of RM 5206.20 is wrongly recorded in BIo Hygiene general ledger</t>
  </si>
  <si>
    <t>the sales tax should be charge on RM 1017.82 (1017.82 x 5%) which is RM 50.90 instead of RM 8.25</t>
  </si>
  <si>
    <t>the sales tax should be charge on RM 2109.80 (2109.8 x 5%) which is RM 105.5 instead of RM 62.15</t>
  </si>
  <si>
    <t>the sales tax should be charged on RM 3264.12 ( 3264.12 x 5% ) which is RM 163.21 instead of RM 48.87</t>
  </si>
  <si>
    <t xml:space="preserve"> the amount of RM 6648.90 was wrongly recorded in Bio Hygiene general ledger . </t>
  </si>
  <si>
    <t xml:space="preserve">this could lead to the balance in ENC Sdn Bhd could be understated and balance in Bio Hygiene could be overstated </t>
  </si>
  <si>
    <t>invoice number should be unique as it will be the reference number in the general ledger .</t>
  </si>
  <si>
    <t xml:space="preserve">this could increase the risk of amount of purchase invoice been wrongly recorded in different account in general ledger </t>
  </si>
  <si>
    <t>SP02-03</t>
  </si>
  <si>
    <t>PURCHASE EVIDENCE</t>
  </si>
  <si>
    <t>On 29 march there is and same invoice number 56655 debited the amount of RM 5206.20 in Bio Hygiene general ledger .</t>
  </si>
  <si>
    <t xml:space="preserve">moving forward , on 30 March the amount has been set off by crediting RM 12804.20 . </t>
  </si>
  <si>
    <t>after we extend our investigation it has been prove that the amount of RM 5206.20 is invoice from ENC Sdn Bhd which have the similar purchase invoice number .</t>
  </si>
  <si>
    <t xml:space="preserve">further investigation should be undertake by ST City Hotel in managing this error , this could lead to one of the supplier ledger being overstated and understated . </t>
  </si>
  <si>
    <t>if amendment is appropriate then SP Hotel should be advise to so .</t>
  </si>
  <si>
    <t>Audit Adjustments</t>
  </si>
  <si>
    <t xml:space="preserve">Bio Hygiene Sdn Bhd </t>
  </si>
  <si>
    <t xml:space="preserve">   ENC Sdn Bhd</t>
  </si>
  <si>
    <t>(the amount is incorrectly recorded in different supplier)</t>
  </si>
  <si>
    <t>All of this invoice have the same error which is the sales tax of 5% was only been charge to certain item instead the whole total amount of the invoice .</t>
  </si>
  <si>
    <t>Eventhough the invoice is been generated from your supplier , but this also increase the risk of your company to be charge if tax authority find out this error .</t>
  </si>
  <si>
    <t>if adjustment been made regarding this error so the amount should also been amend in the general ledger .</t>
  </si>
  <si>
    <t xml:space="preserve">Error amount </t>
  </si>
  <si>
    <t xml:space="preserve">Adjustment </t>
  </si>
  <si>
    <t xml:space="preserve">Adjusted amount </t>
  </si>
  <si>
    <t>RM 1017.82 x 5%</t>
  </si>
  <si>
    <t>RM 2109.80 x 5%</t>
  </si>
  <si>
    <t>RM 3264.12 x5%</t>
  </si>
  <si>
    <t>TOTAL</t>
  </si>
  <si>
    <t xml:space="preserve">On 20 dec 2022 RM 6648.90 is recorded in the debit side instead of the credit side in the trade payables ledger </t>
  </si>
  <si>
    <t xml:space="preserve">however on 21 dec 2022 an amount of RM 15084.90 is recorded on the debit side offsetting the amount of RM 6648.90 </t>
  </si>
  <si>
    <t>and leave a balance of RM 8436.00  on credit side which is the correct amount for BIo Hygiene Sdn Bhd</t>
  </si>
  <si>
    <t xml:space="preserve">this will result in the company recording the amount incorrectly within the payables ledger </t>
  </si>
  <si>
    <t>However this error does not affect the total balances in genereal ledger which will have no impact to financial statment .</t>
  </si>
  <si>
    <t xml:space="preserve">Audit Adjustments </t>
  </si>
  <si>
    <t xml:space="preserve">    ENC Sdn Bhd </t>
  </si>
  <si>
    <t>the amount is incorrectly recorded in different supplier)</t>
  </si>
  <si>
    <t>the invoice number for Roger Pasta in general ledger is repeated and same as the invoice number for Deep Sea Fishery Sdn Bhd .</t>
  </si>
  <si>
    <t>however the amount recorded is both correct in the general ledger .</t>
  </si>
  <si>
    <t>SP02-04</t>
  </si>
  <si>
    <t>FINAL AUDIT FOR THE FINANCIAL YEAR ENDED 31.12.22</t>
  </si>
  <si>
    <t>SUB SCHEDULE - PURCHASE</t>
  </si>
  <si>
    <t>Planning Materiality for 2022:</t>
  </si>
  <si>
    <t>Purchase Cut-Off</t>
  </si>
  <si>
    <t>Test objective: to ensure that purchase has been recorded in the correct accounting period</t>
  </si>
  <si>
    <t>Sampling Unit: Last five invoices for year 2022 and first five invoices for year 2023</t>
  </si>
  <si>
    <t>No</t>
  </si>
  <si>
    <t>Creditor's Name</t>
  </si>
  <si>
    <t>Purchase Order No.</t>
  </si>
  <si>
    <t>Delivery Order No.</t>
  </si>
  <si>
    <t>Invoice Date</t>
  </si>
  <si>
    <t>Invoice Amount after ST (RM)</t>
  </si>
  <si>
    <t>General Ledger Date</t>
  </si>
  <si>
    <t>Recorded correctly in GL</t>
  </si>
  <si>
    <t>PO-2022-1952</t>
  </si>
  <si>
    <t>IN-3022</t>
  </si>
  <si>
    <t>Yes</t>
  </si>
  <si>
    <t>Last 5 samples for year 2022</t>
  </si>
  <si>
    <t>PO-2022-1949</t>
  </si>
  <si>
    <t>PO-2022-1939</t>
  </si>
  <si>
    <t>PO-2022-1938</t>
  </si>
  <si>
    <t>PO-2022-1930</t>
  </si>
  <si>
    <t>PO-2022-1953</t>
  </si>
  <si>
    <t>First 5 samples for year 2023</t>
  </si>
  <si>
    <t>NBNH Food Trading Sdn Bhd</t>
  </si>
  <si>
    <t>PO-2023-2</t>
  </si>
  <si>
    <t>Fresh Direct Trading</t>
  </si>
  <si>
    <t>PO-2023-6</t>
  </si>
  <si>
    <t>PO-2023-19</t>
  </si>
  <si>
    <t>PO-2023-21</t>
  </si>
  <si>
    <t>Conclusion: Based on the audit procedures performed, all the purchases and payables have been recorded in the correct accounting period.</t>
  </si>
  <si>
    <t>Purchase breakdown for the year 2022</t>
  </si>
  <si>
    <t>Month</t>
  </si>
  <si>
    <t>Beverage Cost</t>
  </si>
  <si>
    <t>Operating supplies</t>
  </si>
  <si>
    <t>Cleaning supply</t>
  </si>
  <si>
    <t>Guest amenities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</si>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</sst>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u/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sz val="12"/>
      <color theme="9"/>
      <name val="Calibri"/>
      <family val="2"/>
    </font>
    <font>
      <b/>
      <sz val="12"/>
      <color rgb="FF000000"/>
      <name val="Calibri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/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/>
      <right style="thin">
        <color rgb="FF000000"/>
      </right>
      <top/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8" xfId="0" applyFont="1" applyBorder="1" applyAlignment="1">
      <alignment readingOrder="1"/>
    </xf>
    <xf numFmtId="0" fontId="1" fillId="0" borderId="1" xfId="0" applyFont="1" applyBorder="1" applyAlignment="1">
      <alignment readingOrder="1"/>
    </xf>
    <xf numFmtId="0" fontId="7" fillId="0" borderId="0" xfId="0" applyFont="1"/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15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15" fontId="0" fillId="0" borderId="7" xfId="0" applyNumberFormat="1" applyBorder="1" applyAlignment="1">
      <alignment horizontal="center"/>
    </xf>
    <xf numFmtId="15" fontId="0" fillId="0" borderId="8" xfId="0" applyNumberFormat="1" applyBorder="1" applyAlignment="1">
      <alignment horizontal="center"/>
    </xf>
    <xf numFmtId="0" fontId="8" fillId="0" borderId="0" xfId="0" applyFont="1"/>
    <xf numFmtId="2" fontId="0" fillId="0" borderId="9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4" xfId="0" applyNumberFormat="1" applyBorder="1" applyAlignment="1">
      <alignment horizontal="center"/>
    </xf>
    <xf numFmtId="15" fontId="0" fillId="0" borderId="0" xfId="0" applyNumberFormat="1" applyAlignment="1">
      <alignment horizontal="center"/>
    </xf>
    <xf numFmtId="15" fontId="0" fillId="0" borderId="12" xfId="0" applyNumberFormat="1" applyBorder="1" applyAlignment="1">
      <alignment horizontal="center"/>
    </xf>
    <xf numFmtId="0" fontId="0" fillId="0" borderId="25" xfId="0" applyBorder="1"/>
    <xf numFmtId="0" fontId="0" fillId="0" borderId="26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0" xfId="0" applyFill="1"/>
    <xf numFmtId="0" fontId="0" fillId="2" borderId="34" xfId="0" applyFill="1" applyBorder="1"/>
    <xf numFmtId="0" fontId="0" fillId="0" borderId="27" xfId="0" applyBorder="1"/>
    <xf numFmtId="0" fontId="2" fillId="0" borderId="10" xfId="0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14" xfId="0" applyFont="1" applyBorder="1"/>
    <xf numFmtId="0" fontId="1" fillId="0" borderId="23" xfId="0" applyFont="1" applyBorder="1" applyAlignment="1">
      <alignment horizontal="center" readingOrder="1"/>
    </xf>
    <xf numFmtId="0" fontId="1" fillId="0" borderId="15" xfId="0" applyFont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1" fillId="0" borderId="19" xfId="0" applyFont="1" applyBorder="1" applyAlignment="1">
      <alignment horizontal="center" readingOrder="1"/>
    </xf>
    <xf numFmtId="0" fontId="6" fillId="0" borderId="1" xfId="0" applyFont="1" applyBorder="1" applyAlignment="1">
      <alignment readingOrder="1"/>
    </xf>
    <xf numFmtId="2" fontId="0" fillId="0" borderId="5" xfId="0" applyNumberFormat="1" applyBorder="1"/>
    <xf numFmtId="2" fontId="0" fillId="3" borderId="7" xfId="0" applyNumberFormat="1" applyFill="1" applyBorder="1"/>
    <xf numFmtId="2" fontId="0" fillId="3" borderId="8" xfId="0" applyNumberFormat="1" applyFill="1" applyBorder="1"/>
    <xf numFmtId="0" fontId="1" fillId="0" borderId="44" xfId="0" applyFont="1" applyBorder="1" applyAlignment="1">
      <alignment horizontal="center" readingOrder="1"/>
    </xf>
    <xf numFmtId="0" fontId="9" fillId="0" borderId="0" xfId="0" applyFont="1"/>
    <xf numFmtId="0" fontId="0" fillId="0" borderId="11" xfId="0" applyBorder="1"/>
    <xf numFmtId="0" fontId="0" fillId="0" borderId="45" xfId="0" applyBorder="1"/>
    <xf numFmtId="0" fontId="3" fillId="0" borderId="45" xfId="0" applyFont="1" applyBorder="1"/>
    <xf numFmtId="0" fontId="3" fillId="0" borderId="1" xfId="0" applyFont="1" applyBorder="1"/>
    <xf numFmtId="0" fontId="3" fillId="0" borderId="45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 readingOrder="1"/>
    </xf>
    <xf numFmtId="0" fontId="1" fillId="0" borderId="9" xfId="0" applyFont="1" applyBorder="1" applyAlignment="1">
      <alignment horizontal="center" readingOrder="1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 readingOrder="1"/>
    </xf>
    <xf numFmtId="0" fontId="1" fillId="0" borderId="12" xfId="0" applyFont="1" applyBorder="1" applyAlignment="1">
      <alignment horizontal="center" readingOrder="1"/>
    </xf>
    <xf numFmtId="0" fontId="1" fillId="0" borderId="37" xfId="0" applyFont="1" applyBorder="1" applyAlignment="1">
      <alignment horizontal="center" readingOrder="1"/>
    </xf>
    <xf numFmtId="0" fontId="1" fillId="0" borderId="3" xfId="0" applyFont="1" applyBorder="1" applyAlignment="1">
      <alignment horizontal="center" readingOrder="1"/>
    </xf>
    <xf numFmtId="0" fontId="1" fillId="0" borderId="14" xfId="0" applyFont="1" applyBorder="1" applyAlignment="1">
      <alignment horizontal="center" readingOrder="1"/>
    </xf>
    <xf numFmtId="0" fontId="1" fillId="0" borderId="46" xfId="0" applyFont="1" applyBorder="1" applyAlignment="1">
      <alignment horizontal="center" readingOrder="1"/>
    </xf>
    <xf numFmtId="10" fontId="10" fillId="0" borderId="21" xfId="0" applyNumberFormat="1" applyFont="1" applyBorder="1" applyAlignment="1">
      <alignment readingOrder="1"/>
    </xf>
    <xf numFmtId="10" fontId="11" fillId="0" borderId="21" xfId="0" applyNumberFormat="1" applyFont="1" applyBorder="1" applyAlignment="1">
      <alignment readingOrder="1"/>
    </xf>
    <xf numFmtId="10" fontId="11" fillId="0" borderId="38" xfId="0" applyNumberFormat="1" applyFont="1" applyBorder="1" applyAlignment="1">
      <alignment readingOrder="1"/>
    </xf>
    <xf numFmtId="0" fontId="12" fillId="0" borderId="0" xfId="0" applyFont="1"/>
    <xf numFmtId="4" fontId="12" fillId="0" borderId="37" xfId="0" applyNumberFormat="1" applyFont="1" applyBorder="1" applyAlignment="1">
      <alignment readingOrder="1"/>
    </xf>
    <xf numFmtId="0" fontId="12" fillId="0" borderId="3" xfId="0" applyFont="1" applyBorder="1" applyAlignment="1">
      <alignment readingOrder="1"/>
    </xf>
    <xf numFmtId="0" fontId="12" fillId="0" borderId="23" xfId="0" applyFont="1" applyBorder="1" applyAlignment="1">
      <alignment readingOrder="1"/>
    </xf>
    <xf numFmtId="4" fontId="12" fillId="0" borderId="23" xfId="0" applyNumberFormat="1" applyFont="1" applyBorder="1" applyAlignment="1">
      <alignment readingOrder="1"/>
    </xf>
    <xf numFmtId="2" fontId="3" fillId="3" borderId="8" xfId="0" applyNumberFormat="1" applyFont="1" applyFill="1" applyBorder="1"/>
    <xf numFmtId="0" fontId="6" fillId="0" borderId="45" xfId="0" applyFont="1" applyBorder="1" applyAlignment="1">
      <alignment readingOrder="1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0" fillId="0" borderId="49" xfId="0" applyBorder="1"/>
    <xf numFmtId="0" fontId="0" fillId="0" borderId="29" xfId="0" applyBorder="1" applyAlignment="1">
      <alignment wrapText="1"/>
    </xf>
    <xf numFmtId="0" fontId="0" fillId="0" borderId="50" xfId="0" applyBorder="1"/>
    <xf numFmtId="2" fontId="0" fillId="0" borderId="32" xfId="0" applyNumberFormat="1" applyBorder="1"/>
    <xf numFmtId="14" fontId="0" fillId="0" borderId="30" xfId="0" applyNumberForma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right"/>
    </xf>
    <xf numFmtId="0" fontId="13" fillId="0" borderId="0" xfId="0" applyFont="1"/>
    <xf numFmtId="0" fontId="13" fillId="0" borderId="34" xfId="0" applyFont="1" applyBorder="1"/>
    <xf numFmtId="2" fontId="0" fillId="0" borderId="33" xfId="0" applyNumberFormat="1" applyBorder="1"/>
    <xf numFmtId="0" fontId="0" fillId="0" borderId="51" xfId="0" applyBorder="1"/>
    <xf numFmtId="0" fontId="13" fillId="0" borderId="52" xfId="0" applyFont="1" applyBorder="1"/>
    <xf numFmtId="2" fontId="0" fillId="0" borderId="53" xfId="0" applyNumberFormat="1" applyBorder="1"/>
    <xf numFmtId="0" fontId="0" fillId="0" borderId="51" xfId="0" applyBorder="1" applyAlignment="1">
      <alignment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wrapText="1"/>
    </xf>
    <xf numFmtId="14" fontId="0" fillId="0" borderId="51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2" xfId="0" applyBorder="1"/>
    <xf numFmtId="0" fontId="0" fillId="0" borderId="53" xfId="0" applyBorder="1"/>
    <xf numFmtId="0" fontId="0" fillId="0" borderId="0" xfId="0" applyAlignment="1">
      <alignment horizontal="right"/>
    </xf>
    <xf numFmtId="0" fontId="0" fillId="0" borderId="52" xfId="0" applyBorder="1" applyAlignment="1">
      <alignment wrapText="1"/>
    </xf>
    <xf numFmtId="0" fontId="8" fillId="0" borderId="18" xfId="0" applyFont="1" applyBorder="1" applyAlignment="1">
      <alignment readingOrder="1"/>
    </xf>
    <xf numFmtId="4" fontId="8" fillId="0" borderId="42" xfId="0" applyNumberFormat="1" applyFont="1" applyBorder="1" applyAlignment="1">
      <alignment readingOrder="1"/>
    </xf>
    <xf numFmtId="0" fontId="8" fillId="0" borderId="47" xfId="0" applyFont="1" applyBorder="1" applyAlignment="1">
      <alignment readingOrder="1"/>
    </xf>
    <xf numFmtId="0" fontId="8" fillId="0" borderId="20" xfId="0" applyFont="1" applyBorder="1" applyAlignment="1">
      <alignment readingOrder="1"/>
    </xf>
    <xf numFmtId="4" fontId="8" fillId="0" borderId="20" xfId="0" applyNumberFormat="1" applyFont="1" applyBorder="1" applyAlignment="1">
      <alignment readingOrder="1"/>
    </xf>
    <xf numFmtId="4" fontId="8" fillId="0" borderId="39" xfId="0" applyNumberFormat="1" applyFont="1" applyBorder="1" applyAlignment="1">
      <alignment readingOrder="1"/>
    </xf>
    <xf numFmtId="4" fontId="8" fillId="0" borderId="43" xfId="0" applyNumberFormat="1" applyFont="1" applyBorder="1" applyAlignment="1">
      <alignment readingOrder="1"/>
    </xf>
    <xf numFmtId="0" fontId="8" fillId="0" borderId="48" xfId="0" applyFont="1" applyBorder="1" applyAlignment="1">
      <alignment readingOrder="1"/>
    </xf>
    <xf numFmtId="0" fontId="8" fillId="0" borderId="22" xfId="0" applyFont="1" applyBorder="1" applyAlignment="1">
      <alignment readingOrder="1"/>
    </xf>
    <xf numFmtId="4" fontId="8" fillId="0" borderId="22" xfId="0" applyNumberFormat="1" applyFont="1" applyBorder="1" applyAlignment="1">
      <alignment readingOrder="1"/>
    </xf>
    <xf numFmtId="4" fontId="8" fillId="0" borderId="40" xfId="0" applyNumberFormat="1" applyFont="1" applyBorder="1" applyAlignment="1">
      <alignment readingOrder="1"/>
    </xf>
    <xf numFmtId="4" fontId="8" fillId="0" borderId="41" xfId="0" applyNumberFormat="1" applyFont="1" applyBorder="1" applyAlignment="1">
      <alignment readingOrder="1"/>
    </xf>
    <xf numFmtId="0" fontId="8" fillId="0" borderId="7" xfId="0" applyFont="1" applyBorder="1" applyAlignment="1">
      <alignment readingOrder="1"/>
    </xf>
    <xf numFmtId="4" fontId="8" fillId="0" borderId="36" xfId="0" applyNumberFormat="1" applyFont="1" applyBorder="1" applyAlignment="1">
      <alignment readingOrder="1"/>
    </xf>
    <xf numFmtId="0" fontId="8" fillId="0" borderId="4" xfId="0" applyFont="1" applyBorder="1" applyAlignment="1">
      <alignment readingOrder="1"/>
    </xf>
    <xf numFmtId="0" fontId="8" fillId="0" borderId="35" xfId="0" applyFont="1" applyBorder="1" applyAlignment="1">
      <alignment readingOrder="1"/>
    </xf>
    <xf numFmtId="4" fontId="8" fillId="0" borderId="35" xfId="0" applyNumberFormat="1" applyFont="1" applyBorder="1" applyAlignment="1">
      <alignment readingOrder="1"/>
    </xf>
    <xf numFmtId="0" fontId="3" fillId="0" borderId="10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3" xfId="0" applyFont="1" applyBorder="1"/>
    <xf numFmtId="0" fontId="3" fillId="0" borderId="9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/>
    </xf>
    <xf numFmtId="0" fontId="3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14</xdr:row>
      <xdr:rowOff>0</xdr:rowOff>
    </xdr:from>
    <xdr:to>
      <xdr:col>9</xdr:col>
      <xdr:colOff>0</xdr:colOff>
      <xdr:row>20</xdr:row>
      <xdr:rowOff>142875</xdr:rowOff>
    </xdr:to>
    <xdr:pic>
      <xdr:nvPicPr>
        <xdr:cNvPr id="9" name="Picture 2">
          <a:extLst>
            <a:ext uri="{FF2B5EF4-FFF2-40B4-BE49-F238E27FC236}">
              <a16:creationId xmlns:a16="http://schemas.microsoft.com/office/drawing/2014/main" id="{922B2E95-9008-4B03-2A1C-A28B102E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800350"/>
          <a:ext cx="7000875" cy="1343025"/>
        </a:xfrm>
        <a:prstGeom prst="rect">
          <a:avLst/>
        </a:prstGeom>
      </xdr:spPr>
    </xdr:pic>
    <xdr:clientData/>
  </xdr:twoCellAnchor>
  <xdr:twoCellAnchor editAs="oneCell">
    <xdr:from>
      <xdr:col>12</xdr:col>
      <xdr:colOff>257175</xdr:colOff>
      <xdr:row>14</xdr:row>
      <xdr:rowOff>19050</xdr:rowOff>
    </xdr:from>
    <xdr:to>
      <xdr:col>19</xdr:col>
      <xdr:colOff>19050</xdr:colOff>
      <xdr:row>36</xdr:row>
      <xdr:rowOff>152400</xdr:rowOff>
    </xdr:to>
    <xdr:pic>
      <xdr:nvPicPr>
        <xdr:cNvPr id="14" name="Picture 3">
          <a:extLst>
            <a:ext uri="{FF2B5EF4-FFF2-40B4-BE49-F238E27FC236}">
              <a16:creationId xmlns:a16="http://schemas.microsoft.com/office/drawing/2014/main" id="{3BD8ED34-45EB-0C7A-DD8A-AF4F11899710}"/>
            </a:ext>
            <a:ext uri="{147F2762-F138-4A5C-976F-8EAC2B608ADB}">
              <a16:predDERef xmlns:a16="http://schemas.microsoft.com/office/drawing/2014/main" pred="{922B2E95-9008-4B03-2A1C-A28B102E7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6775" y="2819400"/>
          <a:ext cx="4562475" cy="4533900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14</xdr:row>
      <xdr:rowOff>0</xdr:rowOff>
    </xdr:from>
    <xdr:to>
      <xdr:col>26</xdr:col>
      <xdr:colOff>428625</xdr:colOff>
      <xdr:row>36</xdr:row>
      <xdr:rowOff>171450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5C88FAF-4631-4737-7B74-253DEE9AAA7E}"/>
            </a:ext>
            <a:ext uri="{147F2762-F138-4A5C-976F-8EAC2B608ADB}">
              <a16:predDERef xmlns:a16="http://schemas.microsoft.com/office/drawing/2014/main" pred="{3BD8ED34-45EB-0C7A-DD8A-AF4F11899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16000" y="2800350"/>
          <a:ext cx="4543425" cy="4572000"/>
        </a:xfrm>
        <a:prstGeom prst="rect">
          <a:avLst/>
        </a:prstGeom>
      </xdr:spPr>
    </xdr:pic>
    <xdr:clientData/>
  </xdr:twoCellAnchor>
  <xdr:twoCellAnchor editAs="oneCell">
    <xdr:from>
      <xdr:col>6</xdr:col>
      <xdr:colOff>228600</xdr:colOff>
      <xdr:row>45</xdr:row>
      <xdr:rowOff>9525</xdr:rowOff>
    </xdr:from>
    <xdr:to>
      <xdr:col>12</xdr:col>
      <xdr:colOff>485775</xdr:colOff>
      <xdr:row>69</xdr:row>
      <xdr:rowOff>28575</xdr:rowOff>
    </xdr:to>
    <xdr:pic>
      <xdr:nvPicPr>
        <xdr:cNvPr id="23" name="Picture 7">
          <a:extLst>
            <a:ext uri="{FF2B5EF4-FFF2-40B4-BE49-F238E27FC236}">
              <a16:creationId xmlns:a16="http://schemas.microsoft.com/office/drawing/2014/main" id="{3B2745FA-4A54-2340-B70C-45349BE69501}"/>
            </a:ext>
            <a:ext uri="{147F2762-F138-4A5C-976F-8EAC2B608ADB}">
              <a16:predDERef xmlns:a16="http://schemas.microsoft.com/office/drawing/2014/main" pred="{85C88FAF-4631-4737-7B74-253DEE9AA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91175" y="9010650"/>
          <a:ext cx="4371975" cy="4819650"/>
        </a:xfrm>
        <a:prstGeom prst="rect">
          <a:avLst/>
        </a:prstGeom>
      </xdr:spPr>
    </xdr:pic>
    <xdr:clientData/>
  </xdr:twoCellAnchor>
  <xdr:twoCellAnchor editAs="oneCell">
    <xdr:from>
      <xdr:col>12</xdr:col>
      <xdr:colOff>676275</xdr:colOff>
      <xdr:row>45</xdr:row>
      <xdr:rowOff>0</xdr:rowOff>
    </xdr:from>
    <xdr:to>
      <xdr:col>20</xdr:col>
      <xdr:colOff>2020</xdr:colOff>
      <xdr:row>69</xdr:row>
      <xdr:rowOff>57150</xdr:rowOff>
    </xdr:to>
    <xdr:pic>
      <xdr:nvPicPr>
        <xdr:cNvPr id="25" name="Picture 8">
          <a:extLst>
            <a:ext uri="{FF2B5EF4-FFF2-40B4-BE49-F238E27FC236}">
              <a16:creationId xmlns:a16="http://schemas.microsoft.com/office/drawing/2014/main" id="{E35998AA-068F-D404-A081-1883069365C0}"/>
            </a:ext>
            <a:ext uri="{147F2762-F138-4A5C-976F-8EAC2B608ADB}">
              <a16:predDERef xmlns:a16="http://schemas.microsoft.com/office/drawing/2014/main" pred="{3B2745FA-4A54-2340-B70C-45349BE69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53650" y="9001125"/>
          <a:ext cx="4810125" cy="4857750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45</xdr:row>
      <xdr:rowOff>0</xdr:rowOff>
    </xdr:from>
    <xdr:to>
      <xdr:col>25</xdr:col>
      <xdr:colOff>533400</xdr:colOff>
      <xdr:row>69</xdr:row>
      <xdr:rowOff>66675</xdr:rowOff>
    </xdr:to>
    <xdr:pic>
      <xdr:nvPicPr>
        <xdr:cNvPr id="28" name="Picture 9">
          <a:extLst>
            <a:ext uri="{FF2B5EF4-FFF2-40B4-BE49-F238E27FC236}">
              <a16:creationId xmlns:a16="http://schemas.microsoft.com/office/drawing/2014/main" id="{03923FDF-F594-4213-BD79-26C15F60C555}"/>
            </a:ext>
            <a:ext uri="{147F2762-F138-4A5C-976F-8EAC2B608ADB}">
              <a16:predDERef xmlns:a16="http://schemas.microsoft.com/office/drawing/2014/main" pred="{E35998AA-068F-D404-A081-188306936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087600" y="9001125"/>
          <a:ext cx="3838575" cy="48672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9525</xdr:rowOff>
    </xdr:from>
    <xdr:to>
      <xdr:col>13</xdr:col>
      <xdr:colOff>628650</xdr:colOff>
      <xdr:row>84</xdr:row>
      <xdr:rowOff>85725</xdr:rowOff>
    </xdr:to>
    <xdr:pic>
      <xdr:nvPicPr>
        <xdr:cNvPr id="30" name="Picture 10">
          <a:extLst>
            <a:ext uri="{FF2B5EF4-FFF2-40B4-BE49-F238E27FC236}">
              <a16:creationId xmlns:a16="http://schemas.microsoft.com/office/drawing/2014/main" id="{F980F7A1-386A-0D17-24CA-8BDF896ED743}"/>
            </a:ext>
            <a:ext uri="{147F2762-F138-4A5C-976F-8EAC2B608ADB}">
              <a16:predDERef xmlns:a16="http://schemas.microsoft.com/office/drawing/2014/main" pred="{03923FDF-F594-4213-BD79-26C15F60C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1600" y="15811500"/>
          <a:ext cx="10382250" cy="4762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86</xdr:row>
      <xdr:rowOff>9525</xdr:rowOff>
    </xdr:from>
    <xdr:to>
      <xdr:col>14</xdr:col>
      <xdr:colOff>66675</xdr:colOff>
      <xdr:row>90</xdr:row>
      <xdr:rowOff>19050</xdr:rowOff>
    </xdr:to>
    <xdr:pic>
      <xdr:nvPicPr>
        <xdr:cNvPr id="32" name="Picture 11">
          <a:extLst>
            <a:ext uri="{FF2B5EF4-FFF2-40B4-BE49-F238E27FC236}">
              <a16:creationId xmlns:a16="http://schemas.microsoft.com/office/drawing/2014/main" id="{42D19DF5-3EF3-8CB0-D665-6BCFF8B7BE8D}"/>
            </a:ext>
            <a:ext uri="{147F2762-F138-4A5C-976F-8EAC2B608ADB}">
              <a16:predDERef xmlns:a16="http://schemas.microsoft.com/office/drawing/2014/main" pred="{F980F7A1-386A-0D17-24CA-8BDF896ED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71600" y="16611600"/>
          <a:ext cx="10496550" cy="80962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91</xdr:row>
      <xdr:rowOff>0</xdr:rowOff>
    </xdr:from>
    <xdr:to>
      <xdr:col>14</xdr:col>
      <xdr:colOff>581025</xdr:colOff>
      <xdr:row>92</xdr:row>
      <xdr:rowOff>190500</xdr:rowOff>
    </xdr:to>
    <xdr:pic>
      <xdr:nvPicPr>
        <xdr:cNvPr id="34" name="Picture 12">
          <a:extLst>
            <a:ext uri="{FF2B5EF4-FFF2-40B4-BE49-F238E27FC236}">
              <a16:creationId xmlns:a16="http://schemas.microsoft.com/office/drawing/2014/main" id="{D252BA78-1ED9-A900-1B96-BD422E18ECD9}"/>
            </a:ext>
            <a:ext uri="{147F2762-F138-4A5C-976F-8EAC2B608ADB}">
              <a16:predDERef xmlns:a16="http://schemas.microsoft.com/office/drawing/2014/main" pred="{42D19DF5-3EF3-8CB0-D665-6BCFF8B7BE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71600" y="17602200"/>
          <a:ext cx="11020425" cy="390525"/>
        </a:xfrm>
        <a:prstGeom prst="rect">
          <a:avLst/>
        </a:prstGeom>
      </xdr:spPr>
    </xdr:pic>
    <xdr:clientData/>
  </xdr:twoCellAnchor>
  <xdr:twoCellAnchor editAs="oneCell">
    <xdr:from>
      <xdr:col>16</xdr:col>
      <xdr:colOff>676275</xdr:colOff>
      <xdr:row>82</xdr:row>
      <xdr:rowOff>0</xdr:rowOff>
    </xdr:from>
    <xdr:to>
      <xdr:col>24</xdr:col>
      <xdr:colOff>47625</xdr:colOff>
      <xdr:row>106</xdr:row>
      <xdr:rowOff>104775</xdr:rowOff>
    </xdr:to>
    <xdr:pic>
      <xdr:nvPicPr>
        <xdr:cNvPr id="36" name="Picture 13">
          <a:extLst>
            <a:ext uri="{FF2B5EF4-FFF2-40B4-BE49-F238E27FC236}">
              <a16:creationId xmlns:a16="http://schemas.microsoft.com/office/drawing/2014/main" id="{2B6D2018-DBF5-0F6D-B0F0-DD62F1C7E011}"/>
            </a:ext>
            <a:ext uri="{147F2762-F138-4A5C-976F-8EAC2B608ADB}">
              <a16:predDERef xmlns:a16="http://schemas.microsoft.com/office/drawing/2014/main" pred="{D252BA78-1ED9-A900-1B96-BD422E18E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896850" y="15801975"/>
          <a:ext cx="4857750" cy="4905375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82</xdr:row>
      <xdr:rowOff>0</xdr:rowOff>
    </xdr:from>
    <xdr:to>
      <xdr:col>31</xdr:col>
      <xdr:colOff>447675</xdr:colOff>
      <xdr:row>104</xdr:row>
      <xdr:rowOff>171450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D21487E-10DE-BC6A-3A24-B5537B33AC0D}"/>
            </a:ext>
            <a:ext uri="{147F2762-F138-4A5C-976F-8EAC2B608ADB}">
              <a16:predDERef xmlns:a16="http://schemas.microsoft.com/office/drawing/2014/main" pred="{2B6D2018-DBF5-0F6D-B0F0-DD62F1C7E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392775" y="15801975"/>
          <a:ext cx="4562475" cy="45720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115</xdr:row>
      <xdr:rowOff>9525</xdr:rowOff>
    </xdr:from>
    <xdr:to>
      <xdr:col>12</xdr:col>
      <xdr:colOff>581025</xdr:colOff>
      <xdr:row>116</xdr:row>
      <xdr:rowOff>171450</xdr:rowOff>
    </xdr:to>
    <xdr:pic>
      <xdr:nvPicPr>
        <xdr:cNvPr id="39" name="Picture 15">
          <a:extLst>
            <a:ext uri="{FF2B5EF4-FFF2-40B4-BE49-F238E27FC236}">
              <a16:creationId xmlns:a16="http://schemas.microsoft.com/office/drawing/2014/main" id="{FEC9FCFE-06A7-B444-9C8A-6B95806603E5}"/>
            </a:ext>
            <a:ext uri="{147F2762-F138-4A5C-976F-8EAC2B608ADB}">
              <a16:predDERef xmlns:a16="http://schemas.microsoft.com/office/drawing/2014/main" pred="{7D21487E-10DE-BC6A-3A24-B5537B33A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71600" y="23012400"/>
          <a:ext cx="9648825" cy="36195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136</xdr:row>
      <xdr:rowOff>95250</xdr:rowOff>
    </xdr:from>
    <xdr:to>
      <xdr:col>12</xdr:col>
      <xdr:colOff>514350</xdr:colOff>
      <xdr:row>139</xdr:row>
      <xdr:rowOff>28575</xdr:rowOff>
    </xdr:to>
    <xdr:pic>
      <xdr:nvPicPr>
        <xdr:cNvPr id="42" name="Picture 16">
          <a:extLst>
            <a:ext uri="{FF2B5EF4-FFF2-40B4-BE49-F238E27FC236}">
              <a16:creationId xmlns:a16="http://schemas.microsoft.com/office/drawing/2014/main" id="{7D0BA316-AC11-84EF-8117-901E87098BB0}"/>
            </a:ext>
            <a:ext uri="{147F2762-F138-4A5C-976F-8EAC2B608ADB}">
              <a16:predDERef xmlns:a16="http://schemas.microsoft.com/office/drawing/2014/main" pred="{FEC9FCFE-06A7-B444-9C8A-6B95806603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71600" y="27298650"/>
          <a:ext cx="9582150" cy="5334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113</xdr:row>
      <xdr:rowOff>0</xdr:rowOff>
    </xdr:from>
    <xdr:to>
      <xdr:col>21</xdr:col>
      <xdr:colOff>447675</xdr:colOff>
      <xdr:row>133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EFBE14-137C-8A5B-DE82-8B0E4E42190C}"/>
            </a:ext>
            <a:ext uri="{147F2762-F138-4A5C-976F-8EAC2B608ADB}">
              <a16:predDERef xmlns:a16="http://schemas.microsoft.com/office/drawing/2014/main" pred="{7D0BA316-AC11-84EF-8117-901E87098B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534775" y="22602825"/>
          <a:ext cx="4562475" cy="4181475"/>
        </a:xfrm>
        <a:prstGeom prst="rect">
          <a:avLst/>
        </a:prstGeom>
      </xdr:spPr>
    </xdr:pic>
    <xdr:clientData/>
  </xdr:twoCellAnchor>
  <xdr:twoCellAnchor editAs="oneCell">
    <xdr:from>
      <xdr:col>14</xdr:col>
      <xdr:colOff>438150</xdr:colOff>
      <xdr:row>136</xdr:row>
      <xdr:rowOff>0</xdr:rowOff>
    </xdr:from>
    <xdr:to>
      <xdr:col>21</xdr:col>
      <xdr:colOff>428625</xdr:colOff>
      <xdr:row>158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836ABD-3EC8-C88B-4D79-110271F2A4F7}"/>
            </a:ext>
            <a:ext uri="{147F2762-F138-4A5C-976F-8EAC2B608ADB}">
              <a16:predDERef xmlns:a16="http://schemas.microsoft.com/office/drawing/2014/main" pred="{95EFBE14-137C-8A5B-DE82-8B0E4E421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1287125" y="27203400"/>
          <a:ext cx="4791075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9F25-C90C-7142-AFF3-47E5AD23AD36}">
  <dimension ref="B2:L22"/>
  <sheetViews>
    <sheetView zoomScale="135" workbookViewId="0">
      <selection activeCell="I7" sqref="I7"/>
    </sheetView>
  </sheetViews>
  <sheetFormatPr defaultColWidth="11" defaultRowHeight="15.95"/>
  <cols>
    <col min="2" max="2" width="31.625" customWidth="1"/>
    <col min="3" max="3" width="15.5" customWidth="1"/>
    <col min="4" max="4" width="14.125" customWidth="1"/>
    <col min="5" max="5" width="14.5" customWidth="1"/>
    <col min="6" max="6" width="13.875" customWidth="1"/>
    <col min="7" max="7" width="12.375" customWidth="1"/>
    <col min="8" max="8" width="13.5" customWidth="1"/>
    <col min="9" max="9" width="12.625" customWidth="1"/>
    <col min="10" max="10" width="11.125" customWidth="1"/>
    <col min="11" max="11" width="11" customWidth="1"/>
  </cols>
  <sheetData>
    <row r="2" spans="2:12">
      <c r="B2" s="16" t="s">
        <v>0</v>
      </c>
      <c r="C2" s="15"/>
      <c r="I2" s="16" t="s">
        <v>1</v>
      </c>
      <c r="J2" s="114" t="s">
        <v>2</v>
      </c>
    </row>
    <row r="3" spans="2:12">
      <c r="B3" s="17" t="s">
        <v>3</v>
      </c>
      <c r="C3" s="14"/>
      <c r="I3" s="16" t="s">
        <v>4</v>
      </c>
      <c r="J3" t="s">
        <v>5</v>
      </c>
    </row>
    <row r="4" spans="2:12">
      <c r="B4" s="16" t="s">
        <v>6</v>
      </c>
      <c r="C4" s="15"/>
      <c r="I4" s="16" t="s">
        <v>7</v>
      </c>
      <c r="J4" t="s">
        <v>8</v>
      </c>
    </row>
    <row r="5" spans="2:12">
      <c r="B5" s="15"/>
      <c r="C5" s="15"/>
    </row>
    <row r="6" spans="2:12">
      <c r="C6" s="15"/>
      <c r="D6" s="18"/>
      <c r="I6" s="16"/>
    </row>
    <row r="7" spans="2:12">
      <c r="B7" s="95" t="s">
        <v>9</v>
      </c>
      <c r="C7" s="16" t="s">
        <v>10</v>
      </c>
      <c r="I7" s="16"/>
    </row>
    <row r="8" spans="2:12" ht="15.95" customHeight="1"/>
    <row r="9" spans="2:12" ht="15.95" customHeight="1"/>
    <row r="10" spans="2:12" ht="15.95" customHeight="1">
      <c r="B10" s="20" t="s">
        <v>11</v>
      </c>
      <c r="C10" s="88" t="s">
        <v>12</v>
      </c>
      <c r="D10" s="152" t="s">
        <v>13</v>
      </c>
      <c r="E10" s="89" t="s">
        <v>14</v>
      </c>
      <c r="F10" s="61" t="s">
        <v>14</v>
      </c>
      <c r="G10" s="61" t="s">
        <v>15</v>
      </c>
      <c r="H10" s="61" t="s">
        <v>16</v>
      </c>
      <c r="I10" s="82" t="s">
        <v>17</v>
      </c>
      <c r="J10" s="83"/>
      <c r="K10" s="84" t="s">
        <v>18</v>
      </c>
      <c r="L10" s="85"/>
    </row>
    <row r="11" spans="2:12" ht="15.95" customHeight="1">
      <c r="B11" s="19" t="s">
        <v>19</v>
      </c>
      <c r="C11" s="86" t="s">
        <v>20</v>
      </c>
      <c r="D11" s="153"/>
      <c r="E11" s="90" t="s">
        <v>21</v>
      </c>
      <c r="F11" s="62" t="s">
        <v>22</v>
      </c>
      <c r="G11" s="62" t="s">
        <v>20</v>
      </c>
      <c r="H11" s="62" t="s">
        <v>23</v>
      </c>
      <c r="I11" s="86"/>
      <c r="J11" s="87"/>
      <c r="K11" s="102"/>
      <c r="L11" s="103"/>
    </row>
    <row r="12" spans="2:12" ht="15.95" customHeight="1">
      <c r="B12" s="19" t="s">
        <v>19</v>
      </c>
      <c r="C12" s="64" t="s">
        <v>24</v>
      </c>
      <c r="D12" s="154"/>
      <c r="E12" s="91" t="s">
        <v>24</v>
      </c>
      <c r="F12" s="63" t="s">
        <v>24</v>
      </c>
      <c r="G12" s="63" t="s">
        <v>24</v>
      </c>
      <c r="H12" s="63" t="s">
        <v>24</v>
      </c>
      <c r="I12" s="69" t="s">
        <v>24</v>
      </c>
      <c r="J12" s="64" t="s">
        <v>25</v>
      </c>
      <c r="K12" s="55" t="s">
        <v>19</v>
      </c>
      <c r="L12" s="56"/>
    </row>
    <row r="13" spans="2:12" ht="15.95" customHeight="1">
      <c r="B13" s="129" t="s">
        <v>26</v>
      </c>
      <c r="C13" s="130">
        <v>386119.72</v>
      </c>
      <c r="D13" s="104" t="s">
        <v>27</v>
      </c>
      <c r="E13" s="131" t="s">
        <v>19</v>
      </c>
      <c r="F13" s="132" t="s">
        <v>19</v>
      </c>
      <c r="G13" s="133">
        <f>34435.08+33907.92+37671.84+32064.48+32531.68+31233.06+31019.86+31006.08+30841.08+30584.42+31074.66+29749.56</f>
        <v>386119.72</v>
      </c>
      <c r="H13" s="130">
        <v>423958</v>
      </c>
      <c r="I13" s="134">
        <f>H13-G13</f>
        <v>37838.280000000028</v>
      </c>
      <c r="J13" s="93">
        <f>I13/H13*100%</f>
        <v>8.9250067223640137E-2</v>
      </c>
      <c r="K13" s="57" t="s">
        <v>19</v>
      </c>
      <c r="L13" s="58"/>
    </row>
    <row r="14" spans="2:12" ht="15.95" customHeight="1">
      <c r="B14" s="129" t="s">
        <v>28</v>
      </c>
      <c r="C14" s="135">
        <v>2547487.89</v>
      </c>
      <c r="D14" s="104" t="s">
        <v>27</v>
      </c>
      <c r="E14" s="136" t="s">
        <v>19</v>
      </c>
      <c r="F14" s="137" t="s">
        <v>19</v>
      </c>
      <c r="G14" s="138">
        <f>197310.69+198655.85+216425.86+204548.69+210967.91+233798.68+219656.91+222173.98+229412.46+127988.54+223455.66+263092.66</f>
        <v>2547487.89</v>
      </c>
      <c r="H14" s="135">
        <v>2796123</v>
      </c>
      <c r="I14" s="139">
        <f t="shared" ref="I14:I15" si="0">H14-G14</f>
        <v>248635.10999999987</v>
      </c>
      <c r="J14" s="93">
        <f t="shared" ref="J14:J17" si="1">I14/H14*100%</f>
        <v>8.8921377922215827E-2</v>
      </c>
      <c r="K14" s="57" t="s">
        <v>19</v>
      </c>
      <c r="L14" s="58"/>
    </row>
    <row r="15" spans="2:12" ht="15.95" customHeight="1">
      <c r="B15" s="129" t="s">
        <v>29</v>
      </c>
      <c r="C15" s="135">
        <v>96582</v>
      </c>
      <c r="D15" s="104" t="s">
        <v>27</v>
      </c>
      <c r="E15" s="136" t="s">
        <v>19</v>
      </c>
      <c r="F15" s="137" t="s">
        <v>19</v>
      </c>
      <c r="G15" s="138">
        <f>5500+6875+5500+5125+6625+4375+5500+5125+4875+38457+4125+4500</f>
        <v>96582</v>
      </c>
      <c r="H15" s="135">
        <v>43462</v>
      </c>
      <c r="I15" s="140">
        <f t="shared" si="0"/>
        <v>-53120</v>
      </c>
      <c r="J15" s="92">
        <f t="shared" si="1"/>
        <v>-1.2222171091988403</v>
      </c>
      <c r="K15" s="57" t="s">
        <v>19</v>
      </c>
      <c r="L15" s="58"/>
    </row>
    <row r="16" spans="2:12" ht="15.95" customHeight="1">
      <c r="B16" s="9" t="s">
        <v>30</v>
      </c>
      <c r="C16" s="66">
        <v>376406.7</v>
      </c>
      <c r="D16" s="104" t="s">
        <v>27</v>
      </c>
      <c r="F16" s="9"/>
      <c r="G16" s="66">
        <f>27377.8+27873.8+40068+26815.8+27951.8+28559.8+30434.8+46064.7+30496.8+30600.8+30076.8+30085.8</f>
        <v>376406.69999999995</v>
      </c>
      <c r="H16" s="66">
        <v>405164</v>
      </c>
      <c r="I16" s="67">
        <f>H16-G16</f>
        <v>28757.300000000047</v>
      </c>
      <c r="J16" s="93">
        <f t="shared" si="1"/>
        <v>7.0976937733856035E-2</v>
      </c>
      <c r="K16" s="9"/>
      <c r="L16" s="12"/>
    </row>
    <row r="17" spans="2:12" ht="15.95" customHeight="1">
      <c r="B17" s="141" t="s">
        <v>31</v>
      </c>
      <c r="C17" s="142">
        <v>143807.5</v>
      </c>
      <c r="D17" s="104" t="s">
        <v>27</v>
      </c>
      <c r="E17" s="143"/>
      <c r="F17" s="144"/>
      <c r="G17" s="145">
        <f>(13267.5+13420+14030+14030+13725+12810+11590+10370+9760+10675+9455+10675)</f>
        <v>143807.5</v>
      </c>
      <c r="H17" s="142">
        <v>156031</v>
      </c>
      <c r="I17" s="68">
        <f>H17-G17</f>
        <v>12223.5</v>
      </c>
      <c r="J17" s="94">
        <f t="shared" si="1"/>
        <v>7.834020162659984E-2</v>
      </c>
      <c r="K17" s="57" t="s">
        <v>19</v>
      </c>
      <c r="L17" s="58"/>
    </row>
    <row r="18" spans="2:12" ht="15.95" customHeight="1">
      <c r="B18" s="65" t="s">
        <v>19</v>
      </c>
      <c r="C18" s="96">
        <f>SUM(C13:C17)</f>
        <v>3550403.8100000005</v>
      </c>
      <c r="D18" s="74"/>
      <c r="E18" s="97">
        <v>0</v>
      </c>
      <c r="F18" s="98">
        <v>0</v>
      </c>
      <c r="G18" s="99">
        <f>SUM(G13:G17)</f>
        <v>3550403.8100000005</v>
      </c>
      <c r="H18" s="99">
        <f>SUM(H13:H17)</f>
        <v>3824738</v>
      </c>
      <c r="I18" s="100">
        <f>H18-G18</f>
        <v>274334.18999999948</v>
      </c>
      <c r="J18" s="101" t="s">
        <v>19</v>
      </c>
      <c r="K18" s="59"/>
      <c r="L18" s="60"/>
    </row>
    <row r="21" spans="2:12">
      <c r="B21" t="s">
        <v>32</v>
      </c>
    </row>
    <row r="22" spans="2:12">
      <c r="B22" t="s">
        <v>33</v>
      </c>
    </row>
  </sheetData>
  <mergeCells count="1">
    <mergeCell ref="D10:D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A53DD-34EC-544A-B157-0A74A1CA0B76}">
  <dimension ref="B1:Z66"/>
  <sheetViews>
    <sheetView topLeftCell="B1" zoomScale="133" workbookViewId="0">
      <selection activeCell="I5" sqref="I5"/>
    </sheetView>
  </sheetViews>
  <sheetFormatPr defaultColWidth="8.875" defaultRowHeight="15.95"/>
  <cols>
    <col min="3" max="3" width="27.125" customWidth="1"/>
    <col min="5" max="5" width="14.125" customWidth="1"/>
    <col min="6" max="6" width="10.125" customWidth="1"/>
    <col min="7" max="7" width="11.625" customWidth="1"/>
    <col min="8" max="8" width="12.625" customWidth="1"/>
    <col min="9" max="9" width="14" customWidth="1"/>
    <col min="10" max="10" width="11.5" customWidth="1"/>
    <col min="11" max="11" width="10.625" bestFit="1" customWidth="1"/>
    <col min="12" max="12" width="9.125" customWidth="1"/>
    <col min="13" max="13" width="13.875" customWidth="1"/>
    <col min="14" max="14" width="14.125" customWidth="1"/>
    <col min="15" max="15" width="11.125" customWidth="1"/>
    <col min="16" max="16" width="13.875" customWidth="1"/>
    <col min="17" max="17" width="11.5" customWidth="1"/>
    <col min="18" max="18" width="12" customWidth="1"/>
    <col min="19" max="19" width="13.125" customWidth="1"/>
    <col min="20" max="20" width="21.125" customWidth="1"/>
    <col min="21" max="21" width="15.625" customWidth="1"/>
  </cols>
  <sheetData>
    <row r="1" spans="2:26">
      <c r="B1" s="16" t="s">
        <v>34</v>
      </c>
      <c r="I1" s="16" t="s">
        <v>1</v>
      </c>
      <c r="J1" s="114" t="s">
        <v>35</v>
      </c>
    </row>
    <row r="2" spans="2:26">
      <c r="B2" s="16" t="s">
        <v>36</v>
      </c>
      <c r="I2" s="17" t="s">
        <v>37</v>
      </c>
      <c r="J2" t="s">
        <v>38</v>
      </c>
    </row>
    <row r="3" spans="2:26">
      <c r="B3" s="17" t="s">
        <v>39</v>
      </c>
      <c r="I3" s="16" t="s">
        <v>40</v>
      </c>
      <c r="J3" t="s">
        <v>41</v>
      </c>
    </row>
    <row r="4" spans="2:26">
      <c r="I4" s="16"/>
    </row>
    <row r="5" spans="2:26">
      <c r="B5" s="21" t="s">
        <v>42</v>
      </c>
      <c r="I5" s="16"/>
    </row>
    <row r="7" spans="2:26">
      <c r="B7" s="8"/>
      <c r="C7" s="4" t="s">
        <v>43</v>
      </c>
      <c r="D7" s="7" t="s">
        <v>44</v>
      </c>
      <c r="E7" s="7"/>
      <c r="F7" s="7"/>
      <c r="G7" s="7"/>
      <c r="H7" s="7"/>
      <c r="I7" s="7"/>
      <c r="J7" s="7"/>
      <c r="K7" s="7"/>
      <c r="L7" s="7"/>
      <c r="M7" s="11"/>
    </row>
    <row r="8" spans="2:26">
      <c r="B8" s="4" t="s">
        <v>45</v>
      </c>
      <c r="C8" s="3" t="s">
        <v>46</v>
      </c>
      <c r="D8" s="2" t="s">
        <v>47</v>
      </c>
      <c r="E8" s="2"/>
      <c r="F8" s="2"/>
      <c r="G8" s="2"/>
      <c r="H8" s="2"/>
      <c r="I8" s="2"/>
      <c r="J8" s="2"/>
      <c r="K8" s="2"/>
      <c r="L8" s="2"/>
      <c r="M8" s="3"/>
    </row>
    <row r="9" spans="2:26">
      <c r="B9" s="4" t="s">
        <v>48</v>
      </c>
      <c r="C9" s="12" t="s">
        <v>49</v>
      </c>
      <c r="D9" t="s">
        <v>50</v>
      </c>
      <c r="M9" s="12"/>
    </row>
    <row r="10" spans="2:26">
      <c r="B10" s="1" t="s">
        <v>51</v>
      </c>
      <c r="C10" s="3" t="s">
        <v>52</v>
      </c>
      <c r="D10" s="2" t="s">
        <v>53</v>
      </c>
      <c r="E10" s="2"/>
      <c r="F10" s="2"/>
      <c r="G10" s="2"/>
      <c r="H10" s="2"/>
      <c r="I10" s="2"/>
      <c r="J10" s="2"/>
      <c r="K10" s="2"/>
      <c r="L10" s="2"/>
      <c r="M10" s="3"/>
    </row>
    <row r="11" spans="2:26" ht="15.75">
      <c r="B11" s="9" t="s">
        <v>54</v>
      </c>
      <c r="C11" s="6" t="s">
        <v>55</v>
      </c>
      <c r="D11" s="10" t="s">
        <v>56</v>
      </c>
      <c r="E11" s="10"/>
      <c r="F11" s="10"/>
      <c r="G11" s="10"/>
      <c r="H11" s="10"/>
      <c r="I11" s="10"/>
      <c r="J11" s="10"/>
      <c r="K11" s="10"/>
      <c r="L11" s="10"/>
      <c r="M11" s="13"/>
    </row>
    <row r="12" spans="2:26" ht="15.75">
      <c r="B12" s="1" t="s">
        <v>57</v>
      </c>
      <c r="C12" s="13" t="s">
        <v>58</v>
      </c>
      <c r="D12" s="10" t="s">
        <v>59</v>
      </c>
      <c r="E12" s="10"/>
      <c r="F12" s="10"/>
      <c r="G12" s="10"/>
      <c r="H12" s="10"/>
      <c r="I12" s="10"/>
      <c r="J12" s="10"/>
      <c r="K12" s="10"/>
      <c r="L12" s="10"/>
      <c r="M12" s="13"/>
    </row>
    <row r="14" spans="2:26" ht="51">
      <c r="B14" s="45" t="s">
        <v>60</v>
      </c>
      <c r="C14" s="105" t="s">
        <v>61</v>
      </c>
      <c r="D14" s="46"/>
      <c r="E14" s="120" t="s">
        <v>62</v>
      </c>
      <c r="F14" s="121" t="s">
        <v>63</v>
      </c>
      <c r="G14" s="122" t="s">
        <v>64</v>
      </c>
      <c r="H14" s="46"/>
      <c r="I14" s="120" t="s">
        <v>65</v>
      </c>
      <c r="J14" s="121" t="s">
        <v>63</v>
      </c>
      <c r="K14" s="122" t="s">
        <v>66</v>
      </c>
      <c r="L14" s="46"/>
      <c r="M14" s="120" t="s">
        <v>67</v>
      </c>
      <c r="N14" s="128" t="s">
        <v>68</v>
      </c>
      <c r="O14" s="121" t="s">
        <v>63</v>
      </c>
      <c r="P14" s="128" t="s">
        <v>69</v>
      </c>
      <c r="Q14" s="125" t="s">
        <v>70</v>
      </c>
      <c r="R14" s="122" t="s">
        <v>71</v>
      </c>
      <c r="S14" s="106" t="s">
        <v>72</v>
      </c>
      <c r="T14" s="46" t="s">
        <v>18</v>
      </c>
      <c r="U14" s="46"/>
      <c r="V14" s="46" t="s">
        <v>45</v>
      </c>
      <c r="W14" s="46" t="s">
        <v>48</v>
      </c>
      <c r="X14" s="107" t="s">
        <v>51</v>
      </c>
      <c r="Y14" s="46" t="s">
        <v>54</v>
      </c>
      <c r="Z14" s="54" t="s">
        <v>73</v>
      </c>
    </row>
    <row r="15" spans="2:26">
      <c r="B15" s="47">
        <v>1</v>
      </c>
      <c r="C15" s="43" t="s">
        <v>74</v>
      </c>
      <c r="E15" s="117" t="s">
        <v>75</v>
      </c>
      <c r="F15" s="118" t="s">
        <v>76</v>
      </c>
      <c r="G15" s="119">
        <v>1250</v>
      </c>
      <c r="I15" s="117" t="s">
        <v>77</v>
      </c>
      <c r="J15" s="118" t="s">
        <v>78</v>
      </c>
      <c r="K15" s="119">
        <v>1250</v>
      </c>
      <c r="M15" s="123">
        <v>44682</v>
      </c>
      <c r="N15" s="124">
        <v>4386</v>
      </c>
      <c r="O15" s="118" t="s">
        <v>79</v>
      </c>
      <c r="P15" s="125">
        <v>1250</v>
      </c>
      <c r="Q15" s="125">
        <v>0</v>
      </c>
      <c r="R15" s="126">
        <v>1250</v>
      </c>
      <c r="S15" s="108">
        <v>1250</v>
      </c>
      <c r="V15" s="47" t="s">
        <v>80</v>
      </c>
      <c r="W15" t="s">
        <v>80</v>
      </c>
      <c r="X15" t="s">
        <v>80</v>
      </c>
      <c r="Y15" t="s">
        <v>80</v>
      </c>
      <c r="Z15" s="43"/>
    </row>
    <row r="16" spans="2:26">
      <c r="B16" s="47">
        <v>2</v>
      </c>
      <c r="C16" s="43" t="s">
        <v>81</v>
      </c>
      <c r="E16" s="47" t="s">
        <v>82</v>
      </c>
      <c r="F16" s="114" t="s">
        <v>83</v>
      </c>
      <c r="G16" s="108">
        <v>5490</v>
      </c>
      <c r="I16" s="47" t="s">
        <v>84</v>
      </c>
      <c r="J16" s="114" t="s">
        <v>85</v>
      </c>
      <c r="K16" s="108">
        <v>5490</v>
      </c>
      <c r="M16" s="109">
        <v>44835</v>
      </c>
      <c r="N16" s="26" t="s">
        <v>86</v>
      </c>
      <c r="O16" s="114" t="s">
        <v>87</v>
      </c>
      <c r="P16">
        <v>5490</v>
      </c>
      <c r="Q16">
        <v>0</v>
      </c>
      <c r="R16" s="49">
        <v>5490</v>
      </c>
      <c r="S16" s="108">
        <v>5490</v>
      </c>
      <c r="V16" s="47" t="s">
        <v>80</v>
      </c>
      <c r="W16" t="s">
        <v>80</v>
      </c>
      <c r="X16" t="s">
        <v>80</v>
      </c>
      <c r="Y16" t="s">
        <v>80</v>
      </c>
      <c r="Z16" s="43"/>
    </row>
    <row r="17" spans="2:26">
      <c r="B17" s="47">
        <v>3</v>
      </c>
      <c r="C17" s="43" t="s">
        <v>88</v>
      </c>
      <c r="E17" s="47" t="s">
        <v>89</v>
      </c>
      <c r="F17" s="114" t="s">
        <v>90</v>
      </c>
      <c r="G17" s="108">
        <v>3563.44</v>
      </c>
      <c r="I17" s="47" t="s">
        <v>91</v>
      </c>
      <c r="J17" s="114" t="s">
        <v>92</v>
      </c>
      <c r="K17" s="108">
        <v>3563.44</v>
      </c>
      <c r="M17" s="109">
        <v>44594</v>
      </c>
      <c r="N17" s="26">
        <v>102777</v>
      </c>
      <c r="O17" s="114" t="s">
        <v>93</v>
      </c>
      <c r="P17">
        <v>3563.44</v>
      </c>
      <c r="Q17">
        <v>0</v>
      </c>
      <c r="R17" s="49">
        <v>3563.44</v>
      </c>
      <c r="S17" s="108">
        <v>3563.44</v>
      </c>
      <c r="V17" s="47" t="s">
        <v>80</v>
      </c>
      <c r="W17" t="s">
        <v>80</v>
      </c>
      <c r="X17" t="s">
        <v>80</v>
      </c>
      <c r="Y17" t="s">
        <v>80</v>
      </c>
      <c r="Z17" s="43"/>
    </row>
    <row r="18" spans="2:26">
      <c r="B18" s="47">
        <v>4</v>
      </c>
      <c r="C18" s="43" t="s">
        <v>94</v>
      </c>
      <c r="E18" s="47" t="s">
        <v>95</v>
      </c>
      <c r="F18" s="114" t="s">
        <v>96</v>
      </c>
      <c r="G18" s="108">
        <v>5744.7</v>
      </c>
      <c r="I18" s="47" t="s">
        <v>97</v>
      </c>
      <c r="J18" s="114" t="s">
        <v>98</v>
      </c>
      <c r="K18" s="108">
        <v>5744.7</v>
      </c>
      <c r="M18" s="110" t="s">
        <v>99</v>
      </c>
      <c r="N18" s="26">
        <v>287375</v>
      </c>
      <c r="O18" s="114" t="s">
        <v>100</v>
      </c>
      <c r="P18">
        <v>5744.7</v>
      </c>
      <c r="Q18">
        <v>0</v>
      </c>
      <c r="R18" s="49">
        <v>5744.7</v>
      </c>
      <c r="S18" s="108">
        <v>5744.7</v>
      </c>
      <c r="V18" s="47" t="s">
        <v>80</v>
      </c>
      <c r="W18" t="s">
        <v>80</v>
      </c>
      <c r="X18" t="s">
        <v>80</v>
      </c>
      <c r="Y18" t="s">
        <v>80</v>
      </c>
      <c r="Z18" s="43"/>
    </row>
    <row r="19" spans="2:26">
      <c r="B19" s="47">
        <v>5</v>
      </c>
      <c r="C19" s="43" t="s">
        <v>101</v>
      </c>
      <c r="E19" s="47" t="s">
        <v>102</v>
      </c>
      <c r="F19" s="114" t="s">
        <v>103</v>
      </c>
      <c r="G19" s="108">
        <v>4284.6899999999996</v>
      </c>
      <c r="I19" s="47" t="s">
        <v>104</v>
      </c>
      <c r="J19" s="114" t="s">
        <v>105</v>
      </c>
      <c r="K19" s="108">
        <v>4284.6899999999996</v>
      </c>
      <c r="M19" s="109">
        <v>44564</v>
      </c>
      <c r="N19" s="26">
        <v>28192</v>
      </c>
      <c r="O19" s="114" t="s">
        <v>106</v>
      </c>
      <c r="P19">
        <v>4284.6899999999996</v>
      </c>
      <c r="Q19">
        <v>0</v>
      </c>
      <c r="R19" s="49">
        <v>4284.6899999999996</v>
      </c>
      <c r="S19" s="108">
        <v>4284.6899999999996</v>
      </c>
      <c r="V19" s="47" t="s">
        <v>80</v>
      </c>
      <c r="W19" t="s">
        <v>80</v>
      </c>
      <c r="X19" t="s">
        <v>80</v>
      </c>
      <c r="Y19" t="s">
        <v>80</v>
      </c>
      <c r="Z19" s="43"/>
    </row>
    <row r="20" spans="2:26">
      <c r="B20" s="47">
        <v>6</v>
      </c>
      <c r="C20" s="43" t="s">
        <v>107</v>
      </c>
      <c r="E20" s="47" t="s">
        <v>108</v>
      </c>
      <c r="F20" s="114" t="s">
        <v>109</v>
      </c>
      <c r="G20" s="108">
        <v>1716.12</v>
      </c>
      <c r="I20" s="47" t="s">
        <v>110</v>
      </c>
      <c r="J20" s="114" t="s">
        <v>111</v>
      </c>
      <c r="K20" s="108">
        <v>1716.12</v>
      </c>
      <c r="M20" s="110" t="s">
        <v>112</v>
      </c>
      <c r="N20" s="26">
        <v>577062</v>
      </c>
      <c r="O20" s="114" t="s">
        <v>113</v>
      </c>
      <c r="P20">
        <v>1716.12</v>
      </c>
      <c r="Q20">
        <v>0</v>
      </c>
      <c r="R20" s="49">
        <v>1716.12</v>
      </c>
      <c r="S20" s="108">
        <v>1716.12</v>
      </c>
      <c r="V20" s="47" t="s">
        <v>80</v>
      </c>
      <c r="W20" t="s">
        <v>80</v>
      </c>
      <c r="X20" t="s">
        <v>80</v>
      </c>
      <c r="Y20" t="s">
        <v>80</v>
      </c>
      <c r="Z20" s="43"/>
    </row>
    <row r="21" spans="2:26">
      <c r="B21" s="47">
        <v>7</v>
      </c>
      <c r="C21" s="43" t="s">
        <v>114</v>
      </c>
      <c r="E21" s="47" t="s">
        <v>115</v>
      </c>
      <c r="F21" s="114" t="s">
        <v>116</v>
      </c>
      <c r="G21" s="108">
        <v>7598</v>
      </c>
      <c r="I21" s="47" t="s">
        <v>117</v>
      </c>
      <c r="J21" s="114" t="s">
        <v>118</v>
      </c>
      <c r="K21" s="108">
        <v>7598</v>
      </c>
      <c r="M21" s="110" t="s">
        <v>119</v>
      </c>
      <c r="N21" s="26">
        <v>56655</v>
      </c>
      <c r="O21" s="114" t="s">
        <v>120</v>
      </c>
      <c r="P21">
        <v>7598</v>
      </c>
      <c r="Q21">
        <v>0</v>
      </c>
      <c r="R21" s="49">
        <v>7598</v>
      </c>
      <c r="S21" s="108">
        <v>7598</v>
      </c>
      <c r="T21" s="52" t="s">
        <v>121</v>
      </c>
      <c r="U21" s="52"/>
      <c r="V21" s="47" t="s">
        <v>80</v>
      </c>
      <c r="W21" t="s">
        <v>80</v>
      </c>
      <c r="X21" t="s">
        <v>80</v>
      </c>
      <c r="Z21" s="43" t="s">
        <v>122</v>
      </c>
    </row>
    <row r="22" spans="2:26">
      <c r="B22" s="47">
        <v>8</v>
      </c>
      <c r="C22" s="43" t="s">
        <v>123</v>
      </c>
      <c r="E22" s="47" t="s">
        <v>124</v>
      </c>
      <c r="F22" s="114" t="s">
        <v>125</v>
      </c>
      <c r="G22" s="108">
        <v>1981.9</v>
      </c>
      <c r="I22" s="47" t="s">
        <v>126</v>
      </c>
      <c r="J22" s="114" t="s">
        <v>127</v>
      </c>
      <c r="K22" s="108">
        <v>1981.9</v>
      </c>
      <c r="M22" s="109">
        <v>44715</v>
      </c>
      <c r="N22" s="26">
        <v>41953</v>
      </c>
      <c r="O22" s="114" t="s">
        <v>128</v>
      </c>
      <c r="P22">
        <v>1981.8</v>
      </c>
      <c r="Q22">
        <v>0</v>
      </c>
      <c r="R22" s="49">
        <v>1981.8</v>
      </c>
      <c r="S22" s="108">
        <v>1981.8</v>
      </c>
      <c r="V22" s="47" t="s">
        <v>80</v>
      </c>
      <c r="W22" t="s">
        <v>80</v>
      </c>
      <c r="X22" t="s">
        <v>80</v>
      </c>
      <c r="Y22" t="s">
        <v>80</v>
      </c>
      <c r="Z22" s="43"/>
    </row>
    <row r="23" spans="2:26">
      <c r="B23" s="47">
        <v>9</v>
      </c>
      <c r="C23" s="43" t="s">
        <v>129</v>
      </c>
      <c r="E23" s="47" t="s">
        <v>130</v>
      </c>
      <c r="F23" s="114" t="s">
        <v>131</v>
      </c>
      <c r="G23" s="108">
        <v>1241.3499999999999</v>
      </c>
      <c r="I23" s="47" t="s">
        <v>132</v>
      </c>
      <c r="J23" s="114" t="s">
        <v>133</v>
      </c>
      <c r="K23" s="108">
        <v>1241.3499999999999</v>
      </c>
      <c r="M23" s="110" t="s">
        <v>134</v>
      </c>
      <c r="N23" s="26">
        <v>58858</v>
      </c>
      <c r="O23" s="114" t="s">
        <v>135</v>
      </c>
      <c r="P23">
        <v>1241.3499999999999</v>
      </c>
      <c r="Q23">
        <f>5%*P23</f>
        <v>62.067499999999995</v>
      </c>
      <c r="R23" s="108">
        <f>P23+Q23</f>
        <v>1303.4175</v>
      </c>
      <c r="S23" s="108">
        <v>1303.42</v>
      </c>
      <c r="V23" s="47" t="s">
        <v>80</v>
      </c>
      <c r="W23" t="s">
        <v>80</v>
      </c>
      <c r="X23" t="s">
        <v>80</v>
      </c>
      <c r="Y23" t="s">
        <v>80</v>
      </c>
      <c r="Z23" s="43"/>
    </row>
    <row r="24" spans="2:26">
      <c r="B24" s="47">
        <v>10</v>
      </c>
      <c r="C24" s="43" t="s">
        <v>136</v>
      </c>
      <c r="E24" s="47" t="s">
        <v>137</v>
      </c>
      <c r="F24" s="114" t="s">
        <v>138</v>
      </c>
      <c r="G24" s="108">
        <v>779.4</v>
      </c>
      <c r="I24" s="47" t="s">
        <v>139</v>
      </c>
      <c r="J24" s="114" t="s">
        <v>140</v>
      </c>
      <c r="K24" s="108">
        <v>779.4</v>
      </c>
      <c r="M24" s="109">
        <v>44747</v>
      </c>
      <c r="N24" s="26">
        <v>77170</v>
      </c>
      <c r="O24" s="114" t="s">
        <v>141</v>
      </c>
      <c r="P24">
        <v>779.4</v>
      </c>
      <c r="Q24">
        <f>P24*5%</f>
        <v>38.97</v>
      </c>
      <c r="R24" s="49">
        <f>P24+Q24</f>
        <v>818.37</v>
      </c>
      <c r="S24" s="108">
        <v>818.37</v>
      </c>
      <c r="V24" s="47" t="s">
        <v>80</v>
      </c>
      <c r="W24" t="s">
        <v>80</v>
      </c>
      <c r="X24" t="s">
        <v>80</v>
      </c>
      <c r="Y24" t="s">
        <v>80</v>
      </c>
      <c r="Z24" s="43"/>
    </row>
    <row r="25" spans="2:26">
      <c r="B25" s="47">
        <v>11</v>
      </c>
      <c r="C25" s="43" t="s">
        <v>88</v>
      </c>
      <c r="E25" s="47" t="s">
        <v>142</v>
      </c>
      <c r="F25" s="114" t="s">
        <v>143</v>
      </c>
      <c r="G25" s="108">
        <v>3563.44</v>
      </c>
      <c r="I25" s="47" t="s">
        <v>144</v>
      </c>
      <c r="J25" s="114" t="s">
        <v>145</v>
      </c>
      <c r="K25" s="108">
        <v>3563.44</v>
      </c>
      <c r="M25" s="110" t="s">
        <v>146</v>
      </c>
      <c r="N25" s="26">
        <v>104373</v>
      </c>
      <c r="O25" s="114" t="s">
        <v>147</v>
      </c>
      <c r="P25">
        <v>3563.44</v>
      </c>
      <c r="Q25">
        <v>0</v>
      </c>
      <c r="R25" s="49">
        <v>3563.44</v>
      </c>
      <c r="S25" s="108">
        <v>3563.44</v>
      </c>
      <c r="V25" s="47" t="s">
        <v>80</v>
      </c>
      <c r="W25" t="s">
        <v>80</v>
      </c>
      <c r="X25" t="s">
        <v>80</v>
      </c>
      <c r="Y25" t="s">
        <v>80</v>
      </c>
      <c r="Z25" s="43"/>
    </row>
    <row r="26" spans="2:26">
      <c r="B26" s="47">
        <v>12</v>
      </c>
      <c r="C26" s="43" t="s">
        <v>81</v>
      </c>
      <c r="E26" s="47" t="s">
        <v>148</v>
      </c>
      <c r="F26" s="114" t="s">
        <v>149</v>
      </c>
      <c r="G26" s="108">
        <v>5185</v>
      </c>
      <c r="I26" s="47" t="s">
        <v>150</v>
      </c>
      <c r="J26" s="114" t="s">
        <v>151</v>
      </c>
      <c r="K26" s="108">
        <v>5185</v>
      </c>
      <c r="M26" s="110" t="s">
        <v>152</v>
      </c>
      <c r="N26" s="26" t="s">
        <v>153</v>
      </c>
      <c r="O26" s="114" t="s">
        <v>154</v>
      </c>
      <c r="P26">
        <v>5185</v>
      </c>
      <c r="Q26">
        <v>0</v>
      </c>
      <c r="R26" s="49">
        <v>5185</v>
      </c>
      <c r="S26" s="108">
        <v>5185</v>
      </c>
      <c r="V26" s="47" t="s">
        <v>80</v>
      </c>
      <c r="W26" t="s">
        <v>80</v>
      </c>
      <c r="X26" t="s">
        <v>80</v>
      </c>
      <c r="Y26" t="s">
        <v>80</v>
      </c>
      <c r="Z26" s="43"/>
    </row>
    <row r="27" spans="2:26">
      <c r="B27" s="47">
        <v>13</v>
      </c>
      <c r="C27" s="43" t="s">
        <v>94</v>
      </c>
      <c r="E27" s="47" t="s">
        <v>155</v>
      </c>
      <c r="F27" s="114" t="s">
        <v>156</v>
      </c>
      <c r="G27" s="108">
        <v>4844.5200000000004</v>
      </c>
      <c r="I27" s="47" t="s">
        <v>157</v>
      </c>
      <c r="J27" s="114" t="s">
        <v>158</v>
      </c>
      <c r="K27" s="108">
        <v>4844.5200000000004</v>
      </c>
      <c r="M27" s="109">
        <v>44748</v>
      </c>
      <c r="N27" s="26">
        <v>288773</v>
      </c>
      <c r="O27" s="114" t="s">
        <v>159</v>
      </c>
      <c r="P27">
        <v>4844.5200000000004</v>
      </c>
      <c r="Q27">
        <v>0</v>
      </c>
      <c r="R27" s="49">
        <v>4844.5200000000004</v>
      </c>
      <c r="S27" s="108">
        <v>4844.5200000000004</v>
      </c>
      <c r="V27" s="47" t="s">
        <v>80</v>
      </c>
      <c r="W27" t="s">
        <v>80</v>
      </c>
      <c r="X27" t="s">
        <v>80</v>
      </c>
      <c r="Y27" t="s">
        <v>80</v>
      </c>
      <c r="Z27" s="43"/>
    </row>
    <row r="28" spans="2:26">
      <c r="B28" s="47">
        <v>14</v>
      </c>
      <c r="C28" s="43" t="s">
        <v>160</v>
      </c>
      <c r="E28" s="47" t="s">
        <v>161</v>
      </c>
      <c r="F28" s="114" t="s">
        <v>162</v>
      </c>
      <c r="G28" s="108">
        <v>1017.82</v>
      </c>
      <c r="I28" s="47" t="s">
        <v>163</v>
      </c>
      <c r="J28" s="114" t="s">
        <v>164</v>
      </c>
      <c r="K28" s="108">
        <v>1017.82</v>
      </c>
      <c r="M28" s="109">
        <v>44840</v>
      </c>
      <c r="N28" s="26">
        <v>10567</v>
      </c>
      <c r="O28" s="114" t="s">
        <v>165</v>
      </c>
      <c r="P28">
        <v>1017.82</v>
      </c>
      <c r="Q28">
        <v>8.2799999999999994</v>
      </c>
      <c r="R28" s="49">
        <f>P28+Q28</f>
        <v>1026.1000000000001</v>
      </c>
      <c r="S28" s="108">
        <f>Q28+R28</f>
        <v>1034.3800000000001</v>
      </c>
      <c r="T28" s="52" t="s">
        <v>166</v>
      </c>
      <c r="U28" s="52"/>
      <c r="V28" s="47" t="s">
        <v>80</v>
      </c>
      <c r="W28" t="s">
        <v>80</v>
      </c>
      <c r="Y28" t="s">
        <v>80</v>
      </c>
      <c r="Z28" s="43" t="s">
        <v>167</v>
      </c>
    </row>
    <row r="29" spans="2:26">
      <c r="B29" s="47">
        <v>15</v>
      </c>
      <c r="C29" s="43" t="s">
        <v>168</v>
      </c>
      <c r="E29" s="47" t="s">
        <v>169</v>
      </c>
      <c r="F29" s="114" t="s">
        <v>170</v>
      </c>
      <c r="G29" s="108">
        <v>2109.8000000000002</v>
      </c>
      <c r="I29" s="47" t="s">
        <v>171</v>
      </c>
      <c r="J29" s="114" t="s">
        <v>172</v>
      </c>
      <c r="K29" s="108">
        <v>2109.8000000000002</v>
      </c>
      <c r="M29" s="110" t="s">
        <v>173</v>
      </c>
      <c r="N29" s="26">
        <v>66975</v>
      </c>
      <c r="O29" s="114" t="s">
        <v>174</v>
      </c>
      <c r="P29">
        <v>2109.8000000000002</v>
      </c>
      <c r="Q29">
        <v>62.15</v>
      </c>
      <c r="R29" s="49">
        <v>2171.9499999999998</v>
      </c>
      <c r="S29" s="108">
        <v>2171.9499999999998</v>
      </c>
      <c r="T29" s="52" t="s">
        <v>166</v>
      </c>
      <c r="U29" s="52"/>
      <c r="V29" s="47" t="s">
        <v>80</v>
      </c>
      <c r="W29" t="s">
        <v>80</v>
      </c>
      <c r="Y29" t="s">
        <v>80</v>
      </c>
      <c r="Z29" s="43" t="s">
        <v>175</v>
      </c>
    </row>
    <row r="30" spans="2:26">
      <c r="B30" s="47">
        <v>16</v>
      </c>
      <c r="C30" s="43" t="s">
        <v>107</v>
      </c>
      <c r="E30" s="47" t="s">
        <v>176</v>
      </c>
      <c r="F30" s="114" t="s">
        <v>177</v>
      </c>
      <c r="G30" s="108">
        <v>1625.16</v>
      </c>
      <c r="I30" s="47" t="s">
        <v>178</v>
      </c>
      <c r="J30" s="114" t="s">
        <v>179</v>
      </c>
      <c r="K30" s="108">
        <v>1625.16</v>
      </c>
      <c r="M30" s="110" t="s">
        <v>180</v>
      </c>
      <c r="N30" s="26">
        <v>578764</v>
      </c>
      <c r="O30" s="114" t="s">
        <v>181</v>
      </c>
      <c r="P30">
        <v>1625.16</v>
      </c>
      <c r="Q30">
        <v>0</v>
      </c>
      <c r="R30" s="49">
        <v>1625.16</v>
      </c>
      <c r="S30" s="108">
        <v>1625.16</v>
      </c>
      <c r="V30" s="47" t="s">
        <v>80</v>
      </c>
      <c r="W30" t="s">
        <v>80</v>
      </c>
      <c r="X30" t="s">
        <v>80</v>
      </c>
      <c r="Y30" t="s">
        <v>80</v>
      </c>
      <c r="Z30" s="43"/>
    </row>
    <row r="31" spans="2:26">
      <c r="B31" s="47">
        <v>17</v>
      </c>
      <c r="C31" s="43" t="s">
        <v>74</v>
      </c>
      <c r="E31" s="47" t="s">
        <v>182</v>
      </c>
      <c r="F31" s="114" t="s">
        <v>183</v>
      </c>
      <c r="G31" s="108">
        <v>1125</v>
      </c>
      <c r="I31" s="47" t="s">
        <v>184</v>
      </c>
      <c r="J31" s="114" t="s">
        <v>185</v>
      </c>
      <c r="K31" s="108">
        <v>1125</v>
      </c>
      <c r="M31" s="110" t="s">
        <v>186</v>
      </c>
      <c r="N31" s="26">
        <v>5488</v>
      </c>
      <c r="O31" s="114" t="s">
        <v>187</v>
      </c>
      <c r="P31">
        <v>1125</v>
      </c>
      <c r="Q31">
        <v>0</v>
      </c>
      <c r="R31" s="49">
        <v>1125</v>
      </c>
      <c r="S31" s="108">
        <v>1125</v>
      </c>
      <c r="V31" s="47" t="s">
        <v>80</v>
      </c>
      <c r="W31" t="s">
        <v>80</v>
      </c>
      <c r="X31" t="s">
        <v>80</v>
      </c>
      <c r="Y31" t="s">
        <v>80</v>
      </c>
      <c r="Z31" s="43"/>
    </row>
    <row r="32" spans="2:26">
      <c r="B32" s="47">
        <v>18</v>
      </c>
      <c r="C32" s="43" t="s">
        <v>101</v>
      </c>
      <c r="E32" s="47" t="s">
        <v>188</v>
      </c>
      <c r="F32" s="114" t="s">
        <v>189</v>
      </c>
      <c r="G32" s="108">
        <v>4184.1899999999996</v>
      </c>
      <c r="I32" s="47" t="s">
        <v>190</v>
      </c>
      <c r="J32" s="114" t="s">
        <v>191</v>
      </c>
      <c r="K32" s="108">
        <v>4184.1899999999996</v>
      </c>
      <c r="M32" s="109">
        <v>44781</v>
      </c>
      <c r="N32" s="26">
        <v>32567</v>
      </c>
      <c r="O32" s="114" t="s">
        <v>192</v>
      </c>
      <c r="P32">
        <v>4184.1899999999996</v>
      </c>
      <c r="Q32">
        <v>0</v>
      </c>
      <c r="R32" s="49">
        <v>4184.1899999999996</v>
      </c>
      <c r="S32" s="108">
        <v>4184.1899999999996</v>
      </c>
      <c r="V32" s="47" t="s">
        <v>80</v>
      </c>
      <c r="W32" t="s">
        <v>80</v>
      </c>
      <c r="X32" t="s">
        <v>80</v>
      </c>
      <c r="Y32" t="s">
        <v>80</v>
      </c>
      <c r="Z32" s="43"/>
    </row>
    <row r="33" spans="2:26">
      <c r="B33" s="47">
        <v>19</v>
      </c>
      <c r="C33" s="43" t="s">
        <v>193</v>
      </c>
      <c r="E33" s="47" t="s">
        <v>194</v>
      </c>
      <c r="F33" s="114" t="s">
        <v>195</v>
      </c>
      <c r="G33" s="108">
        <v>662.24</v>
      </c>
      <c r="I33" s="47" t="s">
        <v>196</v>
      </c>
      <c r="J33" s="114" t="s">
        <v>197</v>
      </c>
      <c r="K33" s="108">
        <v>662.24</v>
      </c>
      <c r="M33" s="110" t="s">
        <v>198</v>
      </c>
      <c r="N33" s="26">
        <v>36488</v>
      </c>
      <c r="O33" s="114" t="s">
        <v>199</v>
      </c>
      <c r="P33">
        <v>662.24</v>
      </c>
      <c r="Q33">
        <v>0</v>
      </c>
      <c r="R33" s="49">
        <v>662.24</v>
      </c>
      <c r="S33" s="108">
        <v>662.24</v>
      </c>
      <c r="V33" s="47" t="s">
        <v>80</v>
      </c>
      <c r="W33" t="s">
        <v>80</v>
      </c>
      <c r="X33" t="s">
        <v>80</v>
      </c>
      <c r="Y33" t="s">
        <v>80</v>
      </c>
      <c r="Z33" s="43"/>
    </row>
    <row r="34" spans="2:26">
      <c r="B34" s="47">
        <v>20</v>
      </c>
      <c r="C34" s="43" t="s">
        <v>81</v>
      </c>
      <c r="E34" s="47" t="s">
        <v>200</v>
      </c>
      <c r="F34" s="114" t="s">
        <v>201</v>
      </c>
      <c r="G34" s="108">
        <v>6862.5</v>
      </c>
      <c r="I34" s="47" t="s">
        <v>202</v>
      </c>
      <c r="J34" s="114" t="s">
        <v>203</v>
      </c>
      <c r="K34" s="108">
        <v>6862.5</v>
      </c>
      <c r="M34" s="110" t="s">
        <v>204</v>
      </c>
      <c r="N34" s="26">
        <v>2583</v>
      </c>
      <c r="O34" s="114" t="s">
        <v>205</v>
      </c>
      <c r="P34">
        <v>6862.5</v>
      </c>
      <c r="Q34">
        <v>0</v>
      </c>
      <c r="R34" s="49">
        <v>6862.5</v>
      </c>
      <c r="S34" s="108">
        <v>6862.5</v>
      </c>
      <c r="V34" s="47" t="s">
        <v>80</v>
      </c>
      <c r="W34" t="s">
        <v>80</v>
      </c>
      <c r="X34" t="s">
        <v>80</v>
      </c>
      <c r="Y34" t="s">
        <v>80</v>
      </c>
      <c r="Z34" s="43"/>
    </row>
    <row r="35" spans="2:26">
      <c r="B35" s="47">
        <v>21</v>
      </c>
      <c r="C35" s="43" t="s">
        <v>88</v>
      </c>
      <c r="E35" s="47" t="s">
        <v>206</v>
      </c>
      <c r="F35" s="114" t="s">
        <v>207</v>
      </c>
      <c r="G35" s="108">
        <v>3709.68</v>
      </c>
      <c r="I35" s="47" t="s">
        <v>208</v>
      </c>
      <c r="J35" s="114" t="s">
        <v>209</v>
      </c>
      <c r="K35" s="108">
        <v>3709.68</v>
      </c>
      <c r="M35" s="109">
        <v>44874</v>
      </c>
      <c r="N35" s="26">
        <v>105965</v>
      </c>
      <c r="O35" s="114" t="s">
        <v>210</v>
      </c>
      <c r="P35">
        <v>3709.68</v>
      </c>
      <c r="Q35">
        <v>0</v>
      </c>
      <c r="R35" s="49">
        <v>3709.68</v>
      </c>
      <c r="S35" s="108">
        <v>3709.68</v>
      </c>
      <c r="V35" s="47" t="s">
        <v>80</v>
      </c>
      <c r="W35" t="s">
        <v>80</v>
      </c>
      <c r="X35" t="s">
        <v>80</v>
      </c>
      <c r="Y35" t="s">
        <v>80</v>
      </c>
      <c r="Z35" s="43"/>
    </row>
    <row r="36" spans="2:26">
      <c r="B36" s="47">
        <v>22</v>
      </c>
      <c r="C36" s="43" t="s">
        <v>123</v>
      </c>
      <c r="E36" s="47" t="s">
        <v>211</v>
      </c>
      <c r="F36" s="114" t="s">
        <v>212</v>
      </c>
      <c r="G36" s="108">
        <v>1695.6</v>
      </c>
      <c r="I36" s="47" t="s">
        <v>213</v>
      </c>
      <c r="J36" s="114" t="s">
        <v>214</v>
      </c>
      <c r="K36" s="108">
        <v>1695.6</v>
      </c>
      <c r="M36" s="110" t="s">
        <v>215</v>
      </c>
      <c r="N36" s="26">
        <v>45649</v>
      </c>
      <c r="O36" s="114" t="s">
        <v>216</v>
      </c>
      <c r="P36">
        <v>1695.6</v>
      </c>
      <c r="Q36">
        <v>0</v>
      </c>
      <c r="R36" s="49">
        <v>1695.6</v>
      </c>
      <c r="S36" s="108">
        <v>1695.6</v>
      </c>
      <c r="V36" s="47" t="s">
        <v>80</v>
      </c>
      <c r="W36" t="s">
        <v>80</v>
      </c>
      <c r="X36" t="s">
        <v>80</v>
      </c>
      <c r="Y36" t="s">
        <v>80</v>
      </c>
      <c r="Z36" s="43"/>
    </row>
    <row r="37" spans="2:26">
      <c r="B37" s="47">
        <v>23</v>
      </c>
      <c r="C37" s="43" t="s">
        <v>94</v>
      </c>
      <c r="E37" s="47" t="s">
        <v>217</v>
      </c>
      <c r="F37" s="114" t="s">
        <v>218</v>
      </c>
      <c r="G37" s="108">
        <v>3690</v>
      </c>
      <c r="I37" s="47" t="s">
        <v>219</v>
      </c>
      <c r="J37" s="114" t="s">
        <v>220</v>
      </c>
      <c r="K37" s="108">
        <v>3690</v>
      </c>
      <c r="M37" s="109">
        <v>44691</v>
      </c>
      <c r="N37" s="26">
        <v>290681</v>
      </c>
      <c r="O37" s="114" t="s">
        <v>221</v>
      </c>
      <c r="P37">
        <v>3690</v>
      </c>
      <c r="Q37">
        <v>0</v>
      </c>
      <c r="R37" s="49">
        <v>3690</v>
      </c>
      <c r="S37" s="108">
        <v>3690</v>
      </c>
      <c r="V37" s="47" t="s">
        <v>80</v>
      </c>
      <c r="W37" t="s">
        <v>80</v>
      </c>
      <c r="X37" t="s">
        <v>80</v>
      </c>
      <c r="Y37" t="s">
        <v>80</v>
      </c>
      <c r="Z37" s="43"/>
    </row>
    <row r="38" spans="2:26">
      <c r="B38" s="47">
        <v>24</v>
      </c>
      <c r="C38" s="43" t="s">
        <v>222</v>
      </c>
      <c r="E38" s="47" t="s">
        <v>223</v>
      </c>
      <c r="F38" s="114" t="s">
        <v>224</v>
      </c>
      <c r="G38" s="108">
        <v>12600</v>
      </c>
      <c r="I38" s="47" t="s">
        <v>225</v>
      </c>
      <c r="J38" s="114" t="s">
        <v>226</v>
      </c>
      <c r="K38" s="108">
        <v>12600</v>
      </c>
      <c r="M38" s="109">
        <v>44905</v>
      </c>
      <c r="N38" s="26" t="s">
        <v>227</v>
      </c>
      <c r="O38" s="114" t="s">
        <v>228</v>
      </c>
      <c r="P38">
        <v>12600</v>
      </c>
      <c r="Q38">
        <v>0</v>
      </c>
      <c r="R38" s="49">
        <v>12600</v>
      </c>
      <c r="S38" s="108">
        <v>12600</v>
      </c>
      <c r="V38" s="47" t="s">
        <v>80</v>
      </c>
      <c r="W38" t="s">
        <v>80</v>
      </c>
      <c r="X38" t="s">
        <v>80</v>
      </c>
      <c r="Y38" t="s">
        <v>80</v>
      </c>
      <c r="Z38" s="43"/>
    </row>
    <row r="39" spans="2:26">
      <c r="B39" s="47">
        <v>25</v>
      </c>
      <c r="C39" s="43" t="s">
        <v>229</v>
      </c>
      <c r="E39" s="47" t="s">
        <v>230</v>
      </c>
      <c r="F39" s="114" t="s">
        <v>231</v>
      </c>
      <c r="G39" s="108">
        <v>128</v>
      </c>
      <c r="I39" s="47" t="s">
        <v>232</v>
      </c>
      <c r="J39" s="114" t="s">
        <v>233</v>
      </c>
      <c r="K39" s="108">
        <v>128</v>
      </c>
      <c r="M39" s="110" t="s">
        <v>234</v>
      </c>
      <c r="N39" s="26">
        <v>80937</v>
      </c>
      <c r="O39" s="114" t="s">
        <v>235</v>
      </c>
      <c r="P39" s="127" t="s">
        <v>236</v>
      </c>
      <c r="Q39" s="127" t="s">
        <v>236</v>
      </c>
      <c r="R39" s="113" t="s">
        <v>236</v>
      </c>
      <c r="S39" s="108">
        <v>128</v>
      </c>
      <c r="T39" s="52" t="s">
        <v>237</v>
      </c>
      <c r="U39" s="52"/>
      <c r="V39" s="47" t="s">
        <v>80</v>
      </c>
      <c r="W39" t="s">
        <v>80</v>
      </c>
      <c r="X39" t="s">
        <v>80</v>
      </c>
      <c r="Y39" t="s">
        <v>80</v>
      </c>
      <c r="Z39" s="43"/>
    </row>
    <row r="40" spans="2:26">
      <c r="B40" s="47">
        <v>26</v>
      </c>
      <c r="C40" s="43" t="s">
        <v>238</v>
      </c>
      <c r="E40" s="47" t="s">
        <v>239</v>
      </c>
      <c r="F40" s="114" t="s">
        <v>240</v>
      </c>
      <c r="G40" s="108">
        <v>3264.12</v>
      </c>
      <c r="I40" s="47" t="s">
        <v>241</v>
      </c>
      <c r="J40" s="114" t="s">
        <v>242</v>
      </c>
      <c r="K40" s="108">
        <v>3264.12</v>
      </c>
      <c r="M40" s="109">
        <v>44753</v>
      </c>
      <c r="N40" s="26">
        <v>20811</v>
      </c>
      <c r="O40" s="114" t="s">
        <v>243</v>
      </c>
      <c r="P40">
        <v>3264.12</v>
      </c>
      <c r="Q40">
        <v>48.87</v>
      </c>
      <c r="R40" s="49">
        <v>3312.99</v>
      </c>
      <c r="S40" s="108">
        <v>3312.99</v>
      </c>
      <c r="T40" s="52" t="s">
        <v>166</v>
      </c>
      <c r="U40" s="52"/>
      <c r="V40" s="47" t="s">
        <v>80</v>
      </c>
      <c r="W40" t="s">
        <v>80</v>
      </c>
      <c r="Y40" t="s">
        <v>80</v>
      </c>
      <c r="Z40" s="43" t="s">
        <v>244</v>
      </c>
    </row>
    <row r="41" spans="2:26">
      <c r="B41" s="47">
        <v>27</v>
      </c>
      <c r="C41" s="43" t="s">
        <v>245</v>
      </c>
      <c r="E41" s="47" t="s">
        <v>246</v>
      </c>
      <c r="F41" s="114" t="s">
        <v>247</v>
      </c>
      <c r="G41" s="108">
        <v>518.46</v>
      </c>
      <c r="I41" s="47" t="s">
        <v>248</v>
      </c>
      <c r="J41" s="114" t="s">
        <v>249</v>
      </c>
      <c r="K41" s="108">
        <v>518.46</v>
      </c>
      <c r="M41" s="110" t="s">
        <v>250</v>
      </c>
      <c r="N41" s="26">
        <v>1974181</v>
      </c>
      <c r="O41" s="114" t="s">
        <v>251</v>
      </c>
      <c r="P41">
        <v>518.46</v>
      </c>
      <c r="Q41">
        <v>0</v>
      </c>
      <c r="R41" s="49">
        <v>518.46</v>
      </c>
      <c r="S41" s="108">
        <v>518.46</v>
      </c>
      <c r="V41" s="47" t="s">
        <v>80</v>
      </c>
      <c r="W41" t="s">
        <v>80</v>
      </c>
      <c r="X41" t="s">
        <v>80</v>
      </c>
      <c r="Y41" t="s">
        <v>80</v>
      </c>
      <c r="Z41" s="43"/>
    </row>
    <row r="42" spans="2:26">
      <c r="B42" s="47">
        <v>28</v>
      </c>
      <c r="C42" s="43" t="s">
        <v>88</v>
      </c>
      <c r="E42" s="47" t="s">
        <v>252</v>
      </c>
      <c r="F42" s="114" t="s">
        <v>253</v>
      </c>
      <c r="G42" s="108">
        <v>4149.68</v>
      </c>
      <c r="I42" s="47" t="s">
        <v>254</v>
      </c>
      <c r="J42" s="114" t="s">
        <v>255</v>
      </c>
      <c r="K42" s="108">
        <v>4149.68</v>
      </c>
      <c r="M42" s="109">
        <v>44846</v>
      </c>
      <c r="N42" s="26">
        <v>107269</v>
      </c>
      <c r="O42" s="114" t="s">
        <v>256</v>
      </c>
      <c r="P42">
        <v>4149.68</v>
      </c>
      <c r="Q42">
        <v>0</v>
      </c>
      <c r="R42" s="49">
        <v>4149.68</v>
      </c>
      <c r="S42" s="108">
        <v>4149.68</v>
      </c>
      <c r="V42" s="47" t="s">
        <v>80</v>
      </c>
      <c r="W42" t="s">
        <v>80</v>
      </c>
      <c r="X42" t="s">
        <v>80</v>
      </c>
      <c r="Y42" t="s">
        <v>80</v>
      </c>
      <c r="Z42" s="43"/>
    </row>
    <row r="43" spans="2:26">
      <c r="B43" s="47">
        <v>29</v>
      </c>
      <c r="C43" s="43" t="s">
        <v>257</v>
      </c>
      <c r="E43" s="47" t="s">
        <v>258</v>
      </c>
      <c r="F43" s="114" t="s">
        <v>259</v>
      </c>
      <c r="G43" s="108">
        <v>6648.9</v>
      </c>
      <c r="I43" s="47" t="s">
        <v>260</v>
      </c>
      <c r="J43" s="114" t="s">
        <v>261</v>
      </c>
      <c r="K43" s="108">
        <v>6648.9</v>
      </c>
      <c r="M43" s="110" t="s">
        <v>262</v>
      </c>
      <c r="N43" s="26">
        <v>57691</v>
      </c>
      <c r="O43" s="114" t="s">
        <v>263</v>
      </c>
      <c r="P43">
        <v>6648.9</v>
      </c>
      <c r="Q43">
        <v>0</v>
      </c>
      <c r="R43" s="49">
        <v>6648.9</v>
      </c>
      <c r="S43" s="108">
        <v>6648.9</v>
      </c>
      <c r="T43" s="52" t="s">
        <v>264</v>
      </c>
      <c r="U43" s="52"/>
      <c r="V43" s="47" t="s">
        <v>80</v>
      </c>
      <c r="W43" t="s">
        <v>80</v>
      </c>
      <c r="X43" t="s">
        <v>80</v>
      </c>
      <c r="Z43" s="43" t="s">
        <v>265</v>
      </c>
    </row>
    <row r="44" spans="2:26">
      <c r="B44" s="48">
        <v>30</v>
      </c>
      <c r="C44" s="44" t="s">
        <v>266</v>
      </c>
      <c r="D44" s="51"/>
      <c r="E44" s="48" t="s">
        <v>267</v>
      </c>
      <c r="F44" s="115" t="s">
        <v>268</v>
      </c>
      <c r="G44" s="116">
        <v>985</v>
      </c>
      <c r="H44" s="51"/>
      <c r="I44" s="48" t="s">
        <v>269</v>
      </c>
      <c r="J44" s="115" t="s">
        <v>270</v>
      </c>
      <c r="K44" s="116">
        <v>985</v>
      </c>
      <c r="L44" s="51"/>
      <c r="M44" s="111" t="s">
        <v>271</v>
      </c>
      <c r="N44" s="112">
        <v>45869</v>
      </c>
      <c r="O44" s="115" t="s">
        <v>272</v>
      </c>
      <c r="P44" s="51">
        <v>985</v>
      </c>
      <c r="Q44" s="51">
        <v>0</v>
      </c>
      <c r="R44" s="50">
        <v>985</v>
      </c>
      <c r="S44" s="116">
        <v>985</v>
      </c>
      <c r="T44" s="53" t="s">
        <v>273</v>
      </c>
      <c r="U44" s="53"/>
      <c r="V44" s="48" t="s">
        <v>80</v>
      </c>
      <c r="W44" s="51" t="s">
        <v>80</v>
      </c>
      <c r="X44" s="51" t="s">
        <v>80</v>
      </c>
      <c r="Y44" s="51" t="s">
        <v>80</v>
      </c>
      <c r="Z44" s="44" t="s">
        <v>274</v>
      </c>
    </row>
    <row r="47" spans="2:26">
      <c r="B47" t="s">
        <v>275</v>
      </c>
    </row>
    <row r="48" spans="2:26">
      <c r="K48" t="s">
        <v>276</v>
      </c>
    </row>
    <row r="49" spans="2:3">
      <c r="B49" t="s">
        <v>122</v>
      </c>
      <c r="C49" t="s">
        <v>277</v>
      </c>
    </row>
    <row r="50" spans="2:3">
      <c r="C50" t="s">
        <v>278</v>
      </c>
    </row>
    <row r="51" spans="2:3">
      <c r="C51" t="s">
        <v>279</v>
      </c>
    </row>
    <row r="52" spans="2:3">
      <c r="C52" t="s">
        <v>280</v>
      </c>
    </row>
    <row r="54" spans="2:3">
      <c r="C54" t="s">
        <v>281</v>
      </c>
    </row>
    <row r="56" spans="2:3">
      <c r="B56" t="s">
        <v>167</v>
      </c>
      <c r="C56" t="s">
        <v>282</v>
      </c>
    </row>
    <row r="58" spans="2:3">
      <c r="B58" t="s">
        <v>175</v>
      </c>
      <c r="C58" t="s">
        <v>283</v>
      </c>
    </row>
    <row r="60" spans="2:3">
      <c r="B60" t="s">
        <v>244</v>
      </c>
      <c r="C60" t="s">
        <v>284</v>
      </c>
    </row>
    <row r="62" spans="2:3">
      <c r="B62" t="s">
        <v>265</v>
      </c>
      <c r="C62" t="s">
        <v>285</v>
      </c>
    </row>
    <row r="63" spans="2:3">
      <c r="C63" t="s">
        <v>286</v>
      </c>
    </row>
    <row r="65" spans="2:3">
      <c r="B65" t="s">
        <v>274</v>
      </c>
      <c r="C65" t="s">
        <v>287</v>
      </c>
    </row>
    <row r="66" spans="2:3">
      <c r="C66" t="s">
        <v>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ABA-4082-4D7F-B040-9C4F316FAB95}">
  <dimension ref="B1:K112"/>
  <sheetViews>
    <sheetView zoomScale="166" workbookViewId="0">
      <selection activeCell="I5" sqref="I5"/>
    </sheetView>
  </sheetViews>
  <sheetFormatPr defaultColWidth="8.875" defaultRowHeight="15.95"/>
  <cols>
    <col min="3" max="3" width="19.25" customWidth="1"/>
    <col min="4" max="4" width="15.625" customWidth="1"/>
    <col min="5" max="5" width="20.625" customWidth="1"/>
  </cols>
  <sheetData>
    <row r="1" spans="2:11">
      <c r="B1" s="16" t="s">
        <v>34</v>
      </c>
      <c r="I1" s="16" t="s">
        <v>1</v>
      </c>
      <c r="K1" s="114" t="s">
        <v>289</v>
      </c>
    </row>
    <row r="2" spans="2:11">
      <c r="B2" s="16" t="s">
        <v>36</v>
      </c>
      <c r="I2" s="17" t="s">
        <v>37</v>
      </c>
      <c r="K2" t="s">
        <v>38</v>
      </c>
    </row>
    <row r="3" spans="2:11">
      <c r="B3" s="17" t="s">
        <v>290</v>
      </c>
      <c r="I3" s="16" t="s">
        <v>40</v>
      </c>
      <c r="K3" t="s">
        <v>8</v>
      </c>
    </row>
    <row r="4" spans="2:11">
      <c r="I4" s="16"/>
    </row>
    <row r="5" spans="2:11">
      <c r="I5" s="16"/>
    </row>
    <row r="7" spans="2:11">
      <c r="B7" t="s">
        <v>275</v>
      </c>
    </row>
    <row r="9" spans="2:11">
      <c r="B9" t="s">
        <v>122</v>
      </c>
      <c r="C9" t="s">
        <v>291</v>
      </c>
    </row>
    <row r="10" spans="2:11">
      <c r="C10" t="s">
        <v>292</v>
      </c>
    </row>
    <row r="11" spans="2:11">
      <c r="C11" t="s">
        <v>293</v>
      </c>
    </row>
    <row r="12" spans="2:11">
      <c r="C12" t="s">
        <v>294</v>
      </c>
    </row>
    <row r="13" spans="2:11">
      <c r="C13" t="s">
        <v>295</v>
      </c>
    </row>
    <row r="23" spans="3:5">
      <c r="C23" s="1" t="s">
        <v>296</v>
      </c>
      <c r="D23" s="1" t="s">
        <v>21</v>
      </c>
      <c r="E23" s="1" t="s">
        <v>22</v>
      </c>
    </row>
    <row r="24" spans="3:5">
      <c r="C24" s="1" t="s">
        <v>297</v>
      </c>
      <c r="D24" s="1">
        <v>5206.2</v>
      </c>
      <c r="E24" s="1"/>
    </row>
    <row r="25" spans="3:5">
      <c r="C25" s="1" t="s">
        <v>298</v>
      </c>
      <c r="D25" s="1"/>
      <c r="E25" s="1">
        <v>5206.2</v>
      </c>
    </row>
    <row r="26" spans="3:5">
      <c r="C26" s="1" t="s">
        <v>299</v>
      </c>
      <c r="D26" s="1"/>
      <c r="E26" s="1"/>
    </row>
    <row r="41" spans="2:6">
      <c r="B41" t="s">
        <v>167</v>
      </c>
      <c r="C41" t="s">
        <v>300</v>
      </c>
    </row>
    <row r="42" spans="2:6">
      <c r="B42" t="s">
        <v>175</v>
      </c>
      <c r="C42" t="s">
        <v>301</v>
      </c>
    </row>
    <row r="43" spans="2:6">
      <c r="B43" t="s">
        <v>244</v>
      </c>
      <c r="C43" t="s">
        <v>302</v>
      </c>
    </row>
    <row r="46" spans="2:6">
      <c r="C46" s="72" t="s">
        <v>303</v>
      </c>
      <c r="D46" s="1" t="s">
        <v>304</v>
      </c>
      <c r="E46" s="7" t="s">
        <v>305</v>
      </c>
      <c r="F46" s="4" t="s">
        <v>17</v>
      </c>
    </row>
    <row r="47" spans="2:6">
      <c r="C47" s="9"/>
      <c r="D47" s="71"/>
      <c r="E47" s="72"/>
      <c r="F47" s="4"/>
    </row>
    <row r="48" spans="2:6">
      <c r="C48" s="4">
        <v>8.2799999999999994</v>
      </c>
      <c r="D48" t="s">
        <v>306</v>
      </c>
      <c r="E48" s="9">
        <v>50.9</v>
      </c>
      <c r="F48" s="4">
        <f>E48-C48</f>
        <v>42.62</v>
      </c>
    </row>
    <row r="49" spans="3:6">
      <c r="C49" s="1">
        <v>62.15</v>
      </c>
      <c r="D49" s="7" t="s">
        <v>307</v>
      </c>
      <c r="E49" s="72">
        <v>105.5</v>
      </c>
      <c r="F49" s="4">
        <f t="shared" ref="F49:F50" si="0">E49-C49</f>
        <v>43.35</v>
      </c>
    </row>
    <row r="50" spans="3:6">
      <c r="C50" s="71">
        <v>48.87</v>
      </c>
      <c r="D50" s="1" t="s">
        <v>308</v>
      </c>
      <c r="E50" s="10">
        <v>163.21</v>
      </c>
      <c r="F50" s="4">
        <f t="shared" si="0"/>
        <v>114.34</v>
      </c>
    </row>
    <row r="51" spans="3:6">
      <c r="E51" t="s">
        <v>309</v>
      </c>
      <c r="F51">
        <f>SUM(F48:F50)</f>
        <v>200.31</v>
      </c>
    </row>
    <row r="68" spans="2:6">
      <c r="F68" s="1"/>
    </row>
    <row r="73" spans="2:6">
      <c r="B73" t="s">
        <v>265</v>
      </c>
      <c r="C73" t="s">
        <v>310</v>
      </c>
    </row>
    <row r="74" spans="2:6">
      <c r="C74" t="s">
        <v>311</v>
      </c>
    </row>
    <row r="75" spans="2:6">
      <c r="C75" t="s">
        <v>312</v>
      </c>
    </row>
    <row r="77" spans="2:6">
      <c r="C77" t="s">
        <v>313</v>
      </c>
    </row>
    <row r="78" spans="2:6">
      <c r="C78" t="s">
        <v>314</v>
      </c>
    </row>
    <row r="95" spans="3:5">
      <c r="C95" s="1" t="s">
        <v>315</v>
      </c>
      <c r="D95" s="1" t="s">
        <v>21</v>
      </c>
      <c r="E95" s="1" t="s">
        <v>22</v>
      </c>
    </row>
    <row r="96" spans="3:5">
      <c r="C96" s="1" t="s">
        <v>297</v>
      </c>
      <c r="D96" s="1">
        <v>6648.9</v>
      </c>
      <c r="E96" s="1"/>
    </row>
    <row r="97" spans="2:5">
      <c r="C97" s="1" t="s">
        <v>316</v>
      </c>
      <c r="D97" s="1"/>
      <c r="E97" s="1">
        <v>6648.9</v>
      </c>
    </row>
    <row r="98" spans="2:5">
      <c r="C98" s="1" t="s">
        <v>317</v>
      </c>
      <c r="D98" s="1"/>
      <c r="E98" s="1"/>
    </row>
    <row r="111" spans="2:5">
      <c r="B111" t="s">
        <v>274</v>
      </c>
      <c r="C111" t="s">
        <v>318</v>
      </c>
    </row>
    <row r="112" spans="2:5">
      <c r="C112" t="s">
        <v>319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630A-FF5F-43EC-A27F-8FEC6DA3E66F}">
  <dimension ref="B2:J27"/>
  <sheetViews>
    <sheetView zoomScale="141" workbookViewId="0">
      <selection activeCell="H6" sqref="H6"/>
    </sheetView>
  </sheetViews>
  <sheetFormatPr defaultColWidth="8.875" defaultRowHeight="15.95"/>
  <cols>
    <col min="2" max="2" width="9.5" customWidth="1"/>
    <col min="3" max="3" width="25.625" customWidth="1"/>
    <col min="4" max="5" width="16.625" customWidth="1"/>
    <col min="6" max="6" width="14.875" customWidth="1"/>
    <col min="7" max="7" width="12.125" customWidth="1"/>
    <col min="8" max="8" width="13.625" customWidth="1"/>
    <col min="9" max="9" width="15.375" customWidth="1"/>
    <col min="10" max="10" width="14.875" customWidth="1"/>
  </cols>
  <sheetData>
    <row r="2" spans="2:10">
      <c r="B2" s="16" t="s">
        <v>0</v>
      </c>
      <c r="H2" s="16" t="s">
        <v>1</v>
      </c>
      <c r="I2" s="114" t="s">
        <v>320</v>
      </c>
    </row>
    <row r="3" spans="2:10">
      <c r="B3" s="16" t="s">
        <v>321</v>
      </c>
      <c r="H3" s="16" t="s">
        <v>4</v>
      </c>
      <c r="I3" t="s">
        <v>5</v>
      </c>
    </row>
    <row r="4" spans="2:10">
      <c r="B4" s="16" t="s">
        <v>322</v>
      </c>
      <c r="H4" s="16" t="s">
        <v>7</v>
      </c>
      <c r="I4" t="s">
        <v>41</v>
      </c>
    </row>
    <row r="5" spans="2:10">
      <c r="H5" s="16"/>
    </row>
    <row r="6" spans="2:10">
      <c r="B6" t="s">
        <v>323</v>
      </c>
      <c r="D6" s="26" t="s">
        <v>10</v>
      </c>
      <c r="H6" s="16"/>
    </row>
    <row r="7" spans="2:10">
      <c r="H7" s="16"/>
    </row>
    <row r="8" spans="2:10">
      <c r="B8" s="70" t="s">
        <v>324</v>
      </c>
    </row>
    <row r="10" spans="2:10">
      <c r="B10" t="s">
        <v>325</v>
      </c>
    </row>
    <row r="12" spans="2:10">
      <c r="B12" t="s">
        <v>326</v>
      </c>
    </row>
    <row r="14" spans="2:10" ht="48.75">
      <c r="B14" s="146" t="s">
        <v>327</v>
      </c>
      <c r="C14" s="147" t="s">
        <v>328</v>
      </c>
      <c r="D14" s="148" t="s">
        <v>329</v>
      </c>
      <c r="E14" s="149" t="s">
        <v>330</v>
      </c>
      <c r="F14" s="150" t="s">
        <v>331</v>
      </c>
      <c r="G14" s="149" t="s">
        <v>332</v>
      </c>
      <c r="H14" s="150" t="s">
        <v>333</v>
      </c>
      <c r="I14" s="151" t="s">
        <v>334</v>
      </c>
    </row>
    <row r="15" spans="2:10">
      <c r="B15" s="8">
        <v>1</v>
      </c>
      <c r="C15" s="37" t="s">
        <v>81</v>
      </c>
      <c r="D15" s="22" t="s">
        <v>335</v>
      </c>
      <c r="E15" s="23" t="s">
        <v>336</v>
      </c>
      <c r="F15" s="24">
        <v>44926</v>
      </c>
      <c r="G15" s="38">
        <v>6557.5</v>
      </c>
      <c r="H15" s="24">
        <v>44926</v>
      </c>
      <c r="I15" s="23" t="s">
        <v>337</v>
      </c>
      <c r="J15" s="155" t="s">
        <v>338</v>
      </c>
    </row>
    <row r="16" spans="2:10">
      <c r="B16" s="9">
        <v>2</v>
      </c>
      <c r="C16" s="30" t="s">
        <v>88</v>
      </c>
      <c r="D16" s="25" t="s">
        <v>339</v>
      </c>
      <c r="E16" s="26">
        <v>107557</v>
      </c>
      <c r="F16" s="35">
        <v>44925</v>
      </c>
      <c r="G16" s="39">
        <v>4149.68</v>
      </c>
      <c r="H16" s="35">
        <v>44925</v>
      </c>
      <c r="I16" s="26" t="s">
        <v>337</v>
      </c>
      <c r="J16" s="156"/>
    </row>
    <row r="17" spans="2:10">
      <c r="B17" s="9">
        <v>3</v>
      </c>
      <c r="C17" s="30" t="s">
        <v>229</v>
      </c>
      <c r="D17" s="25" t="s">
        <v>340</v>
      </c>
      <c r="E17" s="26">
        <v>81567</v>
      </c>
      <c r="F17" s="35">
        <v>44924</v>
      </c>
      <c r="G17" s="39">
        <v>153.6</v>
      </c>
      <c r="H17" s="35">
        <v>44924</v>
      </c>
      <c r="I17" s="26" t="s">
        <v>337</v>
      </c>
      <c r="J17" s="156"/>
    </row>
    <row r="18" spans="2:10">
      <c r="B18" s="9">
        <v>4</v>
      </c>
      <c r="C18" s="30" t="s">
        <v>74</v>
      </c>
      <c r="D18" s="25" t="s">
        <v>341</v>
      </c>
      <c r="E18" s="26">
        <v>6324</v>
      </c>
      <c r="F18" s="35">
        <v>44923</v>
      </c>
      <c r="G18" s="39">
        <v>1250</v>
      </c>
      <c r="H18" s="35">
        <v>44923</v>
      </c>
      <c r="I18" s="26" t="s">
        <v>337</v>
      </c>
      <c r="J18" s="156"/>
    </row>
    <row r="19" spans="2:10">
      <c r="B19" s="9">
        <v>5</v>
      </c>
      <c r="C19" s="33" t="s">
        <v>238</v>
      </c>
      <c r="D19" s="27" t="s">
        <v>342</v>
      </c>
      <c r="E19" s="26">
        <v>21076</v>
      </c>
      <c r="F19" s="35">
        <v>44922</v>
      </c>
      <c r="G19" s="26">
        <v>2811.76</v>
      </c>
      <c r="H19" s="36">
        <v>44922</v>
      </c>
      <c r="I19" s="26" t="s">
        <v>337</v>
      </c>
      <c r="J19" s="157"/>
    </row>
    <row r="20" spans="2:10">
      <c r="B20" s="4">
        <v>6</v>
      </c>
      <c r="C20" s="26" t="s">
        <v>193</v>
      </c>
      <c r="D20" s="25" t="s">
        <v>343</v>
      </c>
      <c r="E20" s="23">
        <v>39004</v>
      </c>
      <c r="F20" s="24">
        <v>44927</v>
      </c>
      <c r="G20" s="29">
        <v>734.37</v>
      </c>
      <c r="H20" s="41">
        <v>44562</v>
      </c>
      <c r="I20" s="28" t="s">
        <v>337</v>
      </c>
      <c r="J20" s="155" t="s">
        <v>344</v>
      </c>
    </row>
    <row r="21" spans="2:10">
      <c r="B21" s="5">
        <v>7</v>
      </c>
      <c r="C21" s="26" t="s">
        <v>345</v>
      </c>
      <c r="D21" s="25" t="s">
        <v>346</v>
      </c>
      <c r="E21" s="26">
        <v>68247</v>
      </c>
      <c r="F21" s="35">
        <v>44928</v>
      </c>
      <c r="G21" s="31">
        <v>2243.31</v>
      </c>
      <c r="H21" s="41">
        <v>44563</v>
      </c>
      <c r="I21" s="30" t="s">
        <v>337</v>
      </c>
      <c r="J21" s="156"/>
    </row>
    <row r="22" spans="2:10">
      <c r="B22" s="5">
        <v>8</v>
      </c>
      <c r="C22" s="26" t="s">
        <v>347</v>
      </c>
      <c r="D22" s="25" t="s">
        <v>348</v>
      </c>
      <c r="E22" s="26">
        <v>6869</v>
      </c>
      <c r="F22" s="35">
        <v>44929</v>
      </c>
      <c r="G22" s="40">
        <v>174.3</v>
      </c>
      <c r="H22" s="41">
        <v>44564</v>
      </c>
      <c r="I22" s="30" t="s">
        <v>337</v>
      </c>
      <c r="J22" s="156"/>
    </row>
    <row r="23" spans="2:10">
      <c r="B23" s="5">
        <v>9</v>
      </c>
      <c r="C23" s="26" t="s">
        <v>114</v>
      </c>
      <c r="D23" s="25" t="s">
        <v>349</v>
      </c>
      <c r="E23" s="26">
        <v>57751</v>
      </c>
      <c r="F23" s="35">
        <v>44930</v>
      </c>
      <c r="G23" s="40">
        <v>372.29</v>
      </c>
      <c r="H23" s="41">
        <v>44565</v>
      </c>
      <c r="I23" s="30" t="s">
        <v>337</v>
      </c>
      <c r="J23" s="156"/>
    </row>
    <row r="24" spans="2:10">
      <c r="B24" s="6">
        <v>10</v>
      </c>
      <c r="C24" s="32" t="s">
        <v>101</v>
      </c>
      <c r="D24" s="27" t="s">
        <v>350</v>
      </c>
      <c r="E24" s="32">
        <v>37067</v>
      </c>
      <c r="F24" s="36">
        <v>44931</v>
      </c>
      <c r="G24" s="34">
        <v>4369.9399999999996</v>
      </c>
      <c r="H24" s="42">
        <v>44566</v>
      </c>
      <c r="I24" s="33" t="s">
        <v>337</v>
      </c>
      <c r="J24" s="157"/>
    </row>
    <row r="27" spans="2:10">
      <c r="B27" t="s">
        <v>351</v>
      </c>
    </row>
  </sheetData>
  <mergeCells count="2">
    <mergeCell ref="J15:J19"/>
    <mergeCell ref="J20:J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F0CC-8DBB-4411-8F58-3D245F58FB61}">
  <dimension ref="B2:K26"/>
  <sheetViews>
    <sheetView tabSelected="1" zoomScale="140" workbookViewId="0">
      <selection activeCell="J6" sqref="J6"/>
    </sheetView>
  </sheetViews>
  <sheetFormatPr defaultColWidth="8.875" defaultRowHeight="15.95"/>
  <cols>
    <col min="2" max="4" width="11.625" customWidth="1"/>
    <col min="5" max="5" width="12.125" customWidth="1"/>
    <col min="6" max="6" width="13.625" customWidth="1"/>
    <col min="7" max="7" width="14.5" customWidth="1"/>
    <col min="10" max="10" width="12.5" customWidth="1"/>
  </cols>
  <sheetData>
    <row r="2" spans="2:11">
      <c r="B2" s="16" t="s">
        <v>0</v>
      </c>
      <c r="J2" s="16" t="s">
        <v>1</v>
      </c>
      <c r="K2" s="114" t="s">
        <v>27</v>
      </c>
    </row>
    <row r="3" spans="2:11">
      <c r="B3" s="16" t="s">
        <v>321</v>
      </c>
      <c r="J3" s="16" t="s">
        <v>4</v>
      </c>
      <c r="K3" t="s">
        <v>5</v>
      </c>
    </row>
    <row r="4" spans="2:11">
      <c r="B4" s="16" t="s">
        <v>322</v>
      </c>
      <c r="J4" s="16" t="s">
        <v>7</v>
      </c>
      <c r="K4" t="s">
        <v>8</v>
      </c>
    </row>
    <row r="5" spans="2:11">
      <c r="J5" s="16"/>
    </row>
    <row r="6" spans="2:11">
      <c r="J6" s="16"/>
    </row>
    <row r="7" spans="2:11">
      <c r="J7" s="16"/>
    </row>
    <row r="9" spans="2:11">
      <c r="B9" s="70" t="s">
        <v>352</v>
      </c>
    </row>
    <row r="11" spans="2:11">
      <c r="B11" s="158" t="s">
        <v>353</v>
      </c>
      <c r="C11" s="160" t="s">
        <v>354</v>
      </c>
      <c r="D11" s="162" t="s">
        <v>28</v>
      </c>
      <c r="E11" s="152" t="s">
        <v>29</v>
      </c>
      <c r="F11" s="164" t="s">
        <v>355</v>
      </c>
      <c r="G11" s="165"/>
    </row>
    <row r="12" spans="2:11">
      <c r="B12" s="159"/>
      <c r="C12" s="161"/>
      <c r="D12" s="163"/>
      <c r="E12" s="159"/>
      <c r="F12" s="75" t="s">
        <v>356</v>
      </c>
      <c r="G12" s="76" t="s">
        <v>357</v>
      </c>
    </row>
    <row r="13" spans="2:11">
      <c r="B13" s="9"/>
      <c r="C13" s="30" t="s">
        <v>24</v>
      </c>
      <c r="D13" s="25" t="s">
        <v>24</v>
      </c>
      <c r="E13" s="31" t="s">
        <v>24</v>
      </c>
      <c r="F13" s="26" t="s">
        <v>24</v>
      </c>
      <c r="G13" s="25" t="s">
        <v>24</v>
      </c>
    </row>
    <row r="14" spans="2:11">
      <c r="B14" s="8" t="s">
        <v>358</v>
      </c>
      <c r="C14" s="22">
        <v>29749.56</v>
      </c>
      <c r="D14" s="23">
        <v>263092.65999999997</v>
      </c>
      <c r="E14" s="79">
        <v>4500</v>
      </c>
      <c r="F14" s="38">
        <v>27377.8</v>
      </c>
      <c r="G14" s="79">
        <v>10675</v>
      </c>
    </row>
    <row r="15" spans="2:11">
      <c r="B15" s="9" t="s">
        <v>359</v>
      </c>
      <c r="C15" s="25">
        <v>31074.66</v>
      </c>
      <c r="D15" s="26">
        <v>223455.66</v>
      </c>
      <c r="E15" s="80">
        <v>4125</v>
      </c>
      <c r="F15" s="39">
        <v>27873.8</v>
      </c>
      <c r="G15" s="80">
        <v>9455</v>
      </c>
    </row>
    <row r="16" spans="2:11">
      <c r="B16" s="9" t="s">
        <v>360</v>
      </c>
      <c r="C16" s="25">
        <v>30584.42</v>
      </c>
      <c r="D16" s="26">
        <v>127988.54</v>
      </c>
      <c r="E16" s="80">
        <v>38457</v>
      </c>
      <c r="F16" s="39">
        <v>40068</v>
      </c>
      <c r="G16" s="80">
        <v>10675</v>
      </c>
    </row>
    <row r="17" spans="2:7">
      <c r="B17" s="9" t="s">
        <v>361</v>
      </c>
      <c r="C17" s="25">
        <v>30841.08</v>
      </c>
      <c r="D17" s="26">
        <v>229412.46</v>
      </c>
      <c r="E17" s="80">
        <v>4875</v>
      </c>
      <c r="F17" s="39">
        <v>26815.8</v>
      </c>
      <c r="G17" s="80">
        <v>9760</v>
      </c>
    </row>
    <row r="18" spans="2:7">
      <c r="B18" s="9" t="s">
        <v>362</v>
      </c>
      <c r="C18" s="25">
        <v>31006.080000000002</v>
      </c>
      <c r="D18" s="26">
        <v>222173.98</v>
      </c>
      <c r="E18" s="80">
        <v>5125</v>
      </c>
      <c r="F18" s="39">
        <v>27951.8</v>
      </c>
      <c r="G18" s="80">
        <v>10370</v>
      </c>
    </row>
    <row r="19" spans="2:7">
      <c r="B19" s="9" t="s">
        <v>363</v>
      </c>
      <c r="C19" s="25">
        <v>31019.86</v>
      </c>
      <c r="D19" s="26">
        <v>219656.91</v>
      </c>
      <c r="E19" s="80">
        <v>5500</v>
      </c>
      <c r="F19" s="39">
        <v>28559.8</v>
      </c>
      <c r="G19" s="80">
        <v>11590</v>
      </c>
    </row>
    <row r="20" spans="2:7">
      <c r="B20" s="9" t="s">
        <v>364</v>
      </c>
      <c r="C20" s="25">
        <v>31233.06</v>
      </c>
      <c r="D20" s="26">
        <v>233798.68</v>
      </c>
      <c r="E20" s="80">
        <v>4375</v>
      </c>
      <c r="F20" s="39">
        <v>30434.799999999999</v>
      </c>
      <c r="G20" s="80">
        <v>12810</v>
      </c>
    </row>
    <row r="21" spans="2:7">
      <c r="B21" s="9" t="s">
        <v>365</v>
      </c>
      <c r="C21" s="25">
        <v>32531.68</v>
      </c>
      <c r="D21" s="26">
        <v>210967.91</v>
      </c>
      <c r="E21" s="80">
        <v>6625</v>
      </c>
      <c r="F21" s="39">
        <v>46064.7</v>
      </c>
      <c r="G21" s="80">
        <v>13725</v>
      </c>
    </row>
    <row r="22" spans="2:7">
      <c r="B22" s="9" t="s">
        <v>366</v>
      </c>
      <c r="C22" s="25">
        <v>32064.48</v>
      </c>
      <c r="D22" s="26">
        <v>204548.69</v>
      </c>
      <c r="E22" s="80">
        <v>5125</v>
      </c>
      <c r="F22" s="39">
        <v>30496.799999999999</v>
      </c>
      <c r="G22" s="80">
        <v>14030</v>
      </c>
    </row>
    <row r="23" spans="2:7">
      <c r="B23" s="9" t="s">
        <v>367</v>
      </c>
      <c r="C23" s="25">
        <v>37671.839999999997</v>
      </c>
      <c r="D23" s="26">
        <v>216425.86</v>
      </c>
      <c r="E23" s="80">
        <v>5500</v>
      </c>
      <c r="F23" s="39">
        <v>30600.799999999999</v>
      </c>
      <c r="G23" s="80">
        <v>14030</v>
      </c>
    </row>
    <row r="24" spans="2:7">
      <c r="B24" s="9" t="s">
        <v>368</v>
      </c>
      <c r="C24" s="25">
        <v>33907.919999999998</v>
      </c>
      <c r="D24" s="26">
        <v>198655.85</v>
      </c>
      <c r="E24" s="80">
        <v>6875</v>
      </c>
      <c r="F24" s="39">
        <v>30076.799999999999</v>
      </c>
      <c r="G24" s="80">
        <v>13420</v>
      </c>
    </row>
    <row r="25" spans="2:7">
      <c r="B25" s="9" t="s">
        <v>369</v>
      </c>
      <c r="C25" s="25">
        <v>34435.08</v>
      </c>
      <c r="D25" s="26">
        <v>197310.69</v>
      </c>
      <c r="E25" s="80">
        <v>5500</v>
      </c>
      <c r="F25" s="39">
        <v>30085.8</v>
      </c>
      <c r="G25" s="80">
        <v>13267.5</v>
      </c>
    </row>
    <row r="26" spans="2:7">
      <c r="B26" s="73" t="s">
        <v>370</v>
      </c>
      <c r="C26" s="76">
        <f>SUM(C14:C25)</f>
        <v>386119.72</v>
      </c>
      <c r="D26" s="77">
        <f>SUM(D14:D25)</f>
        <v>2547487.8899999997</v>
      </c>
      <c r="E26" s="78">
        <f>SUM(E14:E25)</f>
        <v>96582</v>
      </c>
      <c r="F26" s="81">
        <f>SUM(F14:F25)</f>
        <v>376406.69999999995</v>
      </c>
      <c r="G26" s="78">
        <f>SUM(G14:G25)</f>
        <v>143807.5</v>
      </c>
    </row>
  </sheetData>
  <mergeCells count="5">
    <mergeCell ref="B11:B12"/>
    <mergeCell ref="C11:C12"/>
    <mergeCell ref="D11:D12"/>
    <mergeCell ref="E11:E12"/>
    <mergeCell ref="F11:G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2023-06-15T02:51:15Z</dcterms:created>
  <dcterms:modified xsi:type="dcterms:W3CDTF">2023-06-20T13:43:18Z</dcterms:modified>
  <cp:category/>
  <cp:contentStatus/>
</cp:coreProperties>
</file>