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ZAO\Финансовый отдел\304_Планирование\Прогнозирование продаж\"/>
    </mc:Choice>
  </mc:AlternateContent>
  <bookViews>
    <workbookView xWindow="0" yWindow="0" windowWidth="28800" windowHeight="14100"/>
  </bookViews>
  <sheets>
    <sheet name="Модель адитивная" sheetId="6" r:id="rId1"/>
    <sheet name="Модель мультипликативная" sheetId="7" r:id="rId2"/>
    <sheet name="Продажи" sheetId="1" r:id="rId3"/>
    <sheet name="Продажи стоимость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9" i="6" l="1" a="1"/>
  <c r="P59" i="6" s="1"/>
  <c r="G28" i="7"/>
  <c r="H31" i="7"/>
  <c r="I31" i="7"/>
  <c r="J31" i="7"/>
  <c r="H28" i="7"/>
  <c r="G34" i="6"/>
  <c r="I58" i="7"/>
  <c r="I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J23" i="7"/>
  <c r="I23" i="7"/>
  <c r="H23" i="7"/>
  <c r="J22" i="7"/>
  <c r="I22" i="7"/>
  <c r="H22" i="7"/>
  <c r="J21" i="7"/>
  <c r="I21" i="7"/>
  <c r="H21" i="7"/>
  <c r="J20" i="7"/>
  <c r="I20" i="7"/>
  <c r="K21" i="7" s="1"/>
  <c r="H20" i="7"/>
  <c r="J19" i="7"/>
  <c r="I19" i="7"/>
  <c r="H19" i="7"/>
  <c r="J18" i="7"/>
  <c r="I18" i="7"/>
  <c r="K19" i="7" s="1"/>
  <c r="H18" i="7"/>
  <c r="J17" i="7"/>
  <c r="I17" i="7"/>
  <c r="H17" i="7"/>
  <c r="J16" i="7"/>
  <c r="I16" i="7"/>
  <c r="K17" i="7" s="1"/>
  <c r="H16" i="7"/>
  <c r="J15" i="7"/>
  <c r="I15" i="7"/>
  <c r="H15" i="7"/>
  <c r="J14" i="7"/>
  <c r="I14" i="7"/>
  <c r="K15" i="7" s="1"/>
  <c r="H14" i="7"/>
  <c r="J13" i="7"/>
  <c r="I13" i="7"/>
  <c r="H13" i="7"/>
  <c r="J12" i="7"/>
  <c r="I12" i="7"/>
  <c r="K13" i="7" s="1"/>
  <c r="H12" i="7"/>
  <c r="J11" i="7"/>
  <c r="I11" i="7"/>
  <c r="H11" i="7"/>
  <c r="J10" i="7"/>
  <c r="I10" i="7"/>
  <c r="K11" i="7" s="1"/>
  <c r="H10" i="7"/>
  <c r="J9" i="7"/>
  <c r="I9" i="7"/>
  <c r="H9" i="7"/>
  <c r="O46" i="6"/>
  <c r="O43" i="6"/>
  <c r="O44" i="6"/>
  <c r="O45" i="6"/>
  <c r="O47" i="6"/>
  <c r="O48" i="6"/>
  <c r="O49" i="6"/>
  <c r="O50" i="6"/>
  <c r="O51" i="6"/>
  <c r="O52" i="6"/>
  <c r="O53" i="6"/>
  <c r="O54" i="6"/>
  <c r="O55" i="6"/>
  <c r="O56" i="6"/>
  <c r="O42" i="6"/>
  <c r="N57" i="6"/>
  <c r="I57" i="6"/>
  <c r="I58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J31" i="6"/>
  <c r="K9" i="6"/>
  <c r="G28" i="6" s="1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9" i="6"/>
  <c r="H9" i="6"/>
  <c r="I10" i="6"/>
  <c r="K10" i="6" s="1"/>
  <c r="H28" i="6" s="1"/>
  <c r="I11" i="6"/>
  <c r="K11" i="6" s="1"/>
  <c r="I28" i="6" s="1"/>
  <c r="I12" i="6"/>
  <c r="K12" i="6" s="1"/>
  <c r="J28" i="6" s="1"/>
  <c r="I13" i="6"/>
  <c r="K13" i="6" s="1"/>
  <c r="G29" i="6" s="1"/>
  <c r="I14" i="6"/>
  <c r="K14" i="6" s="1"/>
  <c r="H29" i="6" s="1"/>
  <c r="I15" i="6"/>
  <c r="K15" i="6" s="1"/>
  <c r="I29" i="6" s="1"/>
  <c r="I16" i="6"/>
  <c r="K16" i="6" s="1"/>
  <c r="J29" i="6" s="1"/>
  <c r="I17" i="6"/>
  <c r="K17" i="6" s="1"/>
  <c r="G30" i="6" s="1"/>
  <c r="I18" i="6"/>
  <c r="K18" i="6" s="1"/>
  <c r="H30" i="6" s="1"/>
  <c r="I19" i="6"/>
  <c r="K19" i="6" s="1"/>
  <c r="I30" i="6" s="1"/>
  <c r="I20" i="6"/>
  <c r="K20" i="6" s="1"/>
  <c r="J30" i="6" s="1"/>
  <c r="I21" i="6"/>
  <c r="K21" i="6" s="1"/>
  <c r="G31" i="6" s="1"/>
  <c r="I22" i="6"/>
  <c r="K22" i="6" s="1"/>
  <c r="H31" i="6" s="1"/>
  <c r="I23" i="6"/>
  <c r="K23" i="6" s="1"/>
  <c r="I31" i="6" s="1"/>
  <c r="I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L13" i="7" l="1"/>
  <c r="M13" i="7" s="1"/>
  <c r="G29" i="7" s="1"/>
  <c r="L17" i="7"/>
  <c r="M17" i="7" s="1"/>
  <c r="G30" i="7" s="1"/>
  <c r="L21" i="7"/>
  <c r="M21" i="7" s="1"/>
  <c r="G31" i="7" s="1"/>
  <c r="K10" i="7"/>
  <c r="L11" i="7" s="1"/>
  <c r="M11" i="7" s="1"/>
  <c r="I28" i="7" s="1"/>
  <c r="K20" i="7"/>
  <c r="L20" i="7" s="1"/>
  <c r="M20" i="7" s="1"/>
  <c r="J30" i="7" s="1"/>
  <c r="K18" i="7"/>
  <c r="L18" i="7" s="1"/>
  <c r="M18" i="7" s="1"/>
  <c r="H30" i="7" s="1"/>
  <c r="K16" i="7"/>
  <c r="L16" i="7" s="1"/>
  <c r="M16" i="7" s="1"/>
  <c r="J29" i="7" s="1"/>
  <c r="K14" i="7"/>
  <c r="L14" i="7" s="1"/>
  <c r="M14" i="7" s="1"/>
  <c r="H29" i="7" s="1"/>
  <c r="H32" i="7" s="1"/>
  <c r="H33" i="7" s="1"/>
  <c r="K12" i="7"/>
  <c r="L12" i="7" s="1"/>
  <c r="M12" i="7" s="1"/>
  <c r="J28" i="7" s="1"/>
  <c r="J32" i="6"/>
  <c r="J33" i="6" s="1"/>
  <c r="I32" i="6"/>
  <c r="I33" i="6" s="1"/>
  <c r="G32" i="6"/>
  <c r="G33" i="6" s="1"/>
  <c r="H32" i="6"/>
  <c r="H33" i="6" s="1"/>
  <c r="J33" i="7" l="1"/>
  <c r="J32" i="7"/>
  <c r="G32" i="7"/>
  <c r="G33" i="7" s="1"/>
  <c r="L19" i="7"/>
  <c r="M19" i="7" s="1"/>
  <c r="I30" i="7" s="1"/>
  <c r="L15" i="7"/>
  <c r="M15" i="7" s="1"/>
  <c r="I29" i="7" s="1"/>
  <c r="I32" i="7" s="1"/>
  <c r="I33" i="7" s="1"/>
  <c r="K33" i="6"/>
  <c r="J34" i="6" s="1"/>
  <c r="J57" i="6" s="1"/>
  <c r="K33" i="7" l="1"/>
  <c r="H34" i="7" s="1"/>
  <c r="J34" i="7"/>
  <c r="M57" i="6"/>
  <c r="J45" i="6"/>
  <c r="J49" i="6"/>
  <c r="J53" i="6"/>
  <c r="I34" i="6"/>
  <c r="J58" i="6"/>
  <c r="H34" i="6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B130" i="3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B130" i="1"/>
  <c r="J45" i="7" l="1"/>
  <c r="J49" i="7"/>
  <c r="J53" i="7"/>
  <c r="J57" i="7"/>
  <c r="L57" i="7" s="1"/>
  <c r="M57" i="7" s="1"/>
  <c r="J43" i="7"/>
  <c r="J47" i="7"/>
  <c r="J51" i="7"/>
  <c r="J55" i="7"/>
  <c r="G34" i="7"/>
  <c r="I34" i="7"/>
  <c r="M58" i="6"/>
  <c r="N58" i="6" s="1"/>
  <c r="J43" i="6"/>
  <c r="J47" i="6"/>
  <c r="J51" i="6"/>
  <c r="J55" i="6"/>
  <c r="J44" i="6"/>
  <c r="J48" i="6"/>
  <c r="J52" i="6"/>
  <c r="J56" i="6"/>
  <c r="M49" i="6"/>
  <c r="K49" i="6"/>
  <c r="J42" i="6"/>
  <c r="J46" i="6"/>
  <c r="J50" i="6"/>
  <c r="J54" i="6"/>
  <c r="M53" i="6"/>
  <c r="K53" i="6"/>
  <c r="M45" i="6"/>
  <c r="K45" i="6"/>
  <c r="K34" i="6"/>
  <c r="J44" i="7" l="1"/>
  <c r="J48" i="7"/>
  <c r="L48" i="7" s="1"/>
  <c r="N48" i="7" s="1"/>
  <c r="J52" i="7"/>
  <c r="J56" i="7"/>
  <c r="L56" i="7" s="1"/>
  <c r="N56" i="7" s="1"/>
  <c r="J42" i="7"/>
  <c r="J46" i="7"/>
  <c r="L46" i="7" s="1"/>
  <c r="N46" i="7" s="1"/>
  <c r="J50" i="7"/>
  <c r="J54" i="7"/>
  <c r="K54" i="7" s="1"/>
  <c r="J58" i="7"/>
  <c r="L58" i="7" s="1"/>
  <c r="M58" i="7" s="1"/>
  <c r="K34" i="7"/>
  <c r="L43" i="7"/>
  <c r="N43" i="7" s="1"/>
  <c r="K43" i="7"/>
  <c r="L47" i="7"/>
  <c r="N47" i="7" s="1"/>
  <c r="K47" i="7"/>
  <c r="L44" i="7"/>
  <c r="N44" i="7" s="1"/>
  <c r="K44" i="7"/>
  <c r="K48" i="7"/>
  <c r="L50" i="7"/>
  <c r="N50" i="7" s="1"/>
  <c r="K50" i="7"/>
  <c r="K46" i="7"/>
  <c r="L45" i="7"/>
  <c r="N45" i="7" s="1"/>
  <c r="K45" i="7"/>
  <c r="L49" i="7"/>
  <c r="N49" i="7" s="1"/>
  <c r="K49" i="7"/>
  <c r="L51" i="7"/>
  <c r="N51" i="7" s="1"/>
  <c r="K51" i="7"/>
  <c r="L55" i="7"/>
  <c r="N55" i="7" s="1"/>
  <c r="K55" i="7"/>
  <c r="L52" i="7"/>
  <c r="N52" i="7" s="1"/>
  <c r="K52" i="7"/>
  <c r="K56" i="7"/>
  <c r="L54" i="7"/>
  <c r="N54" i="7" s="1"/>
  <c r="L53" i="7"/>
  <c r="N53" i="7" s="1"/>
  <c r="K53" i="7"/>
  <c r="M50" i="6"/>
  <c r="K50" i="6"/>
  <c r="K42" i="6"/>
  <c r="M42" i="6"/>
  <c r="K56" i="6"/>
  <c r="M56" i="6"/>
  <c r="K48" i="6"/>
  <c r="M48" i="6"/>
  <c r="M55" i="6"/>
  <c r="K55" i="6"/>
  <c r="M47" i="6"/>
  <c r="K47" i="6"/>
  <c r="M54" i="6"/>
  <c r="K54" i="6"/>
  <c r="M46" i="6"/>
  <c r="K46" i="6"/>
  <c r="K52" i="6"/>
  <c r="M52" i="6"/>
  <c r="K44" i="6"/>
  <c r="M44" i="6"/>
  <c r="M51" i="6"/>
  <c r="K51" i="6"/>
  <c r="M43" i="6"/>
  <c r="K43" i="6"/>
  <c r="L42" i="7" l="1"/>
  <c r="N42" i="7" s="1"/>
  <c r="O59" i="7" s="1" a="1"/>
  <c r="O59" i="7" s="1"/>
  <c r="K42" i="7"/>
  <c r="G38" i="6" a="1"/>
  <c r="G38" i="6" s="1"/>
  <c r="L57" i="6" l="1"/>
  <c r="L58" i="6"/>
  <c r="L42" i="6"/>
  <c r="L53" i="6"/>
  <c r="L49" i="6"/>
  <c r="L45" i="6"/>
  <c r="L50" i="6"/>
  <c r="L56" i="6"/>
  <c r="L47" i="6"/>
  <c r="L54" i="6"/>
  <c r="L52" i="6"/>
  <c r="L43" i="6"/>
  <c r="L48" i="6"/>
  <c r="L55" i="6"/>
  <c r="L46" i="6"/>
  <c r="L44" i="6"/>
  <c r="L51" i="6"/>
</calcChain>
</file>

<file path=xl/comments1.xml><?xml version="1.0" encoding="utf-8"?>
<comments xmlns="http://schemas.openxmlformats.org/spreadsheetml/2006/main">
  <authors>
    <author>Алла Ю. Тюнина</author>
  </authors>
  <commentList>
    <comment ref="G39" authorId="0" shapeId="0">
      <text>
        <r>
          <rPr>
            <b/>
            <sz val="9"/>
            <color indexed="81"/>
            <rFont val="Tahoma"/>
            <family val="2"/>
            <charset val="204"/>
          </rPr>
          <t>Алла Ю. Тюнина:</t>
        </r>
        <r>
          <rPr>
            <sz val="9"/>
            <color indexed="81"/>
            <rFont val="Tahoma"/>
            <family val="2"/>
            <charset val="204"/>
          </rPr>
          <t xml:space="preserve">
Альфа - это константа сглаживания. Определяется экспертно, как вероятность сохранения существующей рыночной конъюнктуры, т.е. если основные характеристики изменяются / колеблются с той же скоростью / амплитудой что и прежде, значит предпосылок к изменению рыночной конъюнктуры нет, и следовательно а -&gt; 1, если наоборот, то а -&gt; 0.</t>
        </r>
      </text>
    </comment>
  </commentList>
</comments>
</file>

<file path=xl/comments2.xml><?xml version="1.0" encoding="utf-8"?>
<comments xmlns="http://schemas.openxmlformats.org/spreadsheetml/2006/main">
  <authors>
    <author>Алла Ю. Тюнина</author>
  </authors>
  <commentList>
    <comment ref="G39" authorId="0" shapeId="0">
      <text>
        <r>
          <rPr>
            <b/>
            <sz val="9"/>
            <color indexed="81"/>
            <rFont val="Tahoma"/>
            <family val="2"/>
            <charset val="204"/>
          </rPr>
          <t>Алла Ю. Тюнина:</t>
        </r>
        <r>
          <rPr>
            <sz val="9"/>
            <color indexed="81"/>
            <rFont val="Tahoma"/>
            <family val="2"/>
            <charset val="204"/>
          </rPr>
          <t xml:space="preserve">
Альфа - это константа сглаживания. Определяется экспертно, как вероятность сохранения существующей рыночной конъюнктуры, т.е. если основные характеристики изменяются / колеблются с той же скоростью / амплитудой что и прежде, значит предпосылок к изменению рыночной конъюнктуры нет, и следовательно а -&gt; 1, если наоборот, то а -&gt; 0.</t>
        </r>
      </text>
    </comment>
  </commentList>
</comments>
</file>

<file path=xl/sharedStrings.xml><?xml version="1.0" encoding="utf-8"?>
<sst xmlns="http://schemas.openxmlformats.org/spreadsheetml/2006/main" count="885" uniqueCount="245">
  <si>
    <t>00005575100 Чашечки для образца 2,0 мл (1000 шт/уп) (уп.: 1000 шт.)</t>
  </si>
  <si>
    <t>00006799200 Чашечки для образца 0,5 мл  (уп.: 1000 шт.)</t>
  </si>
  <si>
    <t>00006799400 Чашечки для образца 4,0 мл (100 шт/уп) (уп.: 100 шт.)</t>
  </si>
  <si>
    <t>00006800000 Роторы для анализов (1х20 позиций) (уп.: 100 шт.)</t>
  </si>
  <si>
    <t>00008007504 Термобумага специальная для встроенного принтера  (уп.: 4 рулона)</t>
  </si>
  <si>
    <t xml:space="preserve">00008255635 Набор для обслуживания </t>
  </si>
  <si>
    <t>00008255636 ACL 00 набор для профилактического обслуживания</t>
  </si>
  <si>
    <t>00008468310 Проклот (протеин С, клоттинговый тест) (уп.: 4 фл. по 1,5 мл реагента + 4 фл. по 1 мл дефицитной плазмы+ 2 фл. на 1 мл контрольной плазмы)</t>
  </si>
  <si>
    <t>00008468600 Проклот разбавитель (уп.: 1 фл. на 100 мл)</t>
  </si>
  <si>
    <t>00008469810 Протромбин-фибриноген высокочувствительный плюс (уп.: 5 фл. по 8,5 мл реагента + 5 фл. по 8,5 мл разбавителя)</t>
  </si>
  <si>
    <t>00009746606 Магнитные мешалки,  6 шт. (уп.: 6 шт.)</t>
  </si>
  <si>
    <t>00009756800 Разбавитель образцов - HemosIL Sample Diluent</t>
  </si>
  <si>
    <t>00009756900 Референсная эмульсия (1уп: 1 фл по 500 мл)</t>
  </si>
  <si>
    <t>00009756904 Референсная эмульсия (уп.: 4 фл. по 500 мл)</t>
  </si>
  <si>
    <t>00009757600 Разбавитель факторов (уп.: 1 фл. по 100 мл)</t>
  </si>
  <si>
    <t>00009758515 Тромбиновое время (уп.: 4 фл. по 8 мл реагента + 1 фл. по 9 мл разбавителя)</t>
  </si>
  <si>
    <t>00009831700 Моющий раствор (уп.: 1 фл. по 500 мл)</t>
  </si>
  <si>
    <t>00009832700 Моющий агент (уп.: 1 фл. по 80 мл)</t>
  </si>
  <si>
    <t>00009909503C Трубка для слива отходов (уп.: 1 шт.)</t>
  </si>
  <si>
    <t>00018102002 Камера дозаторов в сборе</t>
  </si>
  <si>
    <t>00018102286 Воздушный фильтр (уп.: 1 шт.)</t>
  </si>
  <si>
    <t>00018102491 Емкость для реагентов PT/Fib (уп.: 1 шт.)</t>
  </si>
  <si>
    <t>00018102492 Емкость для реагентов APTT (уп.: 1 шт.)</t>
  </si>
  <si>
    <t>00018102493 Емкость для реагентов ТВ</t>
  </si>
  <si>
    <t>00018102495 Емкость для реагентов для хромогенных тестов</t>
  </si>
  <si>
    <t>00018102496 Емкость для реагентов Микро ПВ-Фибриноген</t>
  </si>
  <si>
    <t>00018102532 Электроклапан в сборе</t>
  </si>
  <si>
    <t>00018103897 Карусель для образцов, 5,0мл (уп.: 1 шт.)</t>
  </si>
  <si>
    <t>00018103962 Штатив для проб</t>
  </si>
  <si>
    <t>00018106160 Карусель для образцов для ACL 7000, 5,0 мл</t>
  </si>
  <si>
    <t>00018110843 Блок игл ACL 9000 / 10000</t>
  </si>
  <si>
    <t>00018235680 Двухканальный фотодатчик</t>
  </si>
  <si>
    <t>00018901300 Емкость для отходов (уп.: 1 шт.)</t>
  </si>
  <si>
    <t>00019069300 Набор для ежегодного обслуживания</t>
  </si>
  <si>
    <t>00020002300 Фактор Виллебранда, антиген (уп.: 2 фл. по 3 мл  + 2 фл. по 4 мл)</t>
  </si>
  <si>
    <t>00020002400 Референсная эмульсия R  (уп.: 1 фл. по 1000 мл)</t>
  </si>
  <si>
    <t>00020002700 Свободный протеин S (уп.: 3 фл. по 4 мл  + 3 фл. по 4 мл + 3 фл. на 2 мл)</t>
  </si>
  <si>
    <t>00020002950 Рекомбипластин 2Ж (реагент для ПВ и фиб.) (уп.: 5 фл. по 8 мл реагента + 5 фл. по 8 мл разбавителя)</t>
  </si>
  <si>
    <t>00020003050 Рекомбипластин 2Ж (реагент для ПВ и фиб.) (уп.: 5 фл. по 20 мл реагента + 5 фл. по 20 мл разбавителя)</t>
  </si>
  <si>
    <t>00020003110 Нормальный контроль (уп.: 10 фл. по 1 мл)</t>
  </si>
  <si>
    <t>00020003210 Низкий патологический контроль (уп.: 10 фл. по 1 мл)</t>
  </si>
  <si>
    <t>00020003310 Высокий патологический контроль (уп.: 10 фл. по 1 мл)</t>
  </si>
  <si>
    <t>00020003700 Калибровочная плазма (уп.: 10 фл. по 1 мл)</t>
  </si>
  <si>
    <t>00020003900 Фибриноген-C XL  (уп.: 10 фл. по 5 мл)</t>
  </si>
  <si>
    <t>00020004200 Контроль фибриногена, низкий уровень (уп.: 10 фл. по 1 мл)</t>
  </si>
  <si>
    <t>00020004700 Фактор Виллебранда, активность (уп.: 2 фл. по 4,5 мл  + 2 фл. по 4,5 мл)</t>
  </si>
  <si>
    <t>00020004800 Время коагуляции с кварцевым активатором (уп.: 3 фл. по 5 мл  + 3 фл. по 5 мл + 3 фл. по 10 мл)</t>
  </si>
  <si>
    <t>00020005500 ТромбоПас</t>
  </si>
  <si>
    <t>00020006300 АЧТВ SP (АЧТВ реагент жидкий с синтетическими фосфолипидами) (уп.: 5 фл. по 9 мл реагента + 5 фл. по 8 мл хлорида кальция)</t>
  </si>
  <si>
    <t>00020006800 СинтACил (АЧТВ реагент) (уп.: 5 фл. по 10 мл реагента + 5 фл. по 10 мл хлорида кальция)</t>
  </si>
  <si>
    <t>00020007700 Д-Димер Высокочувствительный (уп.: 3 фл. по 2 мл  + 3 фл. по 8 мл + 2 фл. по 1 мл)</t>
  </si>
  <si>
    <t>00020007800 Гомоцистеин (уп.: 2х2 мл агента + 2х2 мл энзима + 2х2 мл латексного реагента + 2х2.5 мл коньюгата + 2х9 мл буфера + 2х1 мл калибратора)</t>
  </si>
  <si>
    <t>00020007900 Контроль гомоцистеина (уп.: 3 фл. по 1 мл 1 уровня + 3 фл. по 1 мл 2 уровня)</t>
  </si>
  <si>
    <t>00020008500 Д-Димер (уп.: 4 фл. по 3 мл  + 4 фл. по 9 мл + 2 фл. по 1 мл)</t>
  </si>
  <si>
    <t>00020008700 Фактор V Лейден  (уп.: 2 фл. по 4 мл + 2 фл. по 4 мл + 2 фл. на 2 мл + 2 фл. по 2 мл  + 2 фл. по 1 мл  + 2 фл. по 1 мл)</t>
  </si>
  <si>
    <t>00020008900 Антитромбин (уп.: 2 фл. по 2,5 мл реагента (лио.) + 2 фл. по 2 мл субстрата (лио.))</t>
  </si>
  <si>
    <t>00020009000 Плазминоген (уп.: 2 фл. по 2,5 мл  + 2 фл. по 2 мл)</t>
  </si>
  <si>
    <t>00020009200 Ингибитор плазмина (уп.: 2 фл. по 2,5 мл  + 1 фл. по 4 мл + 2 фл. по 9 мл)</t>
  </si>
  <si>
    <t>00020009400 Гепарин (уп.: 1 фл. по 5 мл  + 1 фл. по 4 мл + 1 фл. по 3 мл + 1 фл. на 8 мл)</t>
  </si>
  <si>
    <t>00020009900 ПДФ (уп.: 3 фл. по 4 мл  + 3 фл. по 4 мл)</t>
  </si>
  <si>
    <t>00020009910 Калибратор ПДФ (уп.: 1 фл. по 1 мл  + 1 фл. по 1 мл +  1 фл. по 1 мл  + 1 фл. по 1 мл + 1 фл. по 1 мл  + штрих-код)</t>
  </si>
  <si>
    <t>00020009920 Контроли ПДФ (уп.: 3 фл. по 1 мл  + 3 фл. по 1 мл)</t>
  </si>
  <si>
    <t>00020010000 Фактор X дефицитная плазма (уп.: 10 фл. по 1 мл)</t>
  </si>
  <si>
    <t>00020010500 Валидатор INR (уп.: 3 фл. по 1 мл)</t>
  </si>
  <si>
    <t>00020010600 Калибратор ISI (уп.: 4 фл. по 1 мл)</t>
  </si>
  <si>
    <t>00020011000 Cпециальный контроль, 1 уровень (уп.: 10 фл. по 1 мл)</t>
  </si>
  <si>
    <t>00020011200 Фактор XII дефицитная плазма (уп.: 10 фл. по 1 мл)</t>
  </si>
  <si>
    <t>00020011300 Фактор XI дефицитная плазма (уп.: 10 фл. по 1 мл)</t>
  </si>
  <si>
    <t>00020011500 Фактор V дефицитная плазма (уп.: 10 фл. по 1 мл)</t>
  </si>
  <si>
    <t>00020011700 Фактор VII дефицитная плазма (уп.: 10 фл. по 1 мл)</t>
  </si>
  <si>
    <t>00020011800 Фактор VIII дефицитная плазма (уп.: 10 фл. по 1 мл)</t>
  </si>
  <si>
    <t>00020011900 Фактор IX дефицитная плазма (уп.: 10 фл. по 1 мл)</t>
  </si>
  <si>
    <t>00020012000 Cпециальный контроль, 2 уровень (уп.: 10 фл. по 1 мл)</t>
  </si>
  <si>
    <t>00020012200 Фактор II дефицитная плазма (уп.: 10 фл. по 1 мл)</t>
  </si>
  <si>
    <t>00020012500 Контроли специальные (ВА положительный) (уп.: 10 фл. по 1 мл)</t>
  </si>
  <si>
    <t>00020012600 Контроли специальные (ВА отрицательный) (уп.: 10 фл. по 1 мл)</t>
  </si>
  <si>
    <t>00020012800 Фактор VIII дефицитная плазма (уп.: 10 фл. по 1 мл)</t>
  </si>
  <si>
    <t>00020013000 Контроль Д-димера, жидкий (уп.: 5 фл. по 1 мл  + 5 фл. по 1 мл)</t>
  </si>
  <si>
    <t>00020013200 Контроль ГИТ (уп.: 3 фл. по 1 мл низкого уровня + 3 фл. по 1 мл высокого уровня)</t>
  </si>
  <si>
    <t>00020013600 Ривароксабан калибраторы</t>
  </si>
  <si>
    <t>00020013700 Ривароксабан контроли</t>
  </si>
  <si>
    <t>00020030100 Антитромбин жидкий XL (уп.: 4 фл. по 4,5 мл реагента + 4 фл. по 4,5 мл субстрата)</t>
  </si>
  <si>
    <t>00020201300 Фактор XIII антиген (уп.: 2 фл. по 2,5 мл + 2 фл. по 5 мл + 2 фл. по 6 мл)</t>
  </si>
  <si>
    <t>00020300200 Контроль LMW гепарина (уп.: 5 фл. по 1 мл  + 5 фл. по 1 мл)</t>
  </si>
  <si>
    <t>00020300300 Контроль UF гепарина (уп.: 5 фл. по 1 мл  + 5 фл. по 1 мл)</t>
  </si>
  <si>
    <t>00020300400 Антитромбин жидкий (уп.: 2 фл. по 2 мл реагента + 2 фл. по 2 мл субстрата)</t>
  </si>
  <si>
    <t>00020300500 Протеин С  (уп.: 2 фл. по 2,5 мл реагента  + 2 фл. по 2,5 мл субстрата + 1 фл. по 8 мл разбавителя)</t>
  </si>
  <si>
    <t>00020300600 Калибратор гепаринов (уп.: 3 фл. по 1 мл)</t>
  </si>
  <si>
    <t>00020300900 Фактор Виллебранда Rco (уп.: 2 фл. по 2 мл  + 2 фл. по 1,6 мл + 2 фл. по 4 мл + 2 фл. по 3,6 мл)</t>
  </si>
  <si>
    <t>00020301100 Фибриноген-С (метод Клаусса) (уп.: 10 фл. по 2 мл)</t>
  </si>
  <si>
    <t>00020301200 ГИТ (уп.: 2 фл. по 1,8 мл латексного реагента + 2 фл. по 3,2 мл стабилизатора + 2 фл. по 0,8 мл комплекса + 2 фл. на 1 мл калибратора)</t>
  </si>
  <si>
    <t>00020301500 Cкрининг на люпус антикоагулянт (уп.: 10 фл. по 2 мл)</t>
  </si>
  <si>
    <t>00020301600 Подтверждение на люпус антикоагулянт (уп.: 10 фл. по 2 мл)</t>
  </si>
  <si>
    <t>00020301700 Фибриноген QFA (уп.: 10 фл. по 5 мл)</t>
  </si>
  <si>
    <t>00020301800 Фибриноген QFA (уп.: 10 фл. по 2 мл)</t>
  </si>
  <si>
    <t>00020302000 Свободный протеин S (клоттинговый)</t>
  </si>
  <si>
    <t>00020302400 Реагент для промывания (уп.: 1 фл. по 4000 мл)</t>
  </si>
  <si>
    <t>00020302600 Анти-Ха (уп.: 5 фл. по 3 мл  + 5 фл. по 2,5 мл)</t>
  </si>
  <si>
    <t>00020302601 Анти-Ха (Гепарин жидкий) (уп.: 5 фл. по 3 мл  + 5 фл. по 2,5 мл)</t>
  </si>
  <si>
    <t>00020500100 Д-димер Высокочувствительный 500 (уп.: 3 фл. по 4 мл  + 3 фл. по 6 мл + 2 фл. по 1 мл)</t>
  </si>
  <si>
    <t>00020500200 Контроль Д-Димера Высокочувствительного (уп.: 5 фл. по 1 мл  + 5 фл. по 1 мл)</t>
  </si>
  <si>
    <t>00027344900 Контейнер (люлька) для отходов (10 шт.) (уп.: 10 шт.)</t>
  </si>
  <si>
    <t>00028520501 Адаптеры для 4 мл реагентных пузырьков (уп.: 2 шт.)</t>
  </si>
  <si>
    <t>00028520901 Адаптеры для 10 мл реагентных пузырьков (уп.: 2 шт.)</t>
  </si>
  <si>
    <t>00028525200 Наклейки со штрих-кодами (уп.: 1 лист)</t>
  </si>
  <si>
    <t>00028533400 Адаптер для аликвотных пробирок</t>
  </si>
  <si>
    <t>00029400100 Кюветы 2400 шт (уп.: 2400 шт.)</t>
  </si>
  <si>
    <t>00029400541 Подставка под образцы (01-08) ACL TOP</t>
  </si>
  <si>
    <t>00097579000 Набор для тестирования оптики хромогенного канала</t>
  </si>
  <si>
    <t>049730503 Фактор VIII (универсальный, с хромогенным суб.) (уп.: 1 фл. по 6 мл субстр. (лио) + 2 фл. по 3 мл реагента (ж.) + 2 фл. по 24 мл буфера)</t>
  </si>
  <si>
    <t>SV-00009757600 Разбавитель факторов (уп.: 1 фл. по 100 мл)</t>
  </si>
  <si>
    <t>SV-00009831700 Моющий раствор (уп.: 1 фл. по 500 мл)</t>
  </si>
  <si>
    <t>SV-00009832700 Моющий агент (уп.: 1 фл. по 80 мл)</t>
  </si>
  <si>
    <t>SV-00020301700 Фибриноген QFA (уп.: 10 фл. по 5 мл)</t>
  </si>
  <si>
    <t>SV-00020302400 Реагент для промывания (уп.: 1 фл. по 4000 мл)</t>
  </si>
  <si>
    <t>SV-00029400100 Кюветы 2400 шт (уп.: 2400 шт.)</t>
  </si>
  <si>
    <t>SV-0020500100 Д-Димер Высокочувствительный 500</t>
  </si>
  <si>
    <t>W30225634 Термобумага (для CL) (уп.: 1 шт.)</t>
  </si>
  <si>
    <t>W30225652 Кюветы CL, 10 x 100</t>
  </si>
  <si>
    <t>АЧТВ – тест, 280-560 опр.</t>
  </si>
  <si>
    <t>Ренампластин по МИЧ 1.1-1.2 (тромбопластин с кальцием), 10 фл.*40-80 опр.</t>
  </si>
  <si>
    <t>Услуги по аренде оборудования: Гемостаз IL  (Elite PRO, TOP300, TOP500, TOP700)</t>
  </si>
  <si>
    <t>Услуги по сервисному сопровождению – анализатор гемостаза</t>
  </si>
  <si>
    <t>Чиистящий реагент (хлорированный)</t>
  </si>
  <si>
    <t>Номенклатурная группа</t>
  </si>
  <si>
    <t>1. Эталонный период.
Фактические продажи. 
С 01.01.2014 по 30.09.2017</t>
  </si>
  <si>
    <t>Итог</t>
  </si>
  <si>
    <t>Номенклатура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</si>
  <si>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</si>
  <si>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</si>
  <si>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</si>
  <si>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</si>
  <si>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</si>
  <si>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</si>
  <si>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</si>
  <si>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</si>
  <si>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</si>
  <si>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</si>
  <si>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</si>
  <si>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</si>
  <si>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</si>
  <si>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</si>
  <si>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</si>
  <si>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</si>
  <si>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</si>
  <si>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</si>
  <si>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</si>
  <si>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</si>
  <si>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</si>
  <si>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</si>
  <si>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</si>
  <si>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</si>
  <si>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</si>
  <si>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</si>
  <si>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</si>
  <si>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</si>
  <si>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</si>
  <si>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</si>
  <si>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</si>
  <si>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</si>
  <si>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</si>
  <si>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</si>
  <si>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</si>
  <si>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</si>
  <si>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</si>
  <si>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</si>
  <si>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</si>
  <si>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</si>
  <si>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</si>
  <si>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</si>
  <si>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</si>
  <si>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</si>
  <si>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</si>
  <si>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Итого Гемостаз</t>
  </si>
  <si>
    <t>Количество</t>
  </si>
  <si>
    <t>Стоимость</t>
  </si>
  <si>
    <t>Ед. хранения</t>
  </si>
  <si>
    <t>Без НДС</t>
  </si>
  <si>
    <t>ГОМЕОСТАЗ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</si>
  <si>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</si>
  <si>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</si>
  <si>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</si>
  <si>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</si>
  <si>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</si>
  <si>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</si>
  <si>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</si>
  <si>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</si>
  <si>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2016_Q2</t>
  </si>
  <si>
    <t>2016_Q3</t>
  </si>
  <si>
    <t>2016_Q4</t>
  </si>
  <si>
    <t>2017_Q1</t>
  </si>
  <si>
    <t>2017_Q2</t>
  </si>
  <si>
    <t>2017_Q3</t>
  </si>
  <si>
    <t>2016_Q1</t>
  </si>
  <si>
    <t>Кол-во штук</t>
  </si>
  <si>
    <t>Сезонная компонента</t>
  </si>
  <si>
    <t>Итого</t>
  </si>
  <si>
    <t>Среднее</t>
  </si>
  <si>
    <t>Сумма</t>
  </si>
  <si>
    <t>Аддитивная модель прогнозирования</t>
  </si>
  <si>
    <t>F = T + S ± E</t>
  </si>
  <si>
    <t>Ошибка прогноза</t>
  </si>
  <si>
    <t>Среднеквадратическая ошибка модели</t>
  </si>
  <si>
    <t>2017_Q4</t>
  </si>
  <si>
    <t>2018_Q1</t>
  </si>
  <si>
    <t>Прогнозное значение модели</t>
  </si>
  <si>
    <t>Объем (руб.)</t>
  </si>
  <si>
    <t>Q</t>
  </si>
  <si>
    <t>Месяц</t>
  </si>
  <si>
    <t>N</t>
  </si>
  <si>
    <t>1) ИСТОРИЧЕСКИЕ ПРОДАЖИ ПО МЕСЯЦАМ</t>
  </si>
  <si>
    <t>3) УРАВНЕНИЕ ПОЛИНОМА</t>
  </si>
  <si>
    <t>a</t>
  </si>
  <si>
    <t>b</t>
  </si>
  <si>
    <t>c</t>
  </si>
  <si>
    <t>d</t>
  </si>
  <si>
    <t>e</t>
  </si>
  <si>
    <t>f</t>
  </si>
  <si>
    <t>g</t>
  </si>
  <si>
    <t>Значение</t>
  </si>
  <si>
    <t>Коэфф.</t>
  </si>
  <si>
    <t>2) ИСТОРИЧЕСКИЕ ПРОДАЖИ ПО КВАРТАЛАМ + ТРЕНД И СЕЗОННОСТЬ</t>
  </si>
  <si>
    <t>4) ВЫЧИСЛЕНИЕ СЕЗОННОЙ КОМПОНЕНТЫ</t>
  </si>
  <si>
    <t>Q1</t>
  </si>
  <si>
    <t>Q2</t>
  </si>
  <si>
    <t>Q3</t>
  </si>
  <si>
    <t>Q4</t>
  </si>
  <si>
    <t>Годы\Кварталы</t>
  </si>
  <si>
    <r>
      <t xml:space="preserve">Значение тренда </t>
    </r>
    <r>
      <rPr>
        <b/>
        <i/>
        <sz val="11"/>
        <color rgb="FFFF0000"/>
        <rFont val="Calibri"/>
        <family val="2"/>
        <charset val="204"/>
        <scheme val="minor"/>
      </rPr>
      <t>(T)</t>
    </r>
  </si>
  <si>
    <r>
      <t>Сезонная комп.</t>
    </r>
    <r>
      <rPr>
        <b/>
        <i/>
        <sz val="11"/>
        <color rgb="FFFF0000"/>
        <rFont val="Calibri"/>
        <family val="2"/>
        <charset val="204"/>
        <scheme val="minor"/>
      </rPr>
      <t>(S)</t>
    </r>
  </si>
  <si>
    <t>5) МОДЕЛЬ</t>
  </si>
  <si>
    <t>Альфа</t>
  </si>
  <si>
    <r>
      <t xml:space="preserve">Среднеквадратическая ошибка </t>
    </r>
    <r>
      <rPr>
        <b/>
        <i/>
        <sz val="11"/>
        <color rgb="FFFF0000"/>
        <rFont val="Calibri"/>
        <family val="2"/>
        <charset val="204"/>
        <scheme val="minor"/>
      </rPr>
      <t>E</t>
    </r>
  </si>
  <si>
    <t>Прогноз (с учетом экспоненциального сглаживания</t>
  </si>
  <si>
    <t>5) ГРАФИЧЕСКАЯ ПРОВЕРКА КАЧЕСТВА МОДЕЛИ</t>
  </si>
  <si>
    <t>Значение цветов ячеек</t>
  </si>
  <si>
    <t>Конечные данные, используемые в модели</t>
  </si>
  <si>
    <t>Прогнозные значения</t>
  </si>
  <si>
    <t>Исходные данные, вводятся вручную</t>
  </si>
  <si>
    <t>Отклонение прогноза от факта (%)</t>
  </si>
  <si>
    <t>F = T*S*E</t>
  </si>
  <si>
    <t>-</t>
  </si>
  <si>
    <t>Скользящая средняя</t>
  </si>
  <si>
    <t>Центрированная скользящая средняя</t>
  </si>
  <si>
    <t>Отклонение прогноза от факта накопленным итогом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</si>
</sst>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\ _₽_-;\-* #,##0\ _₽_-;_-* &quot;-&quot;\ _₽_-;_-@_-"/>
    <numFmt numFmtId="167" formatCode="_-* #,##0.0\ _₽_-;\-* #,##0.0\ _₽_-;_-* &quot;-&quot;\ _₽_-;_-@_-"/>
    <numFmt numFmtId="168" formatCode="_-* #,##0.00\ _₽_-;\-* #,##0.00\ _₽_-;_-* &quot;-&quot;\ _₽_-;_-@_-"/>
    <numFmt numFmtId="169" formatCode="_-* #,##0.0\ _₽_-;\-* #,##0.0\ _₽_-;_-* &quot;-&quot;?\ _₽_-;_-@_-"/>
    <numFmt numFmtId="170" formatCode="_-* #,##0.000\ _₽_-;\-* #,##0.000\ _₽_-;_-* &quot;-&quot;\ _₽_-;_-@_-"/>
    <numFmt numFmtId="171" formatCode="_-* #,##0.0000\ _₽_-;\-* #,##0.0000\ _₽_-;_-* &quot;-&quot;\ _₽_-;_-@_-"/>
    <numFmt numFmtId="176" formatCode="0.0%"/>
    <numFmt numFmtId="179" formatCode="0.00000%"/>
    <numFmt numFmtId="186" formatCode="0.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b/>
      <sz val="8"/>
      <color rgb="FF002060"/>
      <name val="Arial"/>
      <family val="2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2" borderId="1" xfId="0" applyNumberFormat="1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center" vertical="top" wrapText="1"/>
    </xf>
    <xf numFmtId="17" fontId="0" fillId="0" borderId="0" xfId="0" applyNumberFormat="1"/>
    <xf numFmtId="0" fontId="7" fillId="0" borderId="0" xfId="0" applyFont="1"/>
    <xf numFmtId="0" fontId="8" fillId="0" borderId="0" xfId="0" applyFont="1"/>
    <xf numFmtId="41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9" fontId="0" fillId="0" borderId="0" xfId="1" applyFont="1"/>
    <xf numFmtId="10" fontId="0" fillId="0" borderId="0" xfId="1" applyNumberFormat="1" applyFont="1"/>
    <xf numFmtId="0" fontId="11" fillId="0" borderId="0" xfId="0" applyFont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top" wrapText="1"/>
    </xf>
    <xf numFmtId="0" fontId="4" fillId="3" borderId="3" xfId="0" applyNumberFormat="1" applyFont="1" applyFill="1" applyBorder="1" applyAlignment="1">
      <alignment horizontal="center" vertical="top" wrapText="1"/>
    </xf>
    <xf numFmtId="0" fontId="13" fillId="0" borderId="0" xfId="0" applyFont="1"/>
    <xf numFmtId="167" fontId="0" fillId="0" borderId="0" xfId="0" applyNumberFormat="1"/>
    <xf numFmtId="168" fontId="0" fillId="0" borderId="0" xfId="0" applyNumberFormat="1"/>
    <xf numFmtId="41" fontId="0" fillId="4" borderId="4" xfId="0" applyNumberFormat="1" applyFill="1" applyBorder="1"/>
    <xf numFmtId="168" fontId="14" fillId="4" borderId="4" xfId="0" applyNumberFormat="1" applyFont="1" applyFill="1" applyBorder="1" applyAlignment="1">
      <alignment horizontal="left" vertical="top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41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9" fontId="0" fillId="5" borderId="4" xfId="0" applyNumberFormat="1" applyFill="1" applyBorder="1"/>
    <xf numFmtId="41" fontId="0" fillId="5" borderId="4" xfId="0" applyNumberFormat="1" applyFill="1" applyBorder="1"/>
    <xf numFmtId="167" fontId="0" fillId="4" borderId="4" xfId="0" applyNumberFormat="1" applyFill="1" applyBorder="1"/>
    <xf numFmtId="41" fontId="0" fillId="6" borderId="4" xfId="0" applyNumberFormat="1" applyFill="1" applyBorder="1"/>
    <xf numFmtId="41" fontId="2" fillId="6" borderId="4" xfId="0" applyNumberFormat="1" applyFont="1" applyFill="1" applyBorder="1"/>
    <xf numFmtId="170" fontId="0" fillId="0" borderId="0" xfId="0" applyNumberFormat="1"/>
    <xf numFmtId="171" fontId="0" fillId="0" borderId="0" xfId="0" applyNumberFormat="1"/>
    <xf numFmtId="170" fontId="0" fillId="5" borderId="4" xfId="0" applyNumberFormat="1" applyFill="1" applyBorder="1"/>
    <xf numFmtId="170" fontId="0" fillId="6" borderId="4" xfId="0" applyNumberFormat="1" applyFill="1" applyBorder="1"/>
    <xf numFmtId="179" fontId="0" fillId="0" borderId="0" xfId="1" applyNumberFormat="1" applyFont="1"/>
    <xf numFmtId="2" fontId="0" fillId="0" borderId="0" xfId="0" applyNumberFormat="1" applyAlignment="1">
      <alignment horizontal="left" indent="1"/>
    </xf>
    <xf numFmtId="186" fontId="0" fillId="0" borderId="0" xfId="0" applyNumberFormat="1" applyAlignment="1">
      <alignment horizontal="left" indent="1"/>
    </xf>
    <xf numFmtId="186" fontId="0" fillId="5" borderId="4" xfId="0" applyNumberFormat="1" applyFill="1" applyBorder="1" applyAlignment="1">
      <alignment horizontal="left"/>
    </xf>
    <xf numFmtId="176" fontId="2" fillId="0" borderId="0" xfId="1" applyNumberFormat="1" applyFont="1"/>
    <xf numFmtId="9" fontId="2" fillId="0" borderId="0" xfId="1" applyFont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Объем продаж категории гомеостаз по кварталам (руб.)</a:t>
            </a:r>
          </a:p>
        </c:rich>
      </c:tx>
      <c:layout>
        <c:manualLayout>
          <c:xMode val="edge"/>
          <c:yMode val="edge"/>
          <c:x val="0.29278427474672175"/>
          <c:y val="2.391629297458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4260023710053996"/>
                  <c:y val="-0.3335563741227625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strRef>
              <c:f>'Модель адитивная'!$G$9:$G$23</c:f>
              <c:strCache>
                <c:ptCount val="15"/>
                <c:pt idx="0">
                  <c:v>2014_Q1</c:v>
                </c:pt>
                <c:pt idx="1">
                  <c:v>2014_Q2</c:v>
                </c:pt>
                <c:pt idx="2">
                  <c:v>2014_Q3</c:v>
                </c:pt>
                <c:pt idx="3">
                  <c:v>2014_Q4</c:v>
                </c:pt>
                <c:pt idx="4">
                  <c:v>2015_Q1</c:v>
                </c:pt>
                <c:pt idx="5">
                  <c:v>2015_Q2</c:v>
                </c:pt>
                <c:pt idx="6">
                  <c:v>2015_Q3</c:v>
                </c:pt>
                <c:pt idx="7">
                  <c:v>2015_Q4</c:v>
                </c:pt>
                <c:pt idx="8">
                  <c:v>2016_Q1</c:v>
                </c:pt>
                <c:pt idx="9">
                  <c:v>2016_Q2</c:v>
                </c:pt>
                <c:pt idx="10">
                  <c:v>2016_Q3</c:v>
                </c:pt>
                <c:pt idx="11">
                  <c:v>2016_Q4</c:v>
                </c:pt>
                <c:pt idx="12">
                  <c:v>2017_Q1</c:v>
                </c:pt>
                <c:pt idx="13">
                  <c:v>2017_Q2</c:v>
                </c:pt>
                <c:pt idx="14">
                  <c:v>2017_Q3</c:v>
                </c:pt>
              </c:strCache>
            </c:strRef>
          </c:xVal>
          <c:yVal>
            <c:numRef>
              <c:f>'Модель адитивная'!$I$9:$I$23</c:f>
              <c:numCache>
                <c:formatCode>_(* #,##0_);_(* \(#,##0\);_(* "-"_);_(@_)</c:formatCode>
                <c:ptCount val="15"/>
                <c:pt idx="0">
                  <c:v>69040978.079999998</c:v>
                </c:pt>
                <c:pt idx="1">
                  <c:v>89182035.140000015</c:v>
                </c:pt>
                <c:pt idx="2">
                  <c:v>81531872.700000003</c:v>
                </c:pt>
                <c:pt idx="3">
                  <c:v>138335843.75</c:v>
                </c:pt>
                <c:pt idx="4">
                  <c:v>74648905.790000007</c:v>
                </c:pt>
                <c:pt idx="5">
                  <c:v>136267913.72</c:v>
                </c:pt>
                <c:pt idx="6">
                  <c:v>118419041.63999999</c:v>
                </c:pt>
                <c:pt idx="7">
                  <c:v>172276663.98000002</c:v>
                </c:pt>
                <c:pt idx="8">
                  <c:v>118633322.16</c:v>
                </c:pt>
                <c:pt idx="9">
                  <c:v>144227421.32999995</c:v>
                </c:pt>
                <c:pt idx="10">
                  <c:v>122065184.28</c:v>
                </c:pt>
                <c:pt idx="11">
                  <c:v>135702104.44</c:v>
                </c:pt>
                <c:pt idx="12">
                  <c:v>64640508.100000001</c:v>
                </c:pt>
                <c:pt idx="13">
                  <c:v>95033648.389999986</c:v>
                </c:pt>
                <c:pt idx="14">
                  <c:v>118479825.83999997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E-40D7-A80C-665162709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76408"/>
        <c:axId val="861378048"/>
      </c:scatterChart>
      <c:valAx>
        <c:axId val="86137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378048"/>
        <c:crosses val="autoZero"/>
        <c:crossBetween val="midCat"/>
        <c:majorUnit val="1"/>
      </c:valAx>
      <c:valAx>
        <c:axId val="861378048"/>
        <c:scaling>
          <c:orientation val="minMax"/>
          <c:max val="190000000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376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Фактические и прогнозные занчения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Факт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'Модель адитивная'!$H$42:$H$60</c:f>
              <c:numCache>
                <c:formatCode>_(* #,##0_);_(* \(#,##0\);_(* "-"_);_(@_)</c:formatCode>
                <c:ptCount val="19"/>
                <c:pt idx="0">
                  <c:v>69040978.079999998</c:v>
                </c:pt>
                <c:pt idx="1">
                  <c:v>89182035.140000015</c:v>
                </c:pt>
                <c:pt idx="2">
                  <c:v>81531872.700000003</c:v>
                </c:pt>
                <c:pt idx="3">
                  <c:v>138335843.75</c:v>
                </c:pt>
                <c:pt idx="4">
                  <c:v>74648905.790000007</c:v>
                </c:pt>
                <c:pt idx="5">
                  <c:v>136267913.72</c:v>
                </c:pt>
                <c:pt idx="6">
                  <c:v>118419041.63999999</c:v>
                </c:pt>
                <c:pt idx="7">
                  <c:v>172276663.98000002</c:v>
                </c:pt>
                <c:pt idx="8">
                  <c:v>118633322.16</c:v>
                </c:pt>
                <c:pt idx="9">
                  <c:v>144227421.32999995</c:v>
                </c:pt>
                <c:pt idx="10">
                  <c:v>122065184.28</c:v>
                </c:pt>
                <c:pt idx="11">
                  <c:v>135702104.44</c:v>
                </c:pt>
                <c:pt idx="12">
                  <c:v>64640508.100000001</c:v>
                </c:pt>
                <c:pt idx="13">
                  <c:v>95033648.389999986</c:v>
                </c:pt>
                <c:pt idx="14">
                  <c:v>118479825.83999997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71-43ED-AD3C-21A4B39BF895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'Модель адитивная'!$M$42:$M$56</c:f>
              <c:numCache>
                <c:formatCode>_(* #,##0_);_(* \(#,##0\);_(* "-"_);_(@_)</c:formatCode>
                <c:ptCount val="15"/>
                <c:pt idx="0">
                  <c:v>45158037.578541741</c:v>
                </c:pt>
                <c:pt idx="1">
                  <c:v>92563783.891041771</c:v>
                </c:pt>
                <c:pt idx="2">
                  <c:v>85444342.561041459</c:v>
                </c:pt>
                <c:pt idx="3">
                  <c:v>132545775.02937502</c:v>
                </c:pt>
                <c:pt idx="4">
                  <c:v>87263704.098541737</c:v>
                </c:pt>
                <c:pt idx="5">
                  <c:v>126452399.6110418</c:v>
                </c:pt>
                <c:pt idx="6">
                  <c:v>120220158.68104146</c:v>
                </c:pt>
                <c:pt idx="7">
                  <c:v>169474839.549375</c:v>
                </c:pt>
                <c:pt idx="8">
                  <c:v>120957921.01854162</c:v>
                </c:pt>
                <c:pt idx="9">
                  <c:v>147296740.13104185</c:v>
                </c:pt>
                <c:pt idx="10">
                  <c:v>118043024.40104155</c:v>
                </c:pt>
                <c:pt idx="11">
                  <c:v>138461577.66937521</c:v>
                </c:pt>
                <c:pt idx="12">
                  <c:v>65807491.538541853</c:v>
                </c:pt>
                <c:pt idx="13">
                  <c:v>90621535.051041469</c:v>
                </c:pt>
                <c:pt idx="14">
                  <c:v>109011838.92104243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71-43ED-AD3C-21A4B39BF895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A71-43ED-AD3C-21A4B39BF895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ysClr val="window" lastClr="FFFFFF"/>
                </a:solidFill>
                <a:ln w="9525">
                  <a:solidFill>
                    <a:schemeClr val="accent2"/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71-43ED-AD3C-21A4B39BF895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ysClr val="window" lastClr="FFFFFF"/>
                </a:solidFill>
                <a:ln w="9525">
                  <a:solidFill>
                    <a:schemeClr val="accent2"/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A71-43ED-AD3C-21A4B39BF895}"/>
              </c:ext>
            </c:extLst>
          </c:dPt>
          <c:xVal>
            <c:numRef>
              <c:f>'Модель адитивная'!$F$56:$F$58</c:f>
              <c:numCache>
                <c:formatCode>General</c:formatCode>
                <c:ptCount val="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</c:numCache>
            </c:numRef>
          </c:xVal>
          <c:yVal>
            <c:numRef>
              <c:f>('Модель адитивная'!$M$56,'Модель адитивная'!$N$57:$N$58)</c:f>
              <c:numCache>
                <c:formatCode>_(* #,##0_);_(* \(#,##0\);_(* "-"_);_(@_)</c:formatCode>
                <c:ptCount val="3"/>
                <c:pt idx="0">
                  <c:v>109011838.92104243</c:v>
                </c:pt>
                <c:pt idx="1">
                  <c:v>161098830.22987506</c:v>
                </c:pt>
                <c:pt idx="2">
                  <c:v>143006428.81170851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71-43ED-AD3C-21A4B39BF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466608"/>
        <c:axId val="763470872"/>
      </c:scatterChart>
      <c:valAx>
        <c:axId val="76346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470872"/>
        <c:crosses val="autoZero"/>
        <c:crossBetween val="midCat"/>
      </c:valAx>
      <c:valAx>
        <c:axId val="7634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4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36444693419817287"/>
          <c:y val="0.93072257534073299"/>
          <c:w val="0.2576635784076608"/>
          <c:h val="6.9277424659266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Объем продаж категории гомеостаз по кварталам (руб.)</a:t>
            </a:r>
          </a:p>
        </c:rich>
      </c:tx>
      <c:layout>
        <c:manualLayout>
          <c:xMode val="edge"/>
          <c:yMode val="edge"/>
          <c:x val="0.29278427474672175"/>
          <c:y val="2.391629297458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4260023710053996"/>
                  <c:y val="-0.3335563741227625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strRef>
              <c:f>'Модель мультипликативная'!$G$9:$G$23</c:f>
              <c:strCache>
                <c:ptCount val="15"/>
                <c:pt idx="0">
                  <c:v>2014_Q1</c:v>
                </c:pt>
                <c:pt idx="1">
                  <c:v>2014_Q2</c:v>
                </c:pt>
                <c:pt idx="2">
                  <c:v>2014_Q3</c:v>
                </c:pt>
                <c:pt idx="3">
                  <c:v>2014_Q4</c:v>
                </c:pt>
                <c:pt idx="4">
                  <c:v>2015_Q1</c:v>
                </c:pt>
                <c:pt idx="5">
                  <c:v>2015_Q2</c:v>
                </c:pt>
                <c:pt idx="6">
                  <c:v>2015_Q3</c:v>
                </c:pt>
                <c:pt idx="7">
                  <c:v>2015_Q4</c:v>
                </c:pt>
                <c:pt idx="8">
                  <c:v>2016_Q1</c:v>
                </c:pt>
                <c:pt idx="9">
                  <c:v>2016_Q2</c:v>
                </c:pt>
                <c:pt idx="10">
                  <c:v>2016_Q3</c:v>
                </c:pt>
                <c:pt idx="11">
                  <c:v>2016_Q4</c:v>
                </c:pt>
                <c:pt idx="12">
                  <c:v>2017_Q1</c:v>
                </c:pt>
                <c:pt idx="13">
                  <c:v>2017_Q2</c:v>
                </c:pt>
                <c:pt idx="14">
                  <c:v>2017_Q3</c:v>
                </c:pt>
              </c:strCache>
            </c:strRef>
          </c:xVal>
          <c:yVal>
            <c:numRef>
              <c:f>'Модель мультипликативная'!$I$9:$I$23</c:f>
              <c:numCache>
                <c:formatCode>_(* #,##0_);_(* \(#,##0\);_(* "-"_);_(@_)</c:formatCode>
                <c:ptCount val="15"/>
                <c:pt idx="0">
                  <c:v>69040978.079999998</c:v>
                </c:pt>
                <c:pt idx="1">
                  <c:v>89182035.140000015</c:v>
                </c:pt>
                <c:pt idx="2">
                  <c:v>81531872.700000003</c:v>
                </c:pt>
                <c:pt idx="3">
                  <c:v>138335843.75</c:v>
                </c:pt>
                <c:pt idx="4">
                  <c:v>74648905.790000007</c:v>
                </c:pt>
                <c:pt idx="5">
                  <c:v>136267913.72</c:v>
                </c:pt>
                <c:pt idx="6">
                  <c:v>118419041.63999999</c:v>
                </c:pt>
                <c:pt idx="7">
                  <c:v>172276663.98000002</c:v>
                </c:pt>
                <c:pt idx="8">
                  <c:v>118633322.16</c:v>
                </c:pt>
                <c:pt idx="9">
                  <c:v>144227421.32999995</c:v>
                </c:pt>
                <c:pt idx="10">
                  <c:v>122065184.28</c:v>
                </c:pt>
                <c:pt idx="11">
                  <c:v>135702104.44</c:v>
                </c:pt>
                <c:pt idx="12">
                  <c:v>64640508.100000001</c:v>
                </c:pt>
                <c:pt idx="13">
                  <c:v>95033648.389999986</c:v>
                </c:pt>
                <c:pt idx="14">
                  <c:v>118479825.83999997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89-4723-B5BB-9081689B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76408"/>
        <c:axId val="861378048"/>
      </c:scatterChart>
      <c:valAx>
        <c:axId val="86137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378048"/>
        <c:crosses val="autoZero"/>
        <c:crossBetween val="midCat"/>
        <c:majorUnit val="1"/>
      </c:valAx>
      <c:valAx>
        <c:axId val="861378048"/>
        <c:scaling>
          <c:orientation val="minMax"/>
          <c:max val="190000000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376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Фактические и прогнозные занчения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Факт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'Модель мультипликативная'!$H$42:$H$60</c:f>
              <c:numCache>
                <c:formatCode>_(* #,##0_);_(* \(#,##0\);_(* "-"_);_(@_)</c:formatCode>
                <c:ptCount val="19"/>
                <c:pt idx="0">
                  <c:v>69040978.079999998</c:v>
                </c:pt>
                <c:pt idx="1">
                  <c:v>89182035.140000015</c:v>
                </c:pt>
                <c:pt idx="2">
                  <c:v>81531872.700000003</c:v>
                </c:pt>
                <c:pt idx="3">
                  <c:v>138335843.75</c:v>
                </c:pt>
                <c:pt idx="4">
                  <c:v>74648905.790000007</c:v>
                </c:pt>
                <c:pt idx="5">
                  <c:v>136267913.72</c:v>
                </c:pt>
                <c:pt idx="6">
                  <c:v>118419041.63999999</c:v>
                </c:pt>
                <c:pt idx="7">
                  <c:v>172276663.98000002</c:v>
                </c:pt>
                <c:pt idx="8">
                  <c:v>118633322.16</c:v>
                </c:pt>
                <c:pt idx="9">
                  <c:v>144227421.32999995</c:v>
                </c:pt>
                <c:pt idx="10">
                  <c:v>122065184.28</c:v>
                </c:pt>
                <c:pt idx="11">
                  <c:v>135702104.44</c:v>
                </c:pt>
                <c:pt idx="12">
                  <c:v>64640508.100000001</c:v>
                </c:pt>
                <c:pt idx="13">
                  <c:v>95033648.389999986</c:v>
                </c:pt>
                <c:pt idx="14">
                  <c:v>118479825.83999997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D3-4A51-94C6-C492FE50CBF8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'Модель мультипликативная'!$L$42:$L$56</c:f>
              <c:numCache>
                <c:formatCode>_(* #,##0_);_(* \(#,##0\);_(* "-"_);_(@_)</c:formatCode>
                <c:ptCount val="15"/>
                <c:pt idx="0">
                  <c:v>49159080.466012307</c:v>
                </c:pt>
                <c:pt idx="1">
                  <c:v>95056428.96976985</c:v>
                </c:pt>
                <c:pt idx="2">
                  <c:v>88242411.366872653</c:v>
                </c:pt>
                <c:pt idx="3">
                  <c:v>132167543.18702851</c:v>
                </c:pt>
                <c:pt idx="4">
                  <c:v>79149704.159995943</c:v>
                </c:pt>
                <c:pt idx="5">
                  <c:v>132176434.94173218</c:v>
                </c:pt>
                <c:pt idx="6">
                  <c:v>120054878.62492001</c:v>
                </c:pt>
                <c:pt idx="7">
                  <c:v>179347715.83879516</c:v>
                </c:pt>
                <c:pt idx="8">
                  <c:v>103149100.53176898</c:v>
                </c:pt>
                <c:pt idx="9">
                  <c:v>155008351.44658309</c:v>
                </c:pt>
                <c:pt idx="10">
                  <c:v>118063264.31571513</c:v>
                </c:pt>
                <c:pt idx="11">
                  <c:v>139725508.53374955</c:v>
                </c:pt>
                <c:pt idx="12">
                  <c:v>63867077.141624697</c:v>
                </c:pt>
                <c:pt idx="13">
                  <c:v>92928980.355889201</c:v>
                </c:pt>
                <c:pt idx="14">
                  <c:v>109801652.52801672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D3-4A51-94C6-C492FE50CBF8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BD3-4A51-94C6-C492FE50CBF8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ysClr val="window" lastClr="FFFFFF"/>
                </a:solidFill>
                <a:ln w="9525">
                  <a:solidFill>
                    <a:schemeClr val="accent2"/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BD3-4A51-94C6-C492FE50CBF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ysClr val="window" lastClr="FFFFFF"/>
                </a:solidFill>
                <a:ln w="9525">
                  <a:solidFill>
                    <a:schemeClr val="accent2"/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BD3-4A51-94C6-C492FE50CBF8}"/>
              </c:ext>
            </c:extLst>
          </c:dPt>
          <c:xVal>
            <c:numRef>
              <c:f>'Модель мультипликативная'!$F$56:$F$58</c:f>
              <c:numCache>
                <c:formatCode>General</c:formatCode>
                <c:ptCount val="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</c:numCache>
            </c:numRef>
          </c:xVal>
          <c:yVal>
            <c:numRef>
              <c:f>('Модель мультипликативная'!$L$56,'Модель мультипликативная'!$M$57:$M$58)</c:f>
              <c:numCache>
                <c:formatCode>_(* #,##0_);_(* \(#,##0\);_(* "-"_);_(@_)</c:formatCode>
                <c:ptCount val="3"/>
                <c:pt idx="0">
                  <c:v>109801652.52801672</c:v>
                </c:pt>
                <c:pt idx="1">
                  <c:v>168248272.29921043</c:v>
                </c:pt>
                <c:pt idx="2">
                  <c:v>120137313.02417973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BD3-4A51-94C6-C492FE50C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466608"/>
        <c:axId val="763470872"/>
      </c:scatterChart>
      <c:valAx>
        <c:axId val="76346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470872"/>
        <c:crosses val="autoZero"/>
        <c:crossBetween val="midCat"/>
      </c:valAx>
      <c:valAx>
        <c:axId val="7634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4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36444693419817287"/>
          <c:y val="0.93072257534073299"/>
          <c:w val="0.2576635784076608"/>
          <c:h val="6.9277424659266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895350</xdr:colOff>
      <xdr:row>9</xdr:row>
      <xdr:rowOff>161925</xdr:rowOff>
    </xdr:from>
    <xdr:to>
      <xdr:col>20</xdr:col>
      <xdr:colOff>885825</xdr:colOff>
      <xdr:row>34</xdr:row>
      <xdr:rowOff>28575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1066800</xdr:colOff>
      <xdr:row>60</xdr:row>
      <xdr:rowOff>57149</xdr:rowOff>
    </xdr:from>
    <xdr:to>
      <xdr:col>12</xdr:col>
      <xdr:colOff>71438</xdr:colOff>
      <xdr:row>85</xdr:row>
      <xdr:rowOff>38099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9</xdr:row>
      <xdr:rowOff>9525</xdr:rowOff>
    </xdr:from>
    <xdr:to>
      <xdr:col>22</xdr:col>
      <xdr:colOff>190500</xdr:colOff>
      <xdr:row>33</xdr:row>
      <xdr:rowOff>257175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1066800</xdr:colOff>
      <xdr:row>60</xdr:row>
      <xdr:rowOff>57149</xdr:rowOff>
    </xdr:from>
    <xdr:to>
      <xdr:col>12</xdr:col>
      <xdr:colOff>71438</xdr:colOff>
      <xdr:row>85</xdr:row>
      <xdr:rowOff>38099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60"/>
  <sheetViews>
    <sheetView tabSelected="1" topLeftCell="A17" workbookViewId="0">
      <selection activeCell="N70" sqref="N70"/>
    </sheetView>
  </sheetViews>
  <sheetFormatPr defaultRowHeight="15" x14ac:dyDescent="0.25"/>
  <cols>
    <col min="1" max="2" width="12" customWidth="1"/>
    <col min="3" max="3" width="15" style="8" customWidth="1"/>
    <col min="4" max="4" width="12.7109375" style="8" customWidth="1"/>
    <col min="5" max="5" width="16.140625" customWidth="1"/>
    <col min="6" max="6" width="17.7109375" customWidth="1"/>
    <col min="7" max="8" width="14.42578125" customWidth="1"/>
    <col min="9" max="9" width="14.85546875" customWidth="1"/>
    <col min="10" max="10" width="19" customWidth="1"/>
    <col min="11" max="11" width="16.5703125" customWidth="1"/>
    <col min="12" max="12" width="15.140625" customWidth="1"/>
    <col min="13" max="13" width="17" customWidth="1"/>
    <col min="14" max="14" width="17.28515625" customWidth="1"/>
    <col min="15" max="15" width="16.42578125" customWidth="1"/>
    <col min="16" max="16" width="14.140625" customWidth="1"/>
    <col min="17" max="17" width="14.5703125" bestFit="1" customWidth="1"/>
    <col min="18" max="18" width="16.5703125" bestFit="1" customWidth="1"/>
    <col min="19" max="20" width="15.5703125" bestFit="1" customWidth="1"/>
    <col min="21" max="21" width="16.5703125" bestFit="1" customWidth="1"/>
    <col min="22" max="22" width="16.7109375" bestFit="1" customWidth="1"/>
    <col min="23" max="23" width="15.7109375" customWidth="1"/>
    <col min="24" max="24" width="16.7109375" bestFit="1" customWidth="1"/>
    <col min="25" max="25" width="15.7109375" bestFit="1" customWidth="1"/>
    <col min="26" max="26" width="20" bestFit="1" customWidth="1"/>
    <col min="27" max="27" width="14.42578125" customWidth="1"/>
  </cols>
  <sheetData>
    <row r="1" spans="1:57" x14ac:dyDescent="0.25">
      <c r="A1" s="9" t="s">
        <v>199</v>
      </c>
      <c r="D1" s="8" t="s">
        <v>200</v>
      </c>
    </row>
    <row r="2" spans="1:57" x14ac:dyDescent="0.25">
      <c r="A2" s="9" t="s">
        <v>178</v>
      </c>
    </row>
    <row r="3" spans="1:57" x14ac:dyDescent="0.25">
      <c r="A3" s="9" t="s">
        <v>235</v>
      </c>
    </row>
    <row r="4" spans="1:57" x14ac:dyDescent="0.25">
      <c r="A4" s="20"/>
      <c r="B4" t="s">
        <v>238</v>
      </c>
    </row>
    <row r="5" spans="1:57" x14ac:dyDescent="0.25">
      <c r="A5" s="28"/>
      <c r="B5" t="s">
        <v>236</v>
      </c>
    </row>
    <row r="6" spans="1:57" x14ac:dyDescent="0.25">
      <c r="A6" s="30"/>
      <c r="B6" t="s">
        <v>237</v>
      </c>
    </row>
    <row r="7" spans="1:57" ht="18.75" x14ac:dyDescent="0.25">
      <c r="A7" s="9" t="s">
        <v>210</v>
      </c>
      <c r="F7" s="9" t="s">
        <v>221</v>
      </c>
      <c r="J7" s="11"/>
      <c r="M7" s="9" t="s">
        <v>211</v>
      </c>
    </row>
    <row r="8" spans="1:57" s="25" customFormat="1" ht="30" x14ac:dyDescent="0.25">
      <c r="A8" s="23" t="s">
        <v>207</v>
      </c>
      <c r="B8" s="23" t="s">
        <v>208</v>
      </c>
      <c r="C8" s="24" t="s">
        <v>194</v>
      </c>
      <c r="D8" s="24" t="s">
        <v>206</v>
      </c>
      <c r="F8" s="23" t="s">
        <v>209</v>
      </c>
      <c r="G8" s="23" t="s">
        <v>207</v>
      </c>
      <c r="H8" s="23" t="s">
        <v>194</v>
      </c>
      <c r="I8" s="24" t="s">
        <v>206</v>
      </c>
      <c r="J8" s="23" t="s">
        <v>228</v>
      </c>
      <c r="K8" s="26" t="s">
        <v>195</v>
      </c>
      <c r="M8" s="23" t="s">
        <v>220</v>
      </c>
      <c r="N8" s="23" t="s">
        <v>212</v>
      </c>
      <c r="O8" s="23" t="s">
        <v>213</v>
      </c>
      <c r="P8" s="23" t="s">
        <v>214</v>
      </c>
      <c r="Q8" s="23" t="s">
        <v>215</v>
      </c>
      <c r="R8" s="23" t="s">
        <v>216</v>
      </c>
      <c r="S8" s="23" t="s">
        <v>217</v>
      </c>
      <c r="T8" s="23" t="s">
        <v>218</v>
      </c>
    </row>
    <row r="9" spans="1:57" x14ac:dyDescent="0.25">
      <c r="A9" t="s">
        <v>179</v>
      </c>
      <c r="B9" s="5">
        <v>41640</v>
      </c>
      <c r="C9" s="20">
        <v>2720</v>
      </c>
      <c r="D9" s="20">
        <v>16167819.270000003</v>
      </c>
      <c r="F9">
        <v>1</v>
      </c>
      <c r="G9" t="s">
        <v>179</v>
      </c>
      <c r="H9" s="8">
        <f>SUMIF($A$9:$A$53,$G9,C$9:C$53)</f>
        <v>11080</v>
      </c>
      <c r="I9" s="8">
        <f>SUMIF($A$9:$A$53,$G9,D$9:D$53)</f>
        <v>69040978.079999998</v>
      </c>
      <c r="J9" s="28">
        <f>$N$9*F9^6+$O$9*F9^5+$P$9*F9^4+$Q$9*F9^3+$R$9*F9^2+$S$9*F9+$T$9</f>
        <v>69017432.569999993</v>
      </c>
      <c r="K9" s="18">
        <f>I9-J9</f>
        <v>23545.510000005364</v>
      </c>
      <c r="M9" s="17" t="s">
        <v>219</v>
      </c>
      <c r="N9" s="21">
        <v>431.65</v>
      </c>
      <c r="O9" s="21">
        <v>-10482.709999999999</v>
      </c>
      <c r="P9" s="21">
        <v>12847.65</v>
      </c>
      <c r="Q9" s="21">
        <v>1300349.6499999999</v>
      </c>
      <c r="R9" s="21">
        <v>-11351462.1</v>
      </c>
      <c r="S9" s="21">
        <v>42821088.289999999</v>
      </c>
      <c r="T9" s="21">
        <v>36244660.140000001</v>
      </c>
    </row>
    <row r="10" spans="1:57" x14ac:dyDescent="0.25">
      <c r="A10" t="s">
        <v>179</v>
      </c>
      <c r="B10" s="5">
        <v>41671</v>
      </c>
      <c r="C10" s="20">
        <v>3808</v>
      </c>
      <c r="D10" s="20">
        <v>23212336.719999999</v>
      </c>
      <c r="F10">
        <v>2</v>
      </c>
      <c r="G10" t="s">
        <v>180</v>
      </c>
      <c r="H10" s="8">
        <f t="shared" ref="H10:H23" si="0">SUMIF($A$9:$A$53,$G10,C$9:C$53)</f>
        <v>12081</v>
      </c>
      <c r="I10" s="8">
        <f t="shared" ref="I10:I23" si="1">SUMIF($A$9:$A$53,$G10,D$9:D$53)</f>
        <v>89182035.140000015</v>
      </c>
      <c r="J10" s="28">
        <f t="shared" ref="J10:J23" si="2">$N$9*F10^6+$O$9*F10^5+$P$9*F10^4+$Q$9*F10^3+$R$9*F10^2+$S$9*F10+$T$9</f>
        <v>86781526.799999997</v>
      </c>
      <c r="K10" s="18">
        <f t="shared" ref="K10:K23" si="3">I10-J10</f>
        <v>2400508.3400000185</v>
      </c>
    </row>
    <row r="11" spans="1:57" s="7" customFormat="1" x14ac:dyDescent="0.25">
      <c r="A11" t="s">
        <v>179</v>
      </c>
      <c r="B11" s="5">
        <v>41699</v>
      </c>
      <c r="C11" s="20">
        <v>4552</v>
      </c>
      <c r="D11" s="20">
        <v>29660822.09</v>
      </c>
      <c r="E11"/>
      <c r="F11">
        <v>3</v>
      </c>
      <c r="G11" t="s">
        <v>181</v>
      </c>
      <c r="H11" s="8">
        <f t="shared" si="0"/>
        <v>10793</v>
      </c>
      <c r="I11" s="8">
        <f t="shared" si="1"/>
        <v>81531872.700000003</v>
      </c>
      <c r="J11" s="28">
        <f t="shared" si="2"/>
        <v>96462240.63000001</v>
      </c>
      <c r="K11" s="18">
        <f t="shared" si="3"/>
        <v>-14930367.930000007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7" customFormat="1" x14ac:dyDescent="0.25">
      <c r="A12" t="s">
        <v>180</v>
      </c>
      <c r="B12" s="5">
        <v>41730</v>
      </c>
      <c r="C12" s="20">
        <v>3664</v>
      </c>
      <c r="D12" s="20">
        <v>25181180.140000004</v>
      </c>
      <c r="E12"/>
      <c r="F12">
        <v>4</v>
      </c>
      <c r="G12" t="s">
        <v>182</v>
      </c>
      <c r="H12" s="8">
        <f t="shared" si="0"/>
        <v>14933</v>
      </c>
      <c r="I12" s="8">
        <f t="shared" si="1"/>
        <v>138335843.75</v>
      </c>
      <c r="J12" s="28">
        <f t="shared" si="2"/>
        <v>103450739.06</v>
      </c>
      <c r="K12" s="18">
        <f t="shared" si="3"/>
        <v>34885104.689999998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x14ac:dyDescent="0.25">
      <c r="A13" t="s">
        <v>180</v>
      </c>
      <c r="B13" s="5">
        <v>41760</v>
      </c>
      <c r="C13" s="20">
        <v>3143</v>
      </c>
      <c r="D13" s="20">
        <v>23079641.619999997</v>
      </c>
      <c r="F13">
        <v>5</v>
      </c>
      <c r="G13" t="s">
        <v>183</v>
      </c>
      <c r="H13" s="8">
        <f t="shared" si="0"/>
        <v>5802</v>
      </c>
      <c r="I13" s="8">
        <f t="shared" si="1"/>
        <v>74648905.790000007</v>
      </c>
      <c r="J13" s="28">
        <f t="shared" si="2"/>
        <v>111123099.08999999</v>
      </c>
      <c r="K13" s="18">
        <f t="shared" si="3"/>
        <v>-36474193.299999982</v>
      </c>
    </row>
    <row r="14" spans="1:57" x14ac:dyDescent="0.25">
      <c r="A14" t="s">
        <v>180</v>
      </c>
      <c r="B14" s="5">
        <v>41791</v>
      </c>
      <c r="C14" s="20">
        <v>5274</v>
      </c>
      <c r="D14" s="20">
        <v>40921213.380000003</v>
      </c>
      <c r="F14">
        <v>6</v>
      </c>
      <c r="G14" t="s">
        <v>184</v>
      </c>
      <c r="H14" s="8">
        <f t="shared" si="0"/>
        <v>10110</v>
      </c>
      <c r="I14" s="8">
        <f t="shared" si="1"/>
        <v>136267913.72</v>
      </c>
      <c r="J14" s="28">
        <f t="shared" si="2"/>
        <v>120670142.52000003</v>
      </c>
      <c r="K14" s="18">
        <f t="shared" si="3"/>
        <v>15597771.199999973</v>
      </c>
    </row>
    <row r="15" spans="1:57" s="8" customFormat="1" x14ac:dyDescent="0.25">
      <c r="A15" t="s">
        <v>181</v>
      </c>
      <c r="B15" s="5">
        <v>41821</v>
      </c>
      <c r="C15" s="20">
        <v>4969</v>
      </c>
      <c r="D15" s="20">
        <v>37189813.329999998</v>
      </c>
      <c r="E15"/>
      <c r="F15">
        <v>7</v>
      </c>
      <c r="G15" t="s">
        <v>185</v>
      </c>
      <c r="H15" s="8">
        <f t="shared" si="0"/>
        <v>10020</v>
      </c>
      <c r="I15" s="8">
        <f t="shared" si="1"/>
        <v>118419041.63999999</v>
      </c>
      <c r="J15" s="28">
        <f t="shared" si="2"/>
        <v>131238056.75000001</v>
      </c>
      <c r="K15" s="18">
        <f t="shared" si="3"/>
        <v>-12819015.110000029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s="8" customFormat="1" x14ac:dyDescent="0.25">
      <c r="A16" t="s">
        <v>181</v>
      </c>
      <c r="B16" s="5">
        <v>41852</v>
      </c>
      <c r="C16" s="20">
        <v>2381</v>
      </c>
      <c r="D16" s="20">
        <v>18343513.999999996</v>
      </c>
      <c r="E16"/>
      <c r="F16">
        <v>8</v>
      </c>
      <c r="G16" t="s">
        <v>186</v>
      </c>
      <c r="H16" s="8">
        <f t="shared" si="0"/>
        <v>13274</v>
      </c>
      <c r="I16" s="8">
        <f t="shared" si="1"/>
        <v>172276663.98000002</v>
      </c>
      <c r="J16" s="28">
        <f t="shared" si="2"/>
        <v>140379803.57999998</v>
      </c>
      <c r="K16" s="18">
        <f t="shared" si="3"/>
        <v>31896860.400000036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s="8" customFormat="1" x14ac:dyDescent="0.25">
      <c r="A17" t="s">
        <v>181</v>
      </c>
      <c r="B17" s="5">
        <v>41883</v>
      </c>
      <c r="C17" s="20">
        <v>3443</v>
      </c>
      <c r="D17" s="20">
        <v>25998545.370000005</v>
      </c>
      <c r="E17"/>
      <c r="F17">
        <v>9</v>
      </c>
      <c r="G17" t="s">
        <v>193</v>
      </c>
      <c r="H17" s="8">
        <f t="shared" si="0"/>
        <v>7726</v>
      </c>
      <c r="I17" s="8">
        <f t="shared" si="1"/>
        <v>118633322.16</v>
      </c>
      <c r="J17" s="28">
        <f t="shared" si="2"/>
        <v>144817316.00999987</v>
      </c>
      <c r="K17" s="18">
        <f t="shared" si="3"/>
        <v>-26183993.849999875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x14ac:dyDescent="0.25">
      <c r="A18" t="s">
        <v>182</v>
      </c>
      <c r="B18" s="5">
        <v>41913</v>
      </c>
      <c r="C18" s="20">
        <v>4534</v>
      </c>
      <c r="D18" s="20">
        <v>34813926.240000002</v>
      </c>
      <c r="F18">
        <v>10</v>
      </c>
      <c r="G18" t="s">
        <v>187</v>
      </c>
      <c r="H18" s="8">
        <f t="shared" si="0"/>
        <v>10465</v>
      </c>
      <c r="I18" s="8">
        <f t="shared" si="1"/>
        <v>144227421.32999995</v>
      </c>
      <c r="J18" s="28">
        <f t="shared" si="2"/>
        <v>141514483.04000008</v>
      </c>
      <c r="K18" s="18">
        <f t="shared" si="3"/>
        <v>2712938.2899998724</v>
      </c>
    </row>
    <row r="19" spans="1:57" x14ac:dyDescent="0.25">
      <c r="A19" t="s">
        <v>182</v>
      </c>
      <c r="B19" s="5">
        <v>41944</v>
      </c>
      <c r="C19" s="20">
        <v>3360</v>
      </c>
      <c r="D19" s="20">
        <v>31084463.610000003</v>
      </c>
      <c r="F19">
        <v>11</v>
      </c>
      <c r="G19" t="s">
        <v>188</v>
      </c>
      <c r="H19" s="8">
        <f t="shared" si="0"/>
        <v>9070</v>
      </c>
      <c r="I19" s="8">
        <f t="shared" si="1"/>
        <v>122065184.28</v>
      </c>
      <c r="J19" s="28">
        <f t="shared" si="2"/>
        <v>129060922.4700001</v>
      </c>
      <c r="K19" s="18">
        <f t="shared" si="3"/>
        <v>-6995738.1900001019</v>
      </c>
    </row>
    <row r="20" spans="1:57" x14ac:dyDescent="0.25">
      <c r="A20" t="s">
        <v>182</v>
      </c>
      <c r="B20" s="5">
        <v>41974</v>
      </c>
      <c r="C20" s="20">
        <v>7039</v>
      </c>
      <c r="D20" s="20">
        <v>72437453.899999991</v>
      </c>
      <c r="F20">
        <v>12</v>
      </c>
      <c r="G20" t="s">
        <v>189</v>
      </c>
      <c r="H20" s="8">
        <f t="shared" si="0"/>
        <v>11108</v>
      </c>
      <c r="I20" s="8">
        <f t="shared" si="1"/>
        <v>135702104.44</v>
      </c>
      <c r="J20" s="28">
        <f t="shared" si="2"/>
        <v>109366541.70000018</v>
      </c>
      <c r="K20" s="18">
        <f t="shared" si="3"/>
        <v>26335562.739999816</v>
      </c>
    </row>
    <row r="21" spans="1:57" x14ac:dyDescent="0.25">
      <c r="A21" t="s">
        <v>183</v>
      </c>
      <c r="B21" s="5">
        <v>42005</v>
      </c>
      <c r="C21" s="20">
        <v>1516</v>
      </c>
      <c r="D21" s="20">
        <v>17097112.080000002</v>
      </c>
      <c r="F21">
        <v>13</v>
      </c>
      <c r="G21" t="s">
        <v>190</v>
      </c>
      <c r="H21" s="8">
        <f t="shared" si="0"/>
        <v>6596</v>
      </c>
      <c r="I21" s="8">
        <f t="shared" si="1"/>
        <v>64640508.100000001</v>
      </c>
      <c r="J21" s="28">
        <f t="shared" si="2"/>
        <v>89666886.530000106</v>
      </c>
      <c r="K21" s="18">
        <f t="shared" si="3"/>
        <v>-25026378.430000104</v>
      </c>
    </row>
    <row r="22" spans="1:57" x14ac:dyDescent="0.25">
      <c r="A22" t="s">
        <v>183</v>
      </c>
      <c r="B22" s="5">
        <v>42036</v>
      </c>
      <c r="C22" s="20">
        <v>1803</v>
      </c>
      <c r="D22" s="20">
        <v>25755151.030000001</v>
      </c>
      <c r="F22">
        <v>14</v>
      </c>
      <c r="G22" t="s">
        <v>191</v>
      </c>
      <c r="H22" s="8">
        <f t="shared" si="0"/>
        <v>9266</v>
      </c>
      <c r="I22" s="8">
        <f t="shared" si="1"/>
        <v>95033648.389999986</v>
      </c>
      <c r="J22" s="28">
        <f t="shared" si="2"/>
        <v>84839277.959999695</v>
      </c>
      <c r="K22" s="18">
        <f t="shared" si="3"/>
        <v>10194370.43000029</v>
      </c>
    </row>
    <row r="23" spans="1:57" x14ac:dyDescent="0.25">
      <c r="A23" t="s">
        <v>183</v>
      </c>
      <c r="B23" s="5">
        <v>42064</v>
      </c>
      <c r="C23" s="20">
        <v>2483</v>
      </c>
      <c r="D23" s="20">
        <v>31796642.680000011</v>
      </c>
      <c r="F23">
        <v>15</v>
      </c>
      <c r="G23" t="s">
        <v>192</v>
      </c>
      <c r="H23" s="8">
        <f t="shared" si="0"/>
        <v>12670</v>
      </c>
      <c r="I23" s="8">
        <f t="shared" si="1"/>
        <v>118479825.83999997</v>
      </c>
      <c r="J23" s="28">
        <f t="shared" si="2"/>
        <v>120029736.99000098</v>
      </c>
      <c r="K23" s="18">
        <f t="shared" si="3"/>
        <v>-1549911.1500010043</v>
      </c>
    </row>
    <row r="24" spans="1:57" x14ac:dyDescent="0.25">
      <c r="A24" t="s">
        <v>184</v>
      </c>
      <c r="B24" s="5">
        <v>42095</v>
      </c>
      <c r="C24" s="20">
        <v>2655</v>
      </c>
      <c r="D24" s="20">
        <v>32773007.800000008</v>
      </c>
    </row>
    <row r="25" spans="1:57" x14ac:dyDescent="0.25">
      <c r="A25" t="s">
        <v>184</v>
      </c>
      <c r="B25" s="5">
        <v>42125</v>
      </c>
      <c r="C25" s="20">
        <v>3195</v>
      </c>
      <c r="D25" s="20">
        <v>43562202.000000007</v>
      </c>
      <c r="F25" s="9" t="s">
        <v>222</v>
      </c>
    </row>
    <row r="26" spans="1:57" x14ac:dyDescent="0.25">
      <c r="A26" t="s">
        <v>184</v>
      </c>
      <c r="B26" s="5">
        <v>42156</v>
      </c>
      <c r="C26" s="20">
        <v>4260</v>
      </c>
      <c r="D26" s="20">
        <v>59932703.919999994</v>
      </c>
    </row>
    <row r="27" spans="1:57" x14ac:dyDescent="0.25">
      <c r="A27" t="s">
        <v>185</v>
      </c>
      <c r="B27" s="5">
        <v>42186</v>
      </c>
      <c r="C27" s="20">
        <v>3352</v>
      </c>
      <c r="D27" s="20">
        <v>40394205.029999994</v>
      </c>
      <c r="F27" s="23" t="s">
        <v>227</v>
      </c>
      <c r="G27" s="23" t="s">
        <v>223</v>
      </c>
      <c r="H27" s="23" t="s">
        <v>224</v>
      </c>
      <c r="I27" s="23" t="s">
        <v>225</v>
      </c>
      <c r="J27" s="23" t="s">
        <v>226</v>
      </c>
      <c r="K27" s="23" t="s">
        <v>198</v>
      </c>
    </row>
    <row r="28" spans="1:57" x14ac:dyDescent="0.25">
      <c r="A28" t="s">
        <v>185</v>
      </c>
      <c r="B28" s="5">
        <v>42217</v>
      </c>
      <c r="C28" s="20">
        <v>2446</v>
      </c>
      <c r="D28" s="20">
        <v>25586638.289999995</v>
      </c>
      <c r="F28" s="23">
        <v>2014</v>
      </c>
      <c r="G28" s="18">
        <f>IFERROR(VLOOKUP((CONCATENATE($F28,"_",G$27)),$G$8:$K$23,5,0),0)</f>
        <v>23545.510000005364</v>
      </c>
      <c r="H28" s="18">
        <f>IFERROR(VLOOKUP((CONCATENATE($F28,"_",H$27)),$G$8:$K$23,5,0),0)</f>
        <v>2400508.3400000185</v>
      </c>
      <c r="I28" s="18">
        <f>IFERROR(VLOOKUP((CONCATENATE($F28,"_",I$27)),$G$8:$K$23,5,0),0)</f>
        <v>-14930367.930000007</v>
      </c>
      <c r="J28" s="18">
        <f>IFERROR(VLOOKUP((CONCATENATE($F28,"_",J$27)),$G$8:$K$23,5,0),0)</f>
        <v>34885104.689999998</v>
      </c>
    </row>
    <row r="29" spans="1:57" x14ac:dyDescent="0.25">
      <c r="A29" t="s">
        <v>185</v>
      </c>
      <c r="B29" s="5">
        <v>42248</v>
      </c>
      <c r="C29" s="20">
        <v>4222</v>
      </c>
      <c r="D29" s="20">
        <v>52438198.319999993</v>
      </c>
      <c r="F29" s="23">
        <v>2015</v>
      </c>
      <c r="G29" s="18">
        <f>IFERROR(VLOOKUP((CONCATENATE($F29,"_",G$27)),$G$8:$K$23,5,0),0)</f>
        <v>-36474193.299999982</v>
      </c>
      <c r="H29" s="18">
        <f>IFERROR(VLOOKUP((CONCATENATE($F29,"_",H$27)),$G$8:$K$23,5,0),0)</f>
        <v>15597771.199999973</v>
      </c>
      <c r="I29" s="18">
        <f>IFERROR(VLOOKUP((CONCATENATE($F29,"_",I$27)),$G$8:$K$23,5,0),0)</f>
        <v>-12819015.110000029</v>
      </c>
      <c r="J29" s="18">
        <f>IFERROR(VLOOKUP((CONCATENATE($F29,"_",J$27)),$G$8:$K$23,5,0),0)</f>
        <v>31896860.400000036</v>
      </c>
    </row>
    <row r="30" spans="1:57" x14ac:dyDescent="0.25">
      <c r="A30" t="s">
        <v>186</v>
      </c>
      <c r="B30" s="5">
        <v>42278</v>
      </c>
      <c r="C30" s="20">
        <v>3794</v>
      </c>
      <c r="D30" s="20">
        <v>48480354.020000003</v>
      </c>
      <c r="F30" s="23">
        <v>2016</v>
      </c>
      <c r="G30" s="18">
        <f>IFERROR(VLOOKUP((CONCATENATE($F30,"_",G$27)),$G$8:$K$23,5,0),0)</f>
        <v>-26183993.849999875</v>
      </c>
      <c r="H30" s="18">
        <f>IFERROR(VLOOKUP((CONCATENATE($F30,"_",H$27)),$G$8:$K$23,5,0),0)</f>
        <v>2712938.2899998724</v>
      </c>
      <c r="I30" s="18">
        <f>IFERROR(VLOOKUP((CONCATENATE($F30,"_",I$27)),$G$8:$K$23,5,0),0)</f>
        <v>-6995738.1900001019</v>
      </c>
      <c r="J30" s="18">
        <f>IFERROR(VLOOKUP((CONCATENATE($F30,"_",J$27)),$G$8:$K$23,5,0),0)</f>
        <v>26335562.739999816</v>
      </c>
    </row>
    <row r="31" spans="1:57" x14ac:dyDescent="0.25">
      <c r="A31" t="s">
        <v>186</v>
      </c>
      <c r="B31" s="5">
        <v>42309</v>
      </c>
      <c r="C31" s="20">
        <v>4513</v>
      </c>
      <c r="D31" s="20">
        <v>61491670.409999996</v>
      </c>
      <c r="F31" s="23">
        <v>2017</v>
      </c>
      <c r="G31" s="18">
        <f>IFERROR(VLOOKUP((CONCATENATE($F31,"_",G$27)),$G$8:$K$23,5,0),0)</f>
        <v>-25026378.430000104</v>
      </c>
      <c r="H31" s="18">
        <f>IFERROR(VLOOKUP((CONCATENATE($F31,"_",H$27)),$G$8:$K$23,5,0),0)</f>
        <v>10194370.43000029</v>
      </c>
      <c r="I31" s="18">
        <f>IFERROR(VLOOKUP((CONCATENATE($F31,"_",I$27)),$G$8:$K$23,5,0),0)</f>
        <v>-1549911.1500010043</v>
      </c>
      <c r="J31" s="18" t="str">
        <f>IFERROR(VLOOKUP((CONCATENATE($F31,"_",J$27)),$G$8:$K$23,5,0),"")</f>
        <v/>
      </c>
    </row>
    <row r="32" spans="1:57" x14ac:dyDescent="0.25">
      <c r="A32" t="s">
        <v>186</v>
      </c>
      <c r="B32" s="5">
        <v>42339</v>
      </c>
      <c r="C32" s="20">
        <v>4967</v>
      </c>
      <c r="D32" s="20">
        <v>62304639.550000019</v>
      </c>
      <c r="F32" s="23" t="s">
        <v>196</v>
      </c>
      <c r="G32" s="8">
        <f>SUM(G28:G31)</f>
        <v>-87661020.069999963</v>
      </c>
      <c r="H32" s="8">
        <f t="shared" ref="H32:J32" si="4">SUM(H28:H31)</f>
        <v>30905588.260000154</v>
      </c>
      <c r="I32" s="8">
        <f t="shared" si="4"/>
        <v>-36295032.380001143</v>
      </c>
      <c r="J32" s="8">
        <f t="shared" si="4"/>
        <v>93117527.829999849</v>
      </c>
    </row>
    <row r="33" spans="1:26" x14ac:dyDescent="0.25">
      <c r="A33" t="s">
        <v>193</v>
      </c>
      <c r="B33" s="5">
        <v>42370</v>
      </c>
      <c r="C33" s="20">
        <v>1840</v>
      </c>
      <c r="D33" s="20">
        <v>28879134.02</v>
      </c>
      <c r="F33" s="23" t="s">
        <v>197</v>
      </c>
      <c r="G33" s="18">
        <f>G32/COUNT(G28:G31)</f>
        <v>-21915255.017499991</v>
      </c>
      <c r="H33" s="18">
        <f>H32/COUNT(H28:H31)</f>
        <v>7726397.0650000386</v>
      </c>
      <c r="I33" s="18">
        <f>I32/COUNT(I28:I31)</f>
        <v>-9073758.0950002857</v>
      </c>
      <c r="J33" s="18">
        <f>J32/COUNT(J28:J31)</f>
        <v>31039175.943333283</v>
      </c>
      <c r="K33" s="8">
        <f>SUM(G33:J33)</f>
        <v>7776559.8958330452</v>
      </c>
    </row>
    <row r="34" spans="1:26" ht="30" x14ac:dyDescent="0.25">
      <c r="A34" t="s">
        <v>193</v>
      </c>
      <c r="B34" s="5">
        <v>42401</v>
      </c>
      <c r="C34" s="20">
        <v>2133</v>
      </c>
      <c r="D34" s="20">
        <v>30184022.409999996</v>
      </c>
      <c r="E34" s="11"/>
      <c r="F34" s="23" t="s">
        <v>229</v>
      </c>
      <c r="G34" s="27">
        <f>G33-$K$33/4</f>
        <v>-23859394.991458252</v>
      </c>
      <c r="H34" s="27">
        <f t="shared" ref="H34:J34" si="5">H33-$K$33/4</f>
        <v>5782257.0910417773</v>
      </c>
      <c r="I34" s="27">
        <f t="shared" si="5"/>
        <v>-11017898.068958547</v>
      </c>
      <c r="J34" s="27">
        <f t="shared" si="5"/>
        <v>29095035.969375022</v>
      </c>
      <c r="K34" s="8">
        <f>SUM(G34:J34)</f>
        <v>0</v>
      </c>
    </row>
    <row r="35" spans="1:26" x14ac:dyDescent="0.25">
      <c r="A35" t="s">
        <v>193</v>
      </c>
      <c r="B35" s="5">
        <v>42430</v>
      </c>
      <c r="C35" s="20">
        <v>3753</v>
      </c>
      <c r="D35" s="20">
        <v>59570165.730000012</v>
      </c>
    </row>
    <row r="36" spans="1:26" ht="18.75" x14ac:dyDescent="0.25">
      <c r="A36" t="s">
        <v>187</v>
      </c>
      <c r="B36" s="5">
        <v>42461</v>
      </c>
      <c r="C36" s="20">
        <v>2887</v>
      </c>
      <c r="D36" s="20">
        <v>43622370.779999979</v>
      </c>
      <c r="F36" s="9" t="s">
        <v>230</v>
      </c>
      <c r="M36" s="11"/>
    </row>
    <row r="37" spans="1:26" x14ac:dyDescent="0.25">
      <c r="A37" t="s">
        <v>187</v>
      </c>
      <c r="B37" s="5">
        <v>42491</v>
      </c>
      <c r="C37" s="20">
        <v>2923</v>
      </c>
      <c r="D37" s="20">
        <v>36648448.089999981</v>
      </c>
      <c r="F37" s="10"/>
      <c r="G37" s="10"/>
      <c r="H37" s="10"/>
      <c r="I37" s="10"/>
      <c r="J37" s="10"/>
      <c r="K37" s="41"/>
      <c r="L37" s="41"/>
      <c r="M37" s="41"/>
      <c r="N37" s="41"/>
    </row>
    <row r="38" spans="1:26" ht="45" x14ac:dyDescent="0.25">
      <c r="A38" t="s">
        <v>187</v>
      </c>
      <c r="B38" s="5">
        <v>42522</v>
      </c>
      <c r="C38" s="20">
        <v>4655</v>
      </c>
      <c r="D38" s="20">
        <v>63956602.459999986</v>
      </c>
      <c r="F38" s="23" t="s">
        <v>202</v>
      </c>
      <c r="G38" s="13">
        <f t="array" ref="G38">SUMSQ(K42:K56)/SUMSQ(I42:I56+J42:J56)</f>
        <v>5.3352386806196726E-3</v>
      </c>
      <c r="H38" s="8"/>
      <c r="I38" s="8"/>
      <c r="J38" s="8"/>
      <c r="K38" s="8"/>
      <c r="L38" s="8"/>
      <c r="M38" s="8"/>
    </row>
    <row r="39" spans="1:26" ht="18.75" x14ac:dyDescent="0.25">
      <c r="A39" t="s">
        <v>188</v>
      </c>
      <c r="B39" s="5">
        <v>42552</v>
      </c>
      <c r="C39" s="20">
        <v>2464</v>
      </c>
      <c r="D39" s="20">
        <v>36655607.380000003</v>
      </c>
      <c r="F39" s="23" t="s">
        <v>231</v>
      </c>
      <c r="G39" s="29">
        <v>0.8</v>
      </c>
      <c r="H39" s="8"/>
      <c r="I39" s="8"/>
      <c r="J39" s="8"/>
      <c r="K39" s="8"/>
      <c r="L39" s="8"/>
      <c r="M39" s="8"/>
      <c r="O39" s="11"/>
      <c r="Z39" s="11"/>
    </row>
    <row r="40" spans="1:26" x14ac:dyDescent="0.25">
      <c r="A40" t="s">
        <v>188</v>
      </c>
      <c r="B40" s="5">
        <v>42583</v>
      </c>
      <c r="C40" s="20">
        <v>2881</v>
      </c>
      <c r="D40" s="20">
        <v>34259610.350000001</v>
      </c>
      <c r="F40" s="8"/>
      <c r="G40" s="8"/>
      <c r="H40" s="8"/>
      <c r="I40" s="8"/>
      <c r="J40" s="8"/>
      <c r="K40" s="8"/>
      <c r="L40" s="8"/>
      <c r="M40" s="8"/>
      <c r="N40" s="10"/>
      <c r="O40" s="10"/>
      <c r="P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64.5" customHeight="1" x14ac:dyDescent="0.25">
      <c r="A41" t="s">
        <v>188</v>
      </c>
      <c r="B41" s="5">
        <v>42614</v>
      </c>
      <c r="C41" s="20">
        <v>3725</v>
      </c>
      <c r="D41" s="20">
        <v>51149966.549999997</v>
      </c>
      <c r="F41" s="23" t="s">
        <v>209</v>
      </c>
      <c r="G41" s="23" t="s">
        <v>207</v>
      </c>
      <c r="H41" s="24" t="s">
        <v>206</v>
      </c>
      <c r="I41" s="23" t="s">
        <v>228</v>
      </c>
      <c r="J41" s="23" t="s">
        <v>229</v>
      </c>
      <c r="K41" s="24" t="s">
        <v>201</v>
      </c>
      <c r="L41" s="23" t="s">
        <v>232</v>
      </c>
      <c r="M41" s="22" t="s">
        <v>205</v>
      </c>
      <c r="N41" s="22" t="s">
        <v>233</v>
      </c>
      <c r="O41" s="22" t="s">
        <v>239</v>
      </c>
      <c r="P41" s="22" t="s">
        <v>244</v>
      </c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t="s">
        <v>189</v>
      </c>
      <c r="B42" s="5">
        <v>42644</v>
      </c>
      <c r="C42" s="20">
        <v>2805</v>
      </c>
      <c r="D42" s="20">
        <v>37029421.460000001</v>
      </c>
      <c r="F42">
        <v>1</v>
      </c>
      <c r="G42" t="s">
        <v>179</v>
      </c>
      <c r="H42" s="8">
        <f>SUMIF($A$9:$A$53,$G42,D$9:D$53)</f>
        <v>69040978.079999998</v>
      </c>
      <c r="I42" s="28">
        <f>$N$9*F42^6+$O$9*F42^5+$P$9*F42^4+$Q$9*F42^3+$R$9*F42^2+$S$9*F42+$T$9</f>
        <v>69017432.569999993</v>
      </c>
      <c r="J42" s="28">
        <f>HLOOKUP(RIGHT(G42,2),$G$27:$J$34,8,0)</f>
        <v>-23859394.991458252</v>
      </c>
      <c r="K42" s="8">
        <f>H42-I42-J42</f>
        <v>23882940.501458257</v>
      </c>
      <c r="L42" s="8">
        <f>(I42+J42)*$G$38</f>
        <v>240928.90882991263</v>
      </c>
      <c r="M42" s="8">
        <f>I42+J42</f>
        <v>45158037.578541741</v>
      </c>
      <c r="N42" s="8"/>
      <c r="O42" s="12">
        <f>(H42-M42)/H42</f>
        <v>0.34592413325582277</v>
      </c>
      <c r="P42" s="12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t="s">
        <v>189</v>
      </c>
      <c r="B43" s="5">
        <v>42675</v>
      </c>
      <c r="C43" s="20">
        <v>4131</v>
      </c>
      <c r="D43" s="20">
        <v>42344393.000000015</v>
      </c>
      <c r="F43">
        <v>2</v>
      </c>
      <c r="G43" t="s">
        <v>180</v>
      </c>
      <c r="H43" s="8">
        <f>SUMIF($A$9:$A$53,$G43,D$9:D$53)</f>
        <v>89182035.140000015</v>
      </c>
      <c r="I43" s="28">
        <f>$N$9*F43^6+$O$9*F43^5+$P$9*F43^4+$Q$9*F43^3+$R$9*F43^2+$S$9*F43+$T$9</f>
        <v>86781526.799999997</v>
      </c>
      <c r="J43" s="28">
        <f>HLOOKUP(RIGHT(G43,2),$G$27:$J$34,8,0)</f>
        <v>5782257.0910417773</v>
      </c>
      <c r="K43" s="8">
        <f t="shared" ref="K43:K56" si="6">H43-I43-J43</f>
        <v>-3381748.7510417588</v>
      </c>
      <c r="L43" s="8">
        <f>(I43+J43)*$G$38</f>
        <v>493849.8802400062</v>
      </c>
      <c r="M43" s="8">
        <f t="shared" ref="M43:M58" si="7">I43+J43</f>
        <v>92563783.891041771</v>
      </c>
      <c r="N43" s="8"/>
      <c r="O43" s="12">
        <f t="shared" ref="O43:O56" si="8">(H43-M43)/H43</f>
        <v>-3.7919618516588101E-2</v>
      </c>
      <c r="P43" s="12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t="s">
        <v>189</v>
      </c>
      <c r="B44" s="5">
        <v>42705</v>
      </c>
      <c r="C44" s="20">
        <v>4172</v>
      </c>
      <c r="D44" s="20">
        <v>56328289.980000004</v>
      </c>
      <c r="F44">
        <v>3</v>
      </c>
      <c r="G44" t="s">
        <v>181</v>
      </c>
      <c r="H44" s="8">
        <f>SUMIF($A$9:$A$53,$G44,D$9:D$53)</f>
        <v>81531872.700000003</v>
      </c>
      <c r="I44" s="28">
        <f>$N$9*F44^6+$O$9*F44^5+$P$9*F44^4+$Q$9*F44^3+$R$9*F44^2+$S$9*F44+$T$9</f>
        <v>96462240.63000001</v>
      </c>
      <c r="J44" s="28">
        <f>HLOOKUP(RIGHT(G44,2),$G$27:$J$34,8,0)</f>
        <v>-11017898.068958547</v>
      </c>
      <c r="K44" s="8">
        <f t="shared" si="6"/>
        <v>-3912469.8610414602</v>
      </c>
      <c r="L44" s="8">
        <f>(I44+J44)*$G$38</f>
        <v>455865.9614717862</v>
      </c>
      <c r="M44" s="8">
        <f t="shared" si="7"/>
        <v>85444342.561041459</v>
      </c>
      <c r="N44" s="8"/>
      <c r="O44" s="12">
        <f t="shared" si="8"/>
        <v>-4.7986998599155888E-2</v>
      </c>
      <c r="P44" s="12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t="s">
        <v>190</v>
      </c>
      <c r="B45" s="5">
        <v>42736</v>
      </c>
      <c r="C45" s="20">
        <v>1821</v>
      </c>
      <c r="D45" s="20">
        <v>16609150.550000003</v>
      </c>
      <c r="F45">
        <v>4</v>
      </c>
      <c r="G45" t="s">
        <v>182</v>
      </c>
      <c r="H45" s="8">
        <f>SUMIF($A$9:$A$53,$G45,D$9:D$53)</f>
        <v>138335843.75</v>
      </c>
      <c r="I45" s="28">
        <f>$N$9*F45^6+$O$9*F45^5+$P$9*F45^4+$Q$9*F45^3+$R$9*F45^2+$S$9*F45+$T$9</f>
        <v>103450739.06</v>
      </c>
      <c r="J45" s="28">
        <f>HLOOKUP(RIGHT(G45,2),$G$27:$J$34,8,0)</f>
        <v>29095035.969375022</v>
      </c>
      <c r="K45" s="8">
        <f t="shared" si="6"/>
        <v>5790068.7206249759</v>
      </c>
      <c r="L45" s="8">
        <f>(I45+J45)*$G$38</f>
        <v>707163.34588943468</v>
      </c>
      <c r="M45" s="8">
        <f t="shared" si="7"/>
        <v>132545775.02937502</v>
      </c>
      <c r="N45" s="8"/>
      <c r="O45" s="12">
        <f t="shared" si="8"/>
        <v>4.1855158892071191E-2</v>
      </c>
      <c r="P45" s="12"/>
      <c r="X45" s="10"/>
      <c r="Y45" s="8"/>
      <c r="Z45" s="8"/>
    </row>
    <row r="46" spans="1:26" x14ac:dyDescent="0.25">
      <c r="A46" t="s">
        <v>190</v>
      </c>
      <c r="B46" s="5">
        <v>42767</v>
      </c>
      <c r="C46" s="20">
        <v>2086</v>
      </c>
      <c r="D46" s="20">
        <v>23657877.060000002</v>
      </c>
      <c r="F46">
        <v>5</v>
      </c>
      <c r="G46" t="s">
        <v>183</v>
      </c>
      <c r="H46" s="8">
        <f>SUMIF($A$9:$A$53,$G46,D$9:D$53)</f>
        <v>74648905.790000007</v>
      </c>
      <c r="I46" s="28">
        <f>$N$9*F46^6+$O$9*F46^5+$P$9*F46^4+$Q$9*F46^3+$R$9*F46^2+$S$9*F46+$T$9</f>
        <v>111123099.08999999</v>
      </c>
      <c r="J46" s="28">
        <f>HLOOKUP(RIGHT(G46,2),$G$27:$J$34,8,0)</f>
        <v>-23859394.991458252</v>
      </c>
      <c r="K46" s="8">
        <f t="shared" si="6"/>
        <v>-12614798.30854173</v>
      </c>
      <c r="L46" s="8">
        <f>(I46+J46)*$G$38</f>
        <v>465572.68952068931</v>
      </c>
      <c r="M46" s="8">
        <f t="shared" si="7"/>
        <v>87263704.098541737</v>
      </c>
      <c r="N46" s="8"/>
      <c r="O46" s="12">
        <f>(H46-M46)/H46</f>
        <v>-0.16898838871167504</v>
      </c>
      <c r="P46" s="12"/>
    </row>
    <row r="47" spans="1:26" x14ac:dyDescent="0.25">
      <c r="A47" t="s">
        <v>190</v>
      </c>
      <c r="B47" s="5">
        <v>42795</v>
      </c>
      <c r="C47" s="20">
        <v>2689</v>
      </c>
      <c r="D47" s="20">
        <v>24373480.489999995</v>
      </c>
      <c r="F47">
        <v>6</v>
      </c>
      <c r="G47" t="s">
        <v>184</v>
      </c>
      <c r="H47" s="8">
        <f>SUMIF($A$9:$A$53,$G47,D$9:D$53)</f>
        <v>136267913.72</v>
      </c>
      <c r="I47" s="28">
        <f>$N$9*F47^6+$O$9*F47^5+$P$9*F47^4+$Q$9*F47^3+$R$9*F47^2+$S$9*F47+$T$9</f>
        <v>120670142.52000003</v>
      </c>
      <c r="J47" s="28">
        <f>HLOOKUP(RIGHT(G47,2),$G$27:$J$34,8,0)</f>
        <v>5782257.0910417773</v>
      </c>
      <c r="K47" s="8">
        <f t="shared" si="6"/>
        <v>9815514.1089581959</v>
      </c>
      <c r="L47" s="8">
        <f>(I47+J47)*$G$38</f>
        <v>674653.73366200621</v>
      </c>
      <c r="M47" s="8">
        <f t="shared" si="7"/>
        <v>126452399.6110418</v>
      </c>
      <c r="N47" s="8"/>
      <c r="O47" s="12">
        <f t="shared" si="8"/>
        <v>7.2031000115895805E-2</v>
      </c>
      <c r="P47" s="12"/>
    </row>
    <row r="48" spans="1:26" x14ac:dyDescent="0.25">
      <c r="A48" t="s">
        <v>191</v>
      </c>
      <c r="B48" s="5">
        <v>42826</v>
      </c>
      <c r="C48" s="20">
        <v>2559</v>
      </c>
      <c r="D48" s="20">
        <v>27938847.589999992</v>
      </c>
      <c r="F48">
        <v>7</v>
      </c>
      <c r="G48" t="s">
        <v>185</v>
      </c>
      <c r="H48" s="8">
        <f>SUMIF($A$9:$A$53,$G48,D$9:D$53)</f>
        <v>118419041.63999999</v>
      </c>
      <c r="I48" s="28">
        <f>$N$9*F48^6+$O$9*F48^5+$P$9*F48^4+$Q$9*F48^3+$R$9*F48^2+$S$9*F48+$T$9</f>
        <v>131238056.75000001</v>
      </c>
      <c r="J48" s="28">
        <f>HLOOKUP(RIGHT(G48,2),$G$27:$J$34,8,0)</f>
        <v>-11017898.068958547</v>
      </c>
      <c r="K48" s="8">
        <f t="shared" si="6"/>
        <v>-1801117.0410414822</v>
      </c>
      <c r="L48" s="8">
        <f>(I48+J48)*$G$38</f>
        <v>641403.24078532739</v>
      </c>
      <c r="M48" s="8">
        <f t="shared" si="7"/>
        <v>120220158.68104146</v>
      </c>
      <c r="N48" s="8"/>
      <c r="O48" s="12">
        <f t="shared" si="8"/>
        <v>-1.5209691077529302E-2</v>
      </c>
      <c r="P48" s="12"/>
    </row>
    <row r="49" spans="1:16" x14ac:dyDescent="0.25">
      <c r="A49" t="s">
        <v>191</v>
      </c>
      <c r="B49" s="5">
        <v>42856</v>
      </c>
      <c r="C49" s="20">
        <v>2667</v>
      </c>
      <c r="D49" s="20">
        <v>28694230.610000003</v>
      </c>
      <c r="F49">
        <v>8</v>
      </c>
      <c r="G49" t="s">
        <v>186</v>
      </c>
      <c r="H49" s="8">
        <f>SUMIF($A$9:$A$53,$G49,D$9:D$53)</f>
        <v>172276663.98000002</v>
      </c>
      <c r="I49" s="28">
        <f>$N$9*F49^6+$O$9*F49^5+$P$9*F49^4+$Q$9*F49^3+$R$9*F49^2+$S$9*F49+$T$9</f>
        <v>140379803.57999998</v>
      </c>
      <c r="J49" s="28">
        <f>HLOOKUP(RIGHT(G49,2),$G$27:$J$34,8,0)</f>
        <v>29095035.969375022</v>
      </c>
      <c r="K49" s="8">
        <f t="shared" si="6"/>
        <v>2801824.430625014</v>
      </c>
      <c r="L49" s="8">
        <f>(I49+J49)*$G$38</f>
        <v>904188.71935563814</v>
      </c>
      <c r="M49" s="8">
        <f t="shared" si="7"/>
        <v>169474839.549375</v>
      </c>
      <c r="N49" s="8"/>
      <c r="O49" s="12">
        <f t="shared" si="8"/>
        <v>1.6263516868136544E-2</v>
      </c>
      <c r="P49" s="12"/>
    </row>
    <row r="50" spans="1:16" x14ac:dyDescent="0.25">
      <c r="A50" t="s">
        <v>191</v>
      </c>
      <c r="B50" s="5">
        <v>42887</v>
      </c>
      <c r="C50" s="20">
        <v>4040</v>
      </c>
      <c r="D50" s="20">
        <v>38400570.189999998</v>
      </c>
      <c r="F50">
        <v>9</v>
      </c>
      <c r="G50" t="s">
        <v>193</v>
      </c>
      <c r="H50" s="8">
        <f>SUMIF($A$9:$A$53,$G50,D$9:D$53)</f>
        <v>118633322.16</v>
      </c>
      <c r="I50" s="28">
        <f>$N$9*F50^6+$O$9*F50^5+$P$9*F50^4+$Q$9*F50^3+$R$9*F50^2+$S$9*F50+$T$9</f>
        <v>144817316.00999987</v>
      </c>
      <c r="J50" s="28">
        <f>HLOOKUP(RIGHT(G50,2),$G$27:$J$34,8,0)</f>
        <v>-23859394.991458252</v>
      </c>
      <c r="K50" s="8">
        <f t="shared" si="6"/>
        <v>-2324598.8585416228</v>
      </c>
      <c r="L50" s="8">
        <f>(I50+J50)*$G$38</f>
        <v>645339.37894546252</v>
      </c>
      <c r="M50" s="8">
        <f t="shared" si="7"/>
        <v>120957921.01854162</v>
      </c>
      <c r="N50" s="8"/>
      <c r="O50" s="12">
        <f t="shared" si="8"/>
        <v>-1.9594822232209357E-2</v>
      </c>
      <c r="P50" s="12"/>
    </row>
    <row r="51" spans="1:16" x14ac:dyDescent="0.25">
      <c r="A51" t="s">
        <v>192</v>
      </c>
      <c r="B51" s="5">
        <v>42917</v>
      </c>
      <c r="C51" s="20">
        <v>3590</v>
      </c>
      <c r="D51" s="20">
        <v>31578362.370000005</v>
      </c>
      <c r="F51">
        <v>10</v>
      </c>
      <c r="G51" t="s">
        <v>187</v>
      </c>
      <c r="H51" s="8">
        <f>SUMIF($A$9:$A$53,$G51,D$9:D$53)</f>
        <v>144227421.32999995</v>
      </c>
      <c r="I51" s="28">
        <f>$N$9*F51^6+$O$9*F51^5+$P$9*F51^4+$Q$9*F51^3+$R$9*F51^2+$S$9*F51+$T$9</f>
        <v>141514483.04000008</v>
      </c>
      <c r="J51" s="28">
        <f>HLOOKUP(RIGHT(G51,2),$G$27:$J$34,8,0)</f>
        <v>5782257.0910417773</v>
      </c>
      <c r="K51" s="8">
        <f t="shared" si="6"/>
        <v>-3069318.8010419048</v>
      </c>
      <c r="L51" s="8">
        <f>(I51+J51)*$G$38</f>
        <v>785863.26547631854</v>
      </c>
      <c r="M51" s="8">
        <f t="shared" si="7"/>
        <v>147296740.13104185</v>
      </c>
      <c r="N51" s="8"/>
      <c r="O51" s="12">
        <f t="shared" si="8"/>
        <v>-2.128110433326779E-2</v>
      </c>
      <c r="P51" s="12"/>
    </row>
    <row r="52" spans="1:16" x14ac:dyDescent="0.25">
      <c r="A52" t="s">
        <v>192</v>
      </c>
      <c r="B52" s="5">
        <v>42948</v>
      </c>
      <c r="C52" s="20">
        <v>5521</v>
      </c>
      <c r="D52" s="20">
        <v>52677134.569999978</v>
      </c>
      <c r="F52">
        <v>11</v>
      </c>
      <c r="G52" t="s">
        <v>188</v>
      </c>
      <c r="H52" s="8">
        <f>SUMIF($A$9:$A$53,$G52,D$9:D$53)</f>
        <v>122065184.28</v>
      </c>
      <c r="I52" s="28">
        <f>$N$9*F52^6+$O$9*F52^5+$P$9*F52^4+$Q$9*F52^3+$R$9*F52^2+$S$9*F52+$T$9</f>
        <v>129060922.4700001</v>
      </c>
      <c r="J52" s="28">
        <f>HLOOKUP(RIGHT(G52,2),$G$27:$J$34,8,0)</f>
        <v>-11017898.068958547</v>
      </c>
      <c r="K52" s="8">
        <f t="shared" si="6"/>
        <v>4022159.878958445</v>
      </c>
      <c r="L52" s="8">
        <f>(I52+J52)*$G$38</f>
        <v>629787.7097617687</v>
      </c>
      <c r="M52" s="8">
        <f t="shared" si="7"/>
        <v>118043024.40104155</v>
      </c>
      <c r="N52" s="8"/>
      <c r="O52" s="12">
        <f t="shared" si="8"/>
        <v>3.2950918008956526E-2</v>
      </c>
      <c r="P52" s="12"/>
    </row>
    <row r="53" spans="1:16" x14ac:dyDescent="0.25">
      <c r="A53" t="s">
        <v>192</v>
      </c>
      <c r="B53" s="5">
        <v>42979</v>
      </c>
      <c r="C53" s="20">
        <v>3559</v>
      </c>
      <c r="D53" s="20">
        <v>34224328.899999999</v>
      </c>
      <c r="F53">
        <v>12</v>
      </c>
      <c r="G53" t="s">
        <v>189</v>
      </c>
      <c r="H53" s="8">
        <f>SUMIF($A$9:$A$53,$G53,D$9:D$53)</f>
        <v>135702104.44</v>
      </c>
      <c r="I53" s="28">
        <f>$N$9*F53^6+$O$9*F53^5+$P$9*F53^4+$Q$9*F53^3+$R$9*F53^2+$S$9*F53+$T$9</f>
        <v>109366541.70000018</v>
      </c>
      <c r="J53" s="28">
        <f>HLOOKUP(RIGHT(G53,2),$G$27:$J$34,8,0)</f>
        <v>29095035.969375022</v>
      </c>
      <c r="K53" s="8">
        <f t="shared" si="6"/>
        <v>-2759473.2293752059</v>
      </c>
      <c r="L53" s="8">
        <f>(I53+J53)*$G$38</f>
        <v>738725.56496127567</v>
      </c>
      <c r="M53" s="8">
        <f t="shared" si="7"/>
        <v>138461577.66937521</v>
      </c>
      <c r="N53" s="8"/>
      <c r="O53" s="12">
        <f t="shared" si="8"/>
        <v>-2.0334785821949433E-2</v>
      </c>
      <c r="P53" s="12"/>
    </row>
    <row r="54" spans="1:16" x14ac:dyDescent="0.25">
      <c r="F54">
        <v>13</v>
      </c>
      <c r="G54" t="s">
        <v>190</v>
      </c>
      <c r="H54" s="8">
        <f>SUMIF($A$9:$A$53,$G54,D$9:D$53)</f>
        <v>64640508.100000001</v>
      </c>
      <c r="I54" s="28">
        <f>$N$9*F54^6+$O$9*F54^5+$P$9*F54^4+$Q$9*F54^3+$R$9*F54^2+$S$9*F54+$T$9</f>
        <v>89666886.530000106</v>
      </c>
      <c r="J54" s="28">
        <f>HLOOKUP(RIGHT(G54,2),$G$27:$J$34,8,0)</f>
        <v>-23859394.991458252</v>
      </c>
      <c r="K54" s="8">
        <f t="shared" si="6"/>
        <v>-1166983.4385418519</v>
      </c>
      <c r="L54" s="8">
        <f>(I54+J54)*$G$38</f>
        <v>351098.67433098028</v>
      </c>
      <c r="M54" s="8">
        <f t="shared" si="7"/>
        <v>65807491.538541853</v>
      </c>
      <c r="N54" s="8"/>
      <c r="O54" s="12">
        <f t="shared" si="8"/>
        <v>-1.80534385146928E-2</v>
      </c>
      <c r="P54" s="12"/>
    </row>
    <row r="55" spans="1:16" x14ac:dyDescent="0.25">
      <c r="F55">
        <v>14</v>
      </c>
      <c r="G55" t="s">
        <v>191</v>
      </c>
      <c r="H55" s="8">
        <f>SUMIF($A$9:$A$53,$G55,D$9:D$53)</f>
        <v>95033648.389999986</v>
      </c>
      <c r="I55" s="28">
        <f>$N$9*F55^6+$O$9*F55^5+$P$9*F55^4+$Q$9*F55^3+$R$9*F55^2+$S$9*F55+$T$9</f>
        <v>84839277.959999695</v>
      </c>
      <c r="J55" s="28">
        <f>HLOOKUP(RIGHT(G55,2),$G$27:$J$34,8,0)</f>
        <v>5782257.0910417773</v>
      </c>
      <c r="K55" s="8">
        <f t="shared" si="6"/>
        <v>4412113.338958513</v>
      </c>
      <c r="L55" s="8">
        <f>(I55+J55)*$G$38</f>
        <v>483487.51910144789</v>
      </c>
      <c r="M55" s="8">
        <f t="shared" si="7"/>
        <v>90621535.051041469</v>
      </c>
      <c r="N55" s="8"/>
      <c r="O55" s="12">
        <f t="shared" si="8"/>
        <v>4.6426854211174172E-2</v>
      </c>
      <c r="P55" s="12"/>
    </row>
    <row r="56" spans="1:16" x14ac:dyDescent="0.25">
      <c r="F56">
        <v>15</v>
      </c>
      <c r="G56" t="s">
        <v>192</v>
      </c>
      <c r="H56" s="8">
        <f>SUMIF($A$9:$A$53,$G56,D$9:D$53)</f>
        <v>118479825.83999997</v>
      </c>
      <c r="I56" s="28">
        <f>$N$9*F56^6+$O$9*F56^5+$P$9*F56^4+$Q$9*F56^3+$R$9*F56^2+$S$9*F56+$T$9</f>
        <v>120029736.99000098</v>
      </c>
      <c r="J56" s="28">
        <f>HLOOKUP(RIGHT(G56,2),$G$27:$J$34,8,0)</f>
        <v>-11017898.068958547</v>
      </c>
      <c r="K56" s="8">
        <f t="shared" si="6"/>
        <v>9467986.9189575426</v>
      </c>
      <c r="L56" s="8">
        <f>(I56+J56)*$G$38</f>
        <v>581604.17965702666</v>
      </c>
      <c r="M56" s="8">
        <f t="shared" si="7"/>
        <v>109011838.92104243</v>
      </c>
      <c r="O56" s="12">
        <f t="shared" si="8"/>
        <v>7.9912228531999238E-2</v>
      </c>
      <c r="P56" s="12"/>
    </row>
    <row r="57" spans="1:16" x14ac:dyDescent="0.25">
      <c r="F57">
        <v>16</v>
      </c>
      <c r="G57" t="s">
        <v>203</v>
      </c>
      <c r="I57" s="30">
        <f t="shared" ref="I57:I58" si="9">$N$9*F57^6+$O$9*F57^5+$P$9*F57^4+$Q$9*F57^3+$R$9*F57^2+$S$9*F57+$T$9</f>
        <v>233590697.42000031</v>
      </c>
      <c r="J57" s="30">
        <f t="shared" ref="J57:J58" si="10">HLOOKUP(RIGHT(G57,2),$G$27:$J$34,8,0)</f>
        <v>29095035.969375022</v>
      </c>
      <c r="K57" s="8"/>
      <c r="L57" s="30">
        <f>(I57+J57)*$G$38</f>
        <v>1401491.0856259419</v>
      </c>
      <c r="M57" s="30">
        <f t="shared" si="7"/>
        <v>262685733.38937533</v>
      </c>
      <c r="N57" s="31">
        <f>$G$39*H53+(1-$G$39)*M57</f>
        <v>161098830.22987506</v>
      </c>
    </row>
    <row r="58" spans="1:16" x14ac:dyDescent="0.25">
      <c r="C58" s="14"/>
      <c r="D58" s="13"/>
      <c r="F58">
        <v>17</v>
      </c>
      <c r="G58" t="s">
        <v>204</v>
      </c>
      <c r="I58" s="30">
        <f t="shared" si="9"/>
        <v>480329506.65000081</v>
      </c>
      <c r="J58" s="30">
        <f t="shared" si="10"/>
        <v>-23859394.991458252</v>
      </c>
      <c r="K58" s="8"/>
      <c r="L58" s="30">
        <f>(I58+J58)*$G$38</f>
        <v>2435376.9962674375</v>
      </c>
      <c r="M58" s="30">
        <f t="shared" si="7"/>
        <v>456470111.65854257</v>
      </c>
      <c r="N58" s="31">
        <f>$G$39*H54+(1-$G$39)*M58</f>
        <v>143006428.81170851</v>
      </c>
    </row>
    <row r="59" spans="1:16" x14ac:dyDescent="0.25">
      <c r="C59" s="14"/>
      <c r="D59" s="13"/>
      <c r="P59" s="40">
        <f t="array" ref="P59">SUM(ABS(O42:O56))</f>
        <v>0.98473265769112406</v>
      </c>
    </row>
    <row r="60" spans="1:16" x14ac:dyDescent="0.25">
      <c r="C60" s="14"/>
      <c r="D60" s="13"/>
      <c r="F60" s="9" t="s">
        <v>234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82"/>
  <sheetViews>
    <sheetView topLeftCell="C11" workbookViewId="0">
      <selection activeCell="E41" sqref="E41"/>
    </sheetView>
  </sheetViews>
  <sheetFormatPr defaultRowHeight="15" x14ac:dyDescent="0.25"/>
  <cols>
    <col min="1" max="2" width="12" customWidth="1"/>
    <col min="3" max="3" width="15" style="8" customWidth="1"/>
    <col min="4" max="4" width="12.7109375" style="8" customWidth="1"/>
    <col min="5" max="5" width="16.140625" customWidth="1"/>
    <col min="6" max="6" width="17.7109375" customWidth="1"/>
    <col min="7" max="8" width="14.42578125" customWidth="1"/>
    <col min="9" max="9" width="14.85546875" customWidth="1"/>
    <col min="10" max="10" width="19" customWidth="1"/>
    <col min="11" max="11" width="15" customWidth="1"/>
    <col min="12" max="12" width="17.5703125" customWidth="1"/>
    <col min="13" max="13" width="15.85546875" customWidth="1"/>
    <col min="14" max="14" width="17.28515625" customWidth="1"/>
    <col min="15" max="15" width="16.42578125" customWidth="1"/>
    <col min="16" max="16" width="12.85546875" bestFit="1" customWidth="1"/>
    <col min="17" max="17" width="14.5703125" bestFit="1" customWidth="1"/>
    <col min="18" max="18" width="16.5703125" bestFit="1" customWidth="1"/>
    <col min="19" max="20" width="15.5703125" bestFit="1" customWidth="1"/>
    <col min="21" max="21" width="16.5703125" bestFit="1" customWidth="1"/>
    <col min="22" max="22" width="16.7109375" bestFit="1" customWidth="1"/>
    <col min="23" max="23" width="15.7109375" customWidth="1"/>
    <col min="24" max="24" width="16.7109375" bestFit="1" customWidth="1"/>
    <col min="25" max="25" width="15.7109375" bestFit="1" customWidth="1"/>
    <col min="26" max="26" width="20" bestFit="1" customWidth="1"/>
    <col min="27" max="27" width="14.42578125" customWidth="1"/>
  </cols>
  <sheetData>
    <row r="1" spans="1:59" x14ac:dyDescent="0.25">
      <c r="A1" s="9" t="s">
        <v>199</v>
      </c>
      <c r="D1" s="8" t="s">
        <v>240</v>
      </c>
    </row>
    <row r="2" spans="1:59" x14ac:dyDescent="0.25">
      <c r="A2" s="9" t="s">
        <v>178</v>
      </c>
    </row>
    <row r="3" spans="1:59" x14ac:dyDescent="0.25">
      <c r="A3" s="9" t="s">
        <v>235</v>
      </c>
    </row>
    <row r="4" spans="1:59" x14ac:dyDescent="0.25">
      <c r="A4" s="20"/>
      <c r="B4" t="s">
        <v>238</v>
      </c>
    </row>
    <row r="5" spans="1:59" x14ac:dyDescent="0.25">
      <c r="A5" s="28"/>
      <c r="B5" t="s">
        <v>236</v>
      </c>
    </row>
    <row r="6" spans="1:59" x14ac:dyDescent="0.25">
      <c r="A6" s="30"/>
      <c r="B6" t="s">
        <v>237</v>
      </c>
    </row>
    <row r="7" spans="1:59" ht="18.75" x14ac:dyDescent="0.25">
      <c r="A7" s="9" t="s">
        <v>210</v>
      </c>
      <c r="F7" s="9" t="s">
        <v>221</v>
      </c>
      <c r="J7" s="11"/>
      <c r="O7" s="9" t="s">
        <v>211</v>
      </c>
    </row>
    <row r="8" spans="1:59" s="25" customFormat="1" ht="45" x14ac:dyDescent="0.25">
      <c r="A8" s="23" t="s">
        <v>207</v>
      </c>
      <c r="B8" s="23" t="s">
        <v>208</v>
      </c>
      <c r="C8" s="24" t="s">
        <v>194</v>
      </c>
      <c r="D8" s="24" t="s">
        <v>206</v>
      </c>
      <c r="F8" s="23" t="s">
        <v>209</v>
      </c>
      <c r="G8" s="23" t="s">
        <v>207</v>
      </c>
      <c r="H8" s="23" t="s">
        <v>194</v>
      </c>
      <c r="I8" s="24" t="s">
        <v>206</v>
      </c>
      <c r="J8" s="23" t="s">
        <v>228</v>
      </c>
      <c r="K8" s="26" t="s">
        <v>242</v>
      </c>
      <c r="L8" s="26" t="s">
        <v>243</v>
      </c>
      <c r="M8" s="26" t="s">
        <v>195</v>
      </c>
      <c r="O8" s="23" t="s">
        <v>220</v>
      </c>
      <c r="P8" s="23" t="s">
        <v>212</v>
      </c>
      <c r="Q8" s="23" t="s">
        <v>213</v>
      </c>
      <c r="R8" s="23" t="s">
        <v>214</v>
      </c>
      <c r="S8" s="23" t="s">
        <v>215</v>
      </c>
      <c r="T8" s="23" t="s">
        <v>216</v>
      </c>
      <c r="U8" s="23" t="s">
        <v>217</v>
      </c>
      <c r="V8" s="23" t="s">
        <v>218</v>
      </c>
    </row>
    <row r="9" spans="1:59" x14ac:dyDescent="0.25">
      <c r="A9" t="s">
        <v>179</v>
      </c>
      <c r="B9" s="5">
        <v>41640</v>
      </c>
      <c r="C9" s="20">
        <v>2720</v>
      </c>
      <c r="D9" s="20">
        <v>16167819.270000003</v>
      </c>
      <c r="F9">
        <v>1</v>
      </c>
      <c r="G9" t="s">
        <v>179</v>
      </c>
      <c r="H9" s="8">
        <f>SUMIF($A$9:$A$53,$G9,C$9:C$53)</f>
        <v>11080</v>
      </c>
      <c r="I9" s="8">
        <f>SUMIF($A$9:$A$53,$G9,D$9:D$53)</f>
        <v>69040978.079999998</v>
      </c>
      <c r="J9" s="28">
        <f>$P$9*F9^6+$Q$9*F9^5+$R$9*F9^4+$S$9*F9^3+$T$9*F9^2+$U$9*F9+$V$9</f>
        <v>69017432.569999993</v>
      </c>
      <c r="K9" s="33"/>
      <c r="L9" s="33"/>
      <c r="M9" s="8"/>
      <c r="O9" s="17" t="s">
        <v>219</v>
      </c>
      <c r="P9" s="21">
        <v>431.65</v>
      </c>
      <c r="Q9" s="21">
        <v>-10482.709999999999</v>
      </c>
      <c r="R9" s="21">
        <v>12847.65</v>
      </c>
      <c r="S9" s="21">
        <v>1300349.6499999999</v>
      </c>
      <c r="T9" s="21">
        <v>-11351462.1</v>
      </c>
      <c r="U9" s="21">
        <v>42821088.289999999</v>
      </c>
      <c r="V9" s="21">
        <v>36244660.140000001</v>
      </c>
    </row>
    <row r="10" spans="1:59" x14ac:dyDescent="0.25">
      <c r="A10" t="s">
        <v>179</v>
      </c>
      <c r="B10" s="5">
        <v>41671</v>
      </c>
      <c r="C10" s="20">
        <v>3808</v>
      </c>
      <c r="D10" s="20">
        <v>23212336.719999999</v>
      </c>
      <c r="F10">
        <v>2</v>
      </c>
      <c r="G10" t="s">
        <v>180</v>
      </c>
      <c r="H10" s="8">
        <f t="shared" ref="H10:I23" si="0">SUMIF($A$9:$A$53,$G10,C$9:C$53)</f>
        <v>12081</v>
      </c>
      <c r="I10" s="8">
        <f t="shared" si="0"/>
        <v>89182035.140000015</v>
      </c>
      <c r="J10" s="28">
        <f>$P$9*F10^6+$Q$9*F10^5+$R$9*F10^4+$S$9*F10^3+$T$9*F10^2+$U$9*F10+$V$9</f>
        <v>86781526.799999997</v>
      </c>
      <c r="K10" s="8">
        <f>AVERAGE(I9:I12)</f>
        <v>94522682.417500004</v>
      </c>
      <c r="L10" s="32"/>
      <c r="M10" s="8"/>
    </row>
    <row r="11" spans="1:59" s="7" customFormat="1" x14ac:dyDescent="0.25">
      <c r="A11" t="s">
        <v>179</v>
      </c>
      <c r="B11" s="5">
        <v>41699</v>
      </c>
      <c r="C11" s="20">
        <v>4552</v>
      </c>
      <c r="D11" s="20">
        <v>29660822.09</v>
      </c>
      <c r="E11"/>
      <c r="F11">
        <v>3</v>
      </c>
      <c r="G11" t="s">
        <v>181</v>
      </c>
      <c r="H11" s="8">
        <f t="shared" si="0"/>
        <v>10793</v>
      </c>
      <c r="I11" s="8">
        <f t="shared" si="0"/>
        <v>81531872.700000003</v>
      </c>
      <c r="J11" s="28">
        <f>$P$9*F11^6+$Q$9*F11^5+$R$9*F11^4+$S$9*F11^3+$T$9*F11^2+$U$9*F11+$V$9</f>
        <v>96462240.63000001</v>
      </c>
      <c r="K11" s="8">
        <f t="shared" ref="K11:K21" si="1">AVERAGE(I10:I13)</f>
        <v>95924664.345000014</v>
      </c>
      <c r="L11" s="8">
        <f>AVERAGE(K10:K11)</f>
        <v>95223673.381250009</v>
      </c>
      <c r="M11" s="32">
        <f>I11/L11</f>
        <v>0.85621431945361193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s="7" customFormat="1" x14ac:dyDescent="0.25">
      <c r="A12" t="s">
        <v>180</v>
      </c>
      <c r="B12" s="5">
        <v>41730</v>
      </c>
      <c r="C12" s="20">
        <v>3664</v>
      </c>
      <c r="D12" s="20">
        <v>25181180.140000004</v>
      </c>
      <c r="E12"/>
      <c r="F12">
        <v>4</v>
      </c>
      <c r="G12" t="s">
        <v>182</v>
      </c>
      <c r="H12" s="8">
        <f t="shared" si="0"/>
        <v>14933</v>
      </c>
      <c r="I12" s="8">
        <f t="shared" si="0"/>
        <v>138335843.75</v>
      </c>
      <c r="J12" s="28">
        <f>$P$9*F12^6+$Q$9*F12^5+$R$9*F12^4+$S$9*F12^3+$T$9*F12^2+$U$9*F12+$V$9</f>
        <v>103450739.06</v>
      </c>
      <c r="K12" s="8">
        <f t="shared" si="1"/>
        <v>107696133.99000001</v>
      </c>
      <c r="L12" s="8">
        <f t="shared" ref="L12:L21" si="2">AVERAGE(K11:K12)</f>
        <v>101810399.16750002</v>
      </c>
      <c r="M12" s="32">
        <f t="shared" ref="M12:M21" si="3">I12/L12</f>
        <v>1.3587594674136163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x14ac:dyDescent="0.25">
      <c r="A13" t="s">
        <v>180</v>
      </c>
      <c r="B13" s="5">
        <v>41760</v>
      </c>
      <c r="C13" s="20">
        <v>3143</v>
      </c>
      <c r="D13" s="20">
        <v>23079641.619999997</v>
      </c>
      <c r="F13">
        <v>5</v>
      </c>
      <c r="G13" t="s">
        <v>183</v>
      </c>
      <c r="H13" s="8">
        <f t="shared" si="0"/>
        <v>5802</v>
      </c>
      <c r="I13" s="8">
        <f t="shared" si="0"/>
        <v>74648905.790000007</v>
      </c>
      <c r="J13" s="28">
        <f>$P$9*F13^6+$Q$9*F13^5+$R$9*F13^4+$S$9*F13^3+$T$9*F13^2+$U$9*F13+$V$9</f>
        <v>111123099.08999999</v>
      </c>
      <c r="K13" s="8">
        <f t="shared" si="1"/>
        <v>116917926.22499999</v>
      </c>
      <c r="L13" s="8">
        <f t="shared" si="2"/>
        <v>112307030.1075</v>
      </c>
      <c r="M13" s="32">
        <f t="shared" si="3"/>
        <v>0.66468595704602162</v>
      </c>
    </row>
    <row r="14" spans="1:59" x14ac:dyDescent="0.25">
      <c r="A14" t="s">
        <v>180</v>
      </c>
      <c r="B14" s="5">
        <v>41791</v>
      </c>
      <c r="C14" s="20">
        <v>5274</v>
      </c>
      <c r="D14" s="20">
        <v>40921213.380000003</v>
      </c>
      <c r="F14">
        <v>6</v>
      </c>
      <c r="G14" t="s">
        <v>184</v>
      </c>
      <c r="H14" s="8">
        <f t="shared" si="0"/>
        <v>10110</v>
      </c>
      <c r="I14" s="8">
        <f t="shared" si="0"/>
        <v>136267913.72</v>
      </c>
      <c r="J14" s="28">
        <f>$P$9*F14^6+$Q$9*F14^5+$R$9*F14^4+$S$9*F14^3+$T$9*F14^2+$U$9*F14+$V$9</f>
        <v>120670142.52000003</v>
      </c>
      <c r="K14" s="8">
        <f t="shared" si="1"/>
        <v>125403131.2825</v>
      </c>
      <c r="L14" s="8">
        <f t="shared" si="2"/>
        <v>121160528.75375</v>
      </c>
      <c r="M14" s="32">
        <f t="shared" si="3"/>
        <v>1.1246889983201929</v>
      </c>
    </row>
    <row r="15" spans="1:59" s="8" customFormat="1" x14ac:dyDescent="0.25">
      <c r="A15" t="s">
        <v>181</v>
      </c>
      <c r="B15" s="5">
        <v>41821</v>
      </c>
      <c r="C15" s="20">
        <v>4969</v>
      </c>
      <c r="D15" s="20">
        <v>37189813.329999998</v>
      </c>
      <c r="E15"/>
      <c r="F15">
        <v>7</v>
      </c>
      <c r="G15" t="s">
        <v>185</v>
      </c>
      <c r="H15" s="8">
        <f t="shared" si="0"/>
        <v>10020</v>
      </c>
      <c r="I15" s="8">
        <f t="shared" si="0"/>
        <v>118419041.63999999</v>
      </c>
      <c r="J15" s="28">
        <f>$P$9*F15^6+$Q$9*F15^5+$R$9*F15^4+$S$9*F15^3+$T$9*F15^2+$U$9*F15+$V$9</f>
        <v>131238056.75000001</v>
      </c>
      <c r="K15" s="8">
        <f t="shared" si="1"/>
        <v>136399235.375</v>
      </c>
      <c r="L15" s="8">
        <f t="shared" si="2"/>
        <v>130901183.32875</v>
      </c>
      <c r="M15" s="32">
        <f t="shared" si="3"/>
        <v>0.90464454658593951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s="8" customFormat="1" x14ac:dyDescent="0.25">
      <c r="A16" t="s">
        <v>181</v>
      </c>
      <c r="B16" s="5">
        <v>41852</v>
      </c>
      <c r="C16" s="20">
        <v>2381</v>
      </c>
      <c r="D16" s="20">
        <v>18343513.999999996</v>
      </c>
      <c r="E16"/>
      <c r="F16">
        <v>8</v>
      </c>
      <c r="G16" t="s">
        <v>186</v>
      </c>
      <c r="H16" s="8">
        <f t="shared" si="0"/>
        <v>13274</v>
      </c>
      <c r="I16" s="8">
        <f t="shared" si="0"/>
        <v>172276663.98000002</v>
      </c>
      <c r="J16" s="28">
        <f>$P$9*F16^6+$Q$9*F16^5+$R$9*F16^4+$S$9*F16^3+$T$9*F16^2+$U$9*F16+$V$9</f>
        <v>140379803.57999998</v>
      </c>
      <c r="K16" s="8">
        <f t="shared" si="1"/>
        <v>138389112.27749997</v>
      </c>
      <c r="L16" s="8">
        <f t="shared" si="2"/>
        <v>137394173.82624999</v>
      </c>
      <c r="M16" s="32">
        <f t="shared" si="3"/>
        <v>1.2538862397314079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 s="8" customFormat="1" x14ac:dyDescent="0.25">
      <c r="A17" t="s">
        <v>181</v>
      </c>
      <c r="B17" s="5">
        <v>41883</v>
      </c>
      <c r="C17" s="20">
        <v>3443</v>
      </c>
      <c r="D17" s="20">
        <v>25998545.370000005</v>
      </c>
      <c r="E17"/>
      <c r="F17">
        <v>9</v>
      </c>
      <c r="G17" t="s">
        <v>193</v>
      </c>
      <c r="H17" s="8">
        <f t="shared" si="0"/>
        <v>7726</v>
      </c>
      <c r="I17" s="8">
        <f t="shared" si="0"/>
        <v>118633322.16</v>
      </c>
      <c r="J17" s="28">
        <f>$P$9*F17^6+$Q$9*F17^5+$R$9*F17^4+$S$9*F17^3+$T$9*F17^2+$U$9*F17+$V$9</f>
        <v>144817316.00999987</v>
      </c>
      <c r="K17" s="8">
        <f t="shared" si="1"/>
        <v>139300647.93749997</v>
      </c>
      <c r="L17" s="8">
        <f t="shared" si="2"/>
        <v>138844880.10749996</v>
      </c>
      <c r="M17" s="32">
        <f t="shared" si="3"/>
        <v>0.85443065720643596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 x14ac:dyDescent="0.25">
      <c r="A18" t="s">
        <v>182</v>
      </c>
      <c r="B18" s="5">
        <v>41913</v>
      </c>
      <c r="C18" s="20">
        <v>4534</v>
      </c>
      <c r="D18" s="20">
        <v>34813926.240000002</v>
      </c>
      <c r="F18">
        <v>10</v>
      </c>
      <c r="G18" t="s">
        <v>187</v>
      </c>
      <c r="H18" s="8">
        <f t="shared" si="0"/>
        <v>10465</v>
      </c>
      <c r="I18" s="8">
        <f t="shared" si="0"/>
        <v>144227421.32999995</v>
      </c>
      <c r="J18" s="28">
        <f>$P$9*F18^6+$Q$9*F18^5+$R$9*F18^4+$S$9*F18^3+$T$9*F18^2+$U$9*F18+$V$9</f>
        <v>141514483.04000008</v>
      </c>
      <c r="K18" s="8">
        <f t="shared" si="1"/>
        <v>130157008.05249999</v>
      </c>
      <c r="L18" s="8">
        <f t="shared" si="2"/>
        <v>134728827.99499997</v>
      </c>
      <c r="M18" s="32">
        <f t="shared" si="3"/>
        <v>1.0705015658219226</v>
      </c>
    </row>
    <row r="19" spans="1:59" x14ac:dyDescent="0.25">
      <c r="A19" t="s">
        <v>182</v>
      </c>
      <c r="B19" s="5">
        <v>41944</v>
      </c>
      <c r="C19" s="20">
        <v>3360</v>
      </c>
      <c r="D19" s="20">
        <v>31084463.610000003</v>
      </c>
      <c r="F19">
        <v>11</v>
      </c>
      <c r="G19" t="s">
        <v>188</v>
      </c>
      <c r="H19" s="8">
        <f t="shared" si="0"/>
        <v>9070</v>
      </c>
      <c r="I19" s="8">
        <f t="shared" si="0"/>
        <v>122065184.28</v>
      </c>
      <c r="J19" s="28">
        <f>$P$9*F19^6+$Q$9*F19^5+$R$9*F19^4+$S$9*F19^3+$T$9*F19^2+$U$9*F19+$V$9</f>
        <v>129060922.4700001</v>
      </c>
      <c r="K19" s="8">
        <f t="shared" si="1"/>
        <v>116658804.53749999</v>
      </c>
      <c r="L19" s="8">
        <f t="shared" si="2"/>
        <v>123407906.29499999</v>
      </c>
      <c r="M19" s="32">
        <f t="shared" si="3"/>
        <v>0.98911964350330783</v>
      </c>
    </row>
    <row r="20" spans="1:59" x14ac:dyDescent="0.25">
      <c r="A20" t="s">
        <v>182</v>
      </c>
      <c r="B20" s="5">
        <v>41974</v>
      </c>
      <c r="C20" s="20">
        <v>7039</v>
      </c>
      <c r="D20" s="20">
        <v>72437453.899999991</v>
      </c>
      <c r="F20">
        <v>12</v>
      </c>
      <c r="G20" t="s">
        <v>189</v>
      </c>
      <c r="H20" s="8">
        <f t="shared" si="0"/>
        <v>11108</v>
      </c>
      <c r="I20" s="8">
        <f t="shared" si="0"/>
        <v>135702104.44</v>
      </c>
      <c r="J20" s="28">
        <f>$P$9*F20^6+$Q$9*F20^5+$R$9*F20^4+$S$9*F20^3+$T$9*F20^2+$U$9*F20+$V$9</f>
        <v>109366541.70000018</v>
      </c>
      <c r="K20" s="8">
        <f t="shared" si="1"/>
        <v>104360361.30249999</v>
      </c>
      <c r="L20" s="8">
        <f t="shared" si="2"/>
        <v>110509582.91999999</v>
      </c>
      <c r="M20" s="32">
        <f t="shared" si="3"/>
        <v>1.2279668500625629</v>
      </c>
    </row>
    <row r="21" spans="1:59" x14ac:dyDescent="0.25">
      <c r="A21" t="s">
        <v>183</v>
      </c>
      <c r="B21" s="5">
        <v>42005</v>
      </c>
      <c r="C21" s="20">
        <v>1516</v>
      </c>
      <c r="D21" s="20">
        <v>17097112.080000002</v>
      </c>
      <c r="F21">
        <v>13</v>
      </c>
      <c r="G21" t="s">
        <v>190</v>
      </c>
      <c r="H21" s="8">
        <f t="shared" si="0"/>
        <v>6596</v>
      </c>
      <c r="I21" s="8">
        <f t="shared" si="0"/>
        <v>64640508.100000001</v>
      </c>
      <c r="J21" s="28">
        <f>$P$9*F21^6+$Q$9*F21^5+$R$9*F21^4+$S$9*F21^3+$T$9*F21^2+$U$9*F21+$V$9</f>
        <v>89666886.530000106</v>
      </c>
      <c r="K21" s="8">
        <f t="shared" si="1"/>
        <v>103464021.69249998</v>
      </c>
      <c r="L21" s="8">
        <f t="shared" si="2"/>
        <v>103912191.49749999</v>
      </c>
      <c r="M21" s="32">
        <f t="shared" si="3"/>
        <v>0.62206856739764915</v>
      </c>
    </row>
    <row r="22" spans="1:59" x14ac:dyDescent="0.25">
      <c r="A22" t="s">
        <v>183</v>
      </c>
      <c r="B22" s="5">
        <v>42036</v>
      </c>
      <c r="C22" s="20">
        <v>1803</v>
      </c>
      <c r="D22" s="20">
        <v>25755151.030000001</v>
      </c>
      <c r="F22">
        <v>14</v>
      </c>
      <c r="G22" t="s">
        <v>191</v>
      </c>
      <c r="H22" s="8">
        <f t="shared" si="0"/>
        <v>9266</v>
      </c>
      <c r="I22" s="8">
        <f t="shared" si="0"/>
        <v>95033648.389999986</v>
      </c>
      <c r="J22" s="28">
        <f>$P$9*F22^6+$Q$9*F22^5+$R$9*F22^4+$S$9*F22^3+$T$9*F22^2+$U$9*F22+$V$9</f>
        <v>84839277.959999695</v>
      </c>
      <c r="K22" s="8"/>
      <c r="L22" s="32"/>
      <c r="M22" s="8"/>
    </row>
    <row r="23" spans="1:59" x14ac:dyDescent="0.25">
      <c r="A23" t="s">
        <v>183</v>
      </c>
      <c r="B23" s="5">
        <v>42064</v>
      </c>
      <c r="C23" s="20">
        <v>2483</v>
      </c>
      <c r="D23" s="20">
        <v>31796642.680000011</v>
      </c>
      <c r="F23">
        <v>15</v>
      </c>
      <c r="G23" t="s">
        <v>192</v>
      </c>
      <c r="H23" s="8">
        <f t="shared" si="0"/>
        <v>12670</v>
      </c>
      <c r="I23" s="8">
        <f t="shared" si="0"/>
        <v>118479825.83999997</v>
      </c>
      <c r="J23" s="28">
        <f>$P$9*F23^6+$Q$9*F23^5+$R$9*F23^4+$S$9*F23^3+$T$9*F23^2+$U$9*F23+$V$9</f>
        <v>120029736.99000098</v>
      </c>
      <c r="K23" s="8"/>
      <c r="L23" s="32"/>
      <c r="M23" s="8"/>
    </row>
    <row r="24" spans="1:59" x14ac:dyDescent="0.25">
      <c r="A24" t="s">
        <v>184</v>
      </c>
      <c r="B24" s="5">
        <v>42095</v>
      </c>
      <c r="C24" s="20">
        <v>2655</v>
      </c>
      <c r="D24" s="20">
        <v>32773007.800000008</v>
      </c>
    </row>
    <row r="25" spans="1:59" x14ac:dyDescent="0.25">
      <c r="A25" t="s">
        <v>184</v>
      </c>
      <c r="B25" s="5">
        <v>42125</v>
      </c>
      <c r="C25" s="20">
        <v>3195</v>
      </c>
      <c r="D25" s="20">
        <v>43562202.000000007</v>
      </c>
      <c r="F25" s="9" t="s">
        <v>222</v>
      </c>
    </row>
    <row r="26" spans="1:59" x14ac:dyDescent="0.25">
      <c r="A26" t="s">
        <v>184</v>
      </c>
      <c r="B26" s="5">
        <v>42156</v>
      </c>
      <c r="C26" s="20">
        <v>4260</v>
      </c>
      <c r="D26" s="20">
        <v>59932703.919999994</v>
      </c>
    </row>
    <row r="27" spans="1:59" x14ac:dyDescent="0.25">
      <c r="A27" t="s">
        <v>185</v>
      </c>
      <c r="B27" s="5">
        <v>42186</v>
      </c>
      <c r="C27" s="20">
        <v>3352</v>
      </c>
      <c r="D27" s="20">
        <v>40394205.029999994</v>
      </c>
      <c r="F27" s="23" t="s">
        <v>227</v>
      </c>
      <c r="G27" s="23" t="s">
        <v>223</v>
      </c>
      <c r="H27" s="23" t="s">
        <v>224</v>
      </c>
      <c r="I27" s="23" t="s">
        <v>225</v>
      </c>
      <c r="J27" s="23" t="s">
        <v>226</v>
      </c>
      <c r="K27" s="23" t="s">
        <v>198</v>
      </c>
      <c r="L27" s="23"/>
      <c r="M27" s="23"/>
    </row>
    <row r="28" spans="1:59" x14ac:dyDescent="0.25">
      <c r="A28" t="s">
        <v>185</v>
      </c>
      <c r="B28" s="5">
        <v>42217</v>
      </c>
      <c r="C28" s="20">
        <v>2446</v>
      </c>
      <c r="D28" s="20">
        <v>25586638.289999995</v>
      </c>
      <c r="F28" s="23">
        <v>2014</v>
      </c>
      <c r="G28" s="38">
        <f>IFERROR(VLOOKUP((CONCATENATE($F28,"_",G$27)),$G$8:$M$23,7,0),"")</f>
        <v>0</v>
      </c>
      <c r="H28" s="38">
        <f t="shared" ref="H28:J31" si="4">IFERROR(VLOOKUP((CONCATENATE($F28,"_",H$27)),$G$8:$M$23,7,0),"")</f>
        <v>0</v>
      </c>
      <c r="I28" s="38">
        <f t="shared" si="4"/>
        <v>0.85621431945361193</v>
      </c>
      <c r="J28" s="38">
        <f t="shared" si="4"/>
        <v>1.3587594674136163</v>
      </c>
      <c r="K28" s="37"/>
      <c r="L28" s="32"/>
    </row>
    <row r="29" spans="1:59" x14ac:dyDescent="0.25">
      <c r="A29" t="s">
        <v>185</v>
      </c>
      <c r="B29" s="5">
        <v>42248</v>
      </c>
      <c r="C29" s="20">
        <v>4222</v>
      </c>
      <c r="D29" s="20">
        <v>52438198.319999993</v>
      </c>
      <c r="F29" s="23">
        <v>2015</v>
      </c>
      <c r="G29" s="38">
        <f>IFERROR(VLOOKUP((CONCATENATE($F29,"_",G$27)),$G$8:$M$23,7,0),"")</f>
        <v>0.66468595704602162</v>
      </c>
      <c r="H29" s="38">
        <f t="shared" si="4"/>
        <v>1.1246889983201929</v>
      </c>
      <c r="I29" s="38">
        <f t="shared" si="4"/>
        <v>0.90464454658593951</v>
      </c>
      <c r="J29" s="38">
        <f t="shared" si="4"/>
        <v>1.2538862397314079</v>
      </c>
      <c r="K29" s="37"/>
    </row>
    <row r="30" spans="1:59" x14ac:dyDescent="0.25">
      <c r="A30" t="s">
        <v>186</v>
      </c>
      <c r="B30" s="5">
        <v>42278</v>
      </c>
      <c r="C30" s="20">
        <v>3794</v>
      </c>
      <c r="D30" s="20">
        <v>48480354.020000003</v>
      </c>
      <c r="F30" s="23">
        <v>2016</v>
      </c>
      <c r="G30" s="38">
        <f t="shared" ref="G30:G31" si="5">IFERROR(VLOOKUP((CONCATENATE($F30,"_",G$27)),$G$8:$M$23,7,0),"")</f>
        <v>0.85443065720643596</v>
      </c>
      <c r="H30" s="38">
        <f t="shared" si="4"/>
        <v>1.0705015658219226</v>
      </c>
      <c r="I30" s="38">
        <f t="shared" si="4"/>
        <v>0.98911964350330783</v>
      </c>
      <c r="J30" s="38">
        <f t="shared" si="4"/>
        <v>1.2279668500625629</v>
      </c>
      <c r="K30" s="37"/>
    </row>
    <row r="31" spans="1:59" x14ac:dyDescent="0.25">
      <c r="A31" t="s">
        <v>186</v>
      </c>
      <c r="B31" s="5">
        <v>42309</v>
      </c>
      <c r="C31" s="20">
        <v>4513</v>
      </c>
      <c r="D31" s="20">
        <v>61491670.409999996</v>
      </c>
      <c r="F31" s="23">
        <v>2017</v>
      </c>
      <c r="G31" s="38">
        <f t="shared" si="5"/>
        <v>0.62206856739764915</v>
      </c>
      <c r="H31" s="38">
        <f t="shared" si="4"/>
        <v>0</v>
      </c>
      <c r="I31" s="38">
        <f t="shared" si="4"/>
        <v>0</v>
      </c>
      <c r="J31" s="38" t="str">
        <f t="shared" si="4"/>
        <v/>
      </c>
      <c r="K31" s="37"/>
    </row>
    <row r="32" spans="1:59" x14ac:dyDescent="0.25">
      <c r="A32" t="s">
        <v>186</v>
      </c>
      <c r="B32" s="5">
        <v>42339</v>
      </c>
      <c r="C32" s="20">
        <v>4967</v>
      </c>
      <c r="D32" s="20">
        <v>62304639.550000019</v>
      </c>
      <c r="F32" s="23" t="s">
        <v>196</v>
      </c>
      <c r="G32" s="38">
        <f>SUM(G28:G31)</f>
        <v>2.1411851816501066</v>
      </c>
      <c r="H32" s="38">
        <f t="shared" ref="H32:J32" si="6">SUM(H28:H31)</f>
        <v>2.1951905641421154</v>
      </c>
      <c r="I32" s="38">
        <f t="shared" si="6"/>
        <v>2.7499785095428591</v>
      </c>
      <c r="J32" s="38">
        <f t="shared" si="6"/>
        <v>3.8406125572075869</v>
      </c>
      <c r="K32" s="37"/>
    </row>
    <row r="33" spans="1:26" x14ac:dyDescent="0.25">
      <c r="A33" t="s">
        <v>193</v>
      </c>
      <c r="B33" s="5">
        <v>42370</v>
      </c>
      <c r="C33" s="20">
        <v>1840</v>
      </c>
      <c r="D33" s="20">
        <v>28879134.02</v>
      </c>
      <c r="F33" s="23" t="s">
        <v>197</v>
      </c>
      <c r="G33" s="38">
        <f t="shared" ref="G33:I33" si="7">G32/(COUNTA(G28:G31)-COUNTIF(G28:G31,0))</f>
        <v>0.71372839388336884</v>
      </c>
      <c r="H33" s="38">
        <f t="shared" si="7"/>
        <v>1.0975952820710577</v>
      </c>
      <c r="I33" s="38">
        <f t="shared" si="7"/>
        <v>0.91665950318095302</v>
      </c>
      <c r="J33" s="38">
        <f>AVERAGE(J28:J31)</f>
        <v>1.2802041857358624</v>
      </c>
      <c r="K33" s="37">
        <f>SUM(G33,H33,I33,J33)</f>
        <v>4.0081873648712421</v>
      </c>
    </row>
    <row r="34" spans="1:26" ht="30" x14ac:dyDescent="0.25">
      <c r="A34" t="s">
        <v>193</v>
      </c>
      <c r="B34" s="5">
        <v>42401</v>
      </c>
      <c r="C34" s="20">
        <v>2133</v>
      </c>
      <c r="D34" s="20">
        <v>30184022.409999996</v>
      </c>
      <c r="E34" s="11"/>
      <c r="F34" s="23" t="s">
        <v>229</v>
      </c>
      <c r="G34" s="39">
        <f>G33*(4/$K$33)</f>
        <v>0.71227048928766479</v>
      </c>
      <c r="H34" s="39">
        <f t="shared" ref="H34:J34" si="8">H33*(4/$K$33)</f>
        <v>1.0953532678543501</v>
      </c>
      <c r="I34" s="39">
        <f t="shared" si="8"/>
        <v>0.91478707928155911</v>
      </c>
      <c r="J34" s="39">
        <f t="shared" si="8"/>
        <v>1.277589163576426</v>
      </c>
      <c r="K34" s="37">
        <f>SUM(G34,H34,I34,J34)</f>
        <v>4</v>
      </c>
    </row>
    <row r="35" spans="1:26" x14ac:dyDescent="0.25">
      <c r="A35" t="s">
        <v>193</v>
      </c>
      <c r="B35" s="5">
        <v>42430</v>
      </c>
      <c r="C35" s="20">
        <v>3753</v>
      </c>
      <c r="D35" s="20">
        <v>59570165.730000012</v>
      </c>
    </row>
    <row r="36" spans="1:26" ht="18.75" x14ac:dyDescent="0.25">
      <c r="A36" t="s">
        <v>187</v>
      </c>
      <c r="B36" s="5">
        <v>42461</v>
      </c>
      <c r="C36" s="20">
        <v>2887</v>
      </c>
      <c r="D36" s="20">
        <v>43622370.779999979</v>
      </c>
      <c r="F36" s="9" t="s">
        <v>230</v>
      </c>
      <c r="M36" s="11"/>
    </row>
    <row r="37" spans="1:26" x14ac:dyDescent="0.25">
      <c r="A37" t="s">
        <v>187</v>
      </c>
      <c r="B37" s="5">
        <v>42491</v>
      </c>
      <c r="C37" s="20">
        <v>2923</v>
      </c>
      <c r="D37" s="20">
        <v>36648448.089999981</v>
      </c>
      <c r="F37" s="10"/>
      <c r="G37" s="10"/>
      <c r="H37" s="10"/>
      <c r="I37" s="10"/>
      <c r="J37" s="10"/>
      <c r="K37" s="10"/>
      <c r="L37" s="10"/>
      <c r="M37" s="10"/>
    </row>
    <row r="38" spans="1:26" x14ac:dyDescent="0.25">
      <c r="A38" t="s">
        <v>187</v>
      </c>
      <c r="B38" s="5">
        <v>42522</v>
      </c>
      <c r="C38" s="20">
        <v>4655</v>
      </c>
      <c r="D38" s="20">
        <v>63956602.459999986</v>
      </c>
      <c r="F38" s="23"/>
      <c r="G38" s="36"/>
      <c r="H38" s="8"/>
      <c r="I38" s="8"/>
      <c r="J38" s="8"/>
      <c r="K38" s="8"/>
      <c r="L38" s="8"/>
      <c r="M38" s="8"/>
    </row>
    <row r="39" spans="1:26" ht="18.75" x14ac:dyDescent="0.25">
      <c r="A39" t="s">
        <v>188</v>
      </c>
      <c r="B39" s="5">
        <v>42552</v>
      </c>
      <c r="C39" s="20">
        <v>2464</v>
      </c>
      <c r="D39" s="20">
        <v>36655607.380000003</v>
      </c>
      <c r="F39" s="23" t="s">
        <v>231</v>
      </c>
      <c r="G39" s="29">
        <v>0.8</v>
      </c>
      <c r="H39" s="8"/>
      <c r="I39" s="8"/>
      <c r="J39" s="8"/>
      <c r="K39" s="8"/>
      <c r="L39" s="8"/>
      <c r="M39" s="8"/>
      <c r="O39" s="11"/>
      <c r="Z39" s="11"/>
    </row>
    <row r="40" spans="1:26" x14ac:dyDescent="0.25">
      <c r="A40" t="s">
        <v>188</v>
      </c>
      <c r="B40" s="5">
        <v>42583</v>
      </c>
      <c r="C40" s="20">
        <v>2881</v>
      </c>
      <c r="D40" s="20">
        <v>34259610.350000001</v>
      </c>
      <c r="F40" s="8"/>
      <c r="G40" s="8"/>
      <c r="H40" s="8"/>
      <c r="I40" s="8"/>
      <c r="J40" s="8"/>
      <c r="K40" s="8"/>
      <c r="L40" s="8"/>
      <c r="M40" s="8"/>
      <c r="N40" s="10"/>
      <c r="O40" s="10"/>
      <c r="P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64.5" customHeight="1" x14ac:dyDescent="0.25">
      <c r="A41" t="s">
        <v>188</v>
      </c>
      <c r="B41" s="5">
        <v>42614</v>
      </c>
      <c r="C41" s="20">
        <v>3725</v>
      </c>
      <c r="D41" s="20">
        <v>51149966.549999997</v>
      </c>
      <c r="F41" s="23" t="s">
        <v>209</v>
      </c>
      <c r="G41" s="23" t="s">
        <v>207</v>
      </c>
      <c r="H41" s="24" t="s">
        <v>206</v>
      </c>
      <c r="I41" s="23" t="s">
        <v>228</v>
      </c>
      <c r="J41" s="23" t="s">
        <v>229</v>
      </c>
      <c r="K41" s="24" t="s">
        <v>201</v>
      </c>
      <c r="L41" s="22" t="s">
        <v>205</v>
      </c>
      <c r="M41" s="22" t="s">
        <v>233</v>
      </c>
      <c r="N41" s="22" t="s">
        <v>239</v>
      </c>
      <c r="O41" s="22" t="s">
        <v>244</v>
      </c>
      <c r="R41" s="8"/>
      <c r="S41" s="8"/>
      <c r="T41" s="8"/>
      <c r="U41" s="8"/>
      <c r="V41" s="8"/>
      <c r="W41" s="8"/>
      <c r="X41" s="8"/>
      <c r="Y41" s="8"/>
    </row>
    <row r="42" spans="1:26" x14ac:dyDescent="0.25">
      <c r="A42" t="s">
        <v>189</v>
      </c>
      <c r="B42" s="5">
        <v>42644</v>
      </c>
      <c r="C42" s="20">
        <v>2805</v>
      </c>
      <c r="D42" s="20">
        <v>37029421.460000001</v>
      </c>
      <c r="F42">
        <v>1</v>
      </c>
      <c r="G42" t="s">
        <v>179</v>
      </c>
      <c r="H42" s="8">
        <f>SUMIF($A$9:$A$53,$G42,D$9:D$53)</f>
        <v>69040978.079999998</v>
      </c>
      <c r="I42" s="28">
        <f>$P$9*F42^6+$Q$9*F42^5+$R$9*F42^4+$S$9*F42^3+$T$9*F42^2+$U$9*F42+$V$9</f>
        <v>69017432.569999993</v>
      </c>
      <c r="J42" s="34">
        <f>HLOOKUP(RIGHT(G42,2),$G$27:$J$34,8,0)</f>
        <v>0.71227048928766479</v>
      </c>
      <c r="K42" s="19">
        <f>H42/I42/J42</f>
        <v>1.4044399819018925</v>
      </c>
      <c r="L42" s="8">
        <f>I42*J42</f>
        <v>49159080.466012307</v>
      </c>
      <c r="M42" s="8"/>
      <c r="N42" s="12">
        <f>(H42-L42)/H42</f>
        <v>0.28797242111706323</v>
      </c>
      <c r="O42" s="8"/>
      <c r="R42" s="8"/>
      <c r="S42" s="8"/>
      <c r="T42" s="8"/>
      <c r="U42" s="8"/>
      <c r="V42" s="8"/>
      <c r="W42" s="8"/>
      <c r="X42" s="8"/>
      <c r="Y42" s="8"/>
    </row>
    <row r="43" spans="1:26" x14ac:dyDescent="0.25">
      <c r="A43" t="s">
        <v>189</v>
      </c>
      <c r="B43" s="5">
        <v>42675</v>
      </c>
      <c r="C43" s="20">
        <v>4131</v>
      </c>
      <c r="D43" s="20">
        <v>42344393.000000015</v>
      </c>
      <c r="F43">
        <v>2</v>
      </c>
      <c r="G43" t="s">
        <v>180</v>
      </c>
      <c r="H43" s="8">
        <f>SUMIF($A$9:$A$53,$G43,D$9:D$53)</f>
        <v>89182035.140000015</v>
      </c>
      <c r="I43" s="28">
        <f>$P$9*F43^6+$Q$9*F43^5+$R$9*F43^4+$S$9*F43^3+$T$9*F43^2+$U$9*F43+$V$9</f>
        <v>86781526.799999997</v>
      </c>
      <c r="J43" s="34">
        <f t="shared" ref="J43:J58" si="9">HLOOKUP(RIGHT(G43,2),$G$27:$J$34,8,0)</f>
        <v>1.0953532678543501</v>
      </c>
      <c r="K43" s="19">
        <f t="shared" ref="K43:K56" si="10">H43/I43/J43</f>
        <v>0.93820098342177327</v>
      </c>
      <c r="L43" s="8">
        <f>I43*J43</f>
        <v>95056428.96976985</v>
      </c>
      <c r="M43" s="8"/>
      <c r="N43" s="12">
        <f>(H43-L43)/H43</f>
        <v>-6.5869699211820815E-2</v>
      </c>
      <c r="O43" s="8"/>
      <c r="R43" s="8"/>
      <c r="S43" s="8"/>
      <c r="T43" s="8"/>
      <c r="U43" s="8"/>
      <c r="V43" s="8"/>
      <c r="W43" s="8"/>
      <c r="X43" s="8"/>
      <c r="Y43" s="8"/>
    </row>
    <row r="44" spans="1:26" x14ac:dyDescent="0.25">
      <c r="A44" t="s">
        <v>189</v>
      </c>
      <c r="B44" s="5">
        <v>42705</v>
      </c>
      <c r="C44" s="20">
        <v>4172</v>
      </c>
      <c r="D44" s="20">
        <v>56328289.980000004</v>
      </c>
      <c r="F44">
        <v>3</v>
      </c>
      <c r="G44" t="s">
        <v>181</v>
      </c>
      <c r="H44" s="8">
        <f>SUMIF($A$9:$A$53,$G44,D$9:D$53)</f>
        <v>81531872.700000003</v>
      </c>
      <c r="I44" s="28">
        <f>$P$9*F44^6+$Q$9*F44^5+$R$9*F44^4+$S$9*F44^3+$T$9*F44^2+$U$9*F44+$V$9</f>
        <v>96462240.63000001</v>
      </c>
      <c r="J44" s="34">
        <f t="shared" si="9"/>
        <v>0.91478707928155911</v>
      </c>
      <c r="K44" s="19">
        <f t="shared" si="10"/>
        <v>0.92395336252798865</v>
      </c>
      <c r="L44" s="8">
        <f>I44*J44</f>
        <v>88242411.366872653</v>
      </c>
      <c r="M44" s="8"/>
      <c r="N44" s="12">
        <f>(H44-L44)/H44</f>
        <v>-8.2305709959151346E-2</v>
      </c>
      <c r="O44" s="8"/>
      <c r="R44" s="8"/>
      <c r="S44" s="8"/>
      <c r="T44" s="8"/>
      <c r="U44" s="8"/>
      <c r="V44" s="8"/>
      <c r="W44" s="8"/>
      <c r="X44" s="8"/>
      <c r="Y44" s="8"/>
    </row>
    <row r="45" spans="1:26" x14ac:dyDescent="0.25">
      <c r="A45" t="s">
        <v>190</v>
      </c>
      <c r="B45" s="5">
        <v>42736</v>
      </c>
      <c r="C45" s="20">
        <v>1821</v>
      </c>
      <c r="D45" s="20">
        <v>16609150.550000003</v>
      </c>
      <c r="F45">
        <v>4</v>
      </c>
      <c r="G45" t="s">
        <v>182</v>
      </c>
      <c r="H45" s="8">
        <f>SUMIF($A$9:$A$53,$G45,D$9:D$53)</f>
        <v>138335843.75</v>
      </c>
      <c r="I45" s="28">
        <f>$P$9*F45^6+$Q$9*F45^5+$R$9*F45^4+$S$9*F45^3+$T$9*F45^2+$U$9*F45+$V$9</f>
        <v>103450739.06</v>
      </c>
      <c r="J45" s="34">
        <f t="shared" si="9"/>
        <v>1.277589163576426</v>
      </c>
      <c r="K45" s="19">
        <f t="shared" si="10"/>
        <v>1.0466703126518953</v>
      </c>
      <c r="L45" s="8">
        <f>I45*J45</f>
        <v>132167543.18702851</v>
      </c>
      <c r="M45" s="8"/>
      <c r="N45" s="12">
        <f>(H45-L45)/H45</f>
        <v>4.4589315362971414E-2</v>
      </c>
      <c r="O45" s="8"/>
      <c r="W45" s="10"/>
      <c r="X45" s="8"/>
      <c r="Y45" s="8"/>
    </row>
    <row r="46" spans="1:26" x14ac:dyDescent="0.25">
      <c r="A46" t="s">
        <v>190</v>
      </c>
      <c r="B46" s="5">
        <v>42767</v>
      </c>
      <c r="C46" s="20">
        <v>2086</v>
      </c>
      <c r="D46" s="20">
        <v>23657877.060000002</v>
      </c>
      <c r="F46">
        <v>5</v>
      </c>
      <c r="G46" t="s">
        <v>183</v>
      </c>
      <c r="H46" s="8">
        <f>SUMIF($A$9:$A$53,$G46,D$9:D$53)</f>
        <v>74648905.790000007</v>
      </c>
      <c r="I46" s="28">
        <f>$P$9*F46^6+$Q$9*F46^5+$R$9*F46^4+$S$9*F46^3+$T$9*F46^2+$U$9*F46+$V$9</f>
        <v>111123099.08999999</v>
      </c>
      <c r="J46" s="34">
        <f t="shared" si="9"/>
        <v>0.71227048928766479</v>
      </c>
      <c r="K46" s="19">
        <f t="shared" si="10"/>
        <v>0.94313562611809809</v>
      </c>
      <c r="L46" s="8">
        <f>I46*J46</f>
        <v>79149704.159995943</v>
      </c>
      <c r="M46" s="8"/>
      <c r="N46" s="12">
        <f>(H46-L46)/H46</f>
        <v>-6.0292891400946229E-2</v>
      </c>
      <c r="O46" s="8"/>
    </row>
    <row r="47" spans="1:26" x14ac:dyDescent="0.25">
      <c r="A47" t="s">
        <v>190</v>
      </c>
      <c r="B47" s="5">
        <v>42795</v>
      </c>
      <c r="C47" s="20">
        <v>2689</v>
      </c>
      <c r="D47" s="20">
        <v>24373480.489999995</v>
      </c>
      <c r="F47">
        <v>6</v>
      </c>
      <c r="G47" t="s">
        <v>184</v>
      </c>
      <c r="H47" s="8">
        <f>SUMIF($A$9:$A$53,$G47,D$9:D$53)</f>
        <v>136267913.72</v>
      </c>
      <c r="I47" s="28">
        <f>$P$9*F47^6+$Q$9*F47^5+$R$9*F47^4+$S$9*F47^3+$T$9*F47^2+$U$9*F47+$V$9</f>
        <v>120670142.52000003</v>
      </c>
      <c r="J47" s="34">
        <f t="shared" si="9"/>
        <v>1.0953532678543501</v>
      </c>
      <c r="K47" s="19">
        <f t="shared" si="10"/>
        <v>1.0309546764525119</v>
      </c>
      <c r="L47" s="8">
        <f>I47*J47</f>
        <v>132176434.94173218</v>
      </c>
      <c r="M47" s="8"/>
      <c r="N47" s="12">
        <f>(H47-L47)/H47</f>
        <v>3.0025254416640494E-2</v>
      </c>
      <c r="O47" s="8"/>
    </row>
    <row r="48" spans="1:26" x14ac:dyDescent="0.25">
      <c r="A48" t="s">
        <v>191</v>
      </c>
      <c r="B48" s="5">
        <v>42826</v>
      </c>
      <c r="C48" s="20">
        <v>2559</v>
      </c>
      <c r="D48" s="20">
        <v>27938847.589999992</v>
      </c>
      <c r="F48">
        <v>7</v>
      </c>
      <c r="G48" t="s">
        <v>185</v>
      </c>
      <c r="H48" s="8">
        <f>SUMIF($A$9:$A$53,$G48,D$9:D$53)</f>
        <v>118419041.63999999</v>
      </c>
      <c r="I48" s="28">
        <f>$P$9*F48^6+$Q$9*F48^5+$R$9*F48^4+$S$9*F48^3+$T$9*F48^2+$U$9*F48+$V$9</f>
        <v>131238056.75000001</v>
      </c>
      <c r="J48" s="34">
        <f t="shared" si="9"/>
        <v>0.91478707928155911</v>
      </c>
      <c r="K48" s="19">
        <f t="shared" si="10"/>
        <v>0.98637425647623389</v>
      </c>
      <c r="L48" s="8">
        <f>I48*J48</f>
        <v>120054878.62492001</v>
      </c>
      <c r="M48" s="8"/>
      <c r="N48" s="12">
        <f>(H48-L48)/H48</f>
        <v>-1.3813969124096223E-2</v>
      </c>
      <c r="O48" s="8"/>
    </row>
    <row r="49" spans="1:15" x14ac:dyDescent="0.25">
      <c r="A49" t="s">
        <v>191</v>
      </c>
      <c r="B49" s="5">
        <v>42856</v>
      </c>
      <c r="C49" s="20">
        <v>2667</v>
      </c>
      <c r="D49" s="20">
        <v>28694230.610000003</v>
      </c>
      <c r="F49">
        <v>8</v>
      </c>
      <c r="G49" t="s">
        <v>186</v>
      </c>
      <c r="H49" s="8">
        <f>SUMIF($A$9:$A$53,$G49,D$9:D$53)</f>
        <v>172276663.98000002</v>
      </c>
      <c r="I49" s="28">
        <f>$P$9*F49^6+$Q$9*F49^5+$R$9*F49^4+$S$9*F49^3+$T$9*F49^2+$U$9*F49+$V$9</f>
        <v>140379803.57999998</v>
      </c>
      <c r="J49" s="34">
        <f t="shared" si="9"/>
        <v>1.277589163576426</v>
      </c>
      <c r="K49" s="19">
        <f t="shared" si="10"/>
        <v>0.9605735047936107</v>
      </c>
      <c r="L49" s="8">
        <f>I49*J49</f>
        <v>179347715.83879516</v>
      </c>
      <c r="M49" s="8"/>
      <c r="N49" s="12">
        <f>(H49-L49)/H49</f>
        <v>-4.1044745674991889E-2</v>
      </c>
      <c r="O49" s="8"/>
    </row>
    <row r="50" spans="1:15" x14ac:dyDescent="0.25">
      <c r="A50" t="s">
        <v>191</v>
      </c>
      <c r="B50" s="5">
        <v>42887</v>
      </c>
      <c r="C50" s="20">
        <v>4040</v>
      </c>
      <c r="D50" s="20">
        <v>38400570.189999998</v>
      </c>
      <c r="F50">
        <v>9</v>
      </c>
      <c r="G50" t="s">
        <v>193</v>
      </c>
      <c r="H50" s="8">
        <f>SUMIF($A$9:$A$53,$G50,D$9:D$53)</f>
        <v>118633322.16</v>
      </c>
      <c r="I50" s="28">
        <f>$P$9*F50^6+$Q$9*F50^5+$R$9*F50^4+$S$9*F50^3+$T$9*F50^2+$U$9*F50+$V$9</f>
        <v>144817316.00999987</v>
      </c>
      <c r="J50" s="34">
        <f t="shared" si="9"/>
        <v>0.71227048928766479</v>
      </c>
      <c r="K50" s="19">
        <f t="shared" si="10"/>
        <v>1.1501149457281212</v>
      </c>
      <c r="L50" s="8">
        <f>I50*J50</f>
        <v>103149100.53176898</v>
      </c>
      <c r="M50" s="8"/>
      <c r="N50" s="12">
        <f>(H50-L50)/H50</f>
        <v>0.13052168940651893</v>
      </c>
      <c r="O50" s="8"/>
    </row>
    <row r="51" spans="1:15" x14ac:dyDescent="0.25">
      <c r="A51" t="s">
        <v>192</v>
      </c>
      <c r="B51" s="5">
        <v>42917</v>
      </c>
      <c r="C51" s="20">
        <v>3590</v>
      </c>
      <c r="D51" s="20">
        <v>31578362.370000005</v>
      </c>
      <c r="F51">
        <v>10</v>
      </c>
      <c r="G51" t="s">
        <v>187</v>
      </c>
      <c r="H51" s="8">
        <f>SUMIF($A$9:$A$53,$G51,D$9:D$53)</f>
        <v>144227421.32999995</v>
      </c>
      <c r="I51" s="28">
        <f>$P$9*F51^6+$Q$9*F51^5+$R$9*F51^4+$S$9*F51^3+$T$9*F51^2+$U$9*F51+$V$9</f>
        <v>141514483.04000008</v>
      </c>
      <c r="J51" s="34">
        <f t="shared" si="9"/>
        <v>1.0953532678543501</v>
      </c>
      <c r="K51" s="19">
        <f t="shared" si="10"/>
        <v>0.93044935956048602</v>
      </c>
      <c r="L51" s="8">
        <f>I51*J51</f>
        <v>155008351.44658309</v>
      </c>
      <c r="M51" s="8"/>
      <c r="N51" s="12">
        <f>(H51-L51)/H51</f>
        <v>-7.4749517235809138E-2</v>
      </c>
      <c r="O51" s="8"/>
    </row>
    <row r="52" spans="1:15" x14ac:dyDescent="0.25">
      <c r="A52" t="s">
        <v>192</v>
      </c>
      <c r="B52" s="5">
        <v>42948</v>
      </c>
      <c r="C52" s="20">
        <v>5521</v>
      </c>
      <c r="D52" s="20">
        <v>52677134.569999978</v>
      </c>
      <c r="F52">
        <v>11</v>
      </c>
      <c r="G52" t="s">
        <v>188</v>
      </c>
      <c r="H52" s="8">
        <f>SUMIF($A$9:$A$53,$G52,D$9:D$53)</f>
        <v>122065184.28</v>
      </c>
      <c r="I52" s="28">
        <f>$P$9*F52^6+$Q$9*F52^5+$R$9*F52^4+$S$9*F52^3+$T$9*F52^2+$U$9*F52+$V$9</f>
        <v>129060922.4700001</v>
      </c>
      <c r="J52" s="34">
        <f t="shared" si="9"/>
        <v>0.91478707928155911</v>
      </c>
      <c r="K52" s="19">
        <f t="shared" si="10"/>
        <v>1.0338964028097957</v>
      </c>
      <c r="L52" s="8">
        <f>I52*J52</f>
        <v>118063264.31571513</v>
      </c>
      <c r="M52" s="8"/>
      <c r="N52" s="12">
        <f>(H52-L52)/H52</f>
        <v>3.2785105662111132E-2</v>
      </c>
      <c r="O52" s="8"/>
    </row>
    <row r="53" spans="1:15" x14ac:dyDescent="0.25">
      <c r="A53" t="s">
        <v>192</v>
      </c>
      <c r="B53" s="5">
        <v>42979</v>
      </c>
      <c r="C53" s="20">
        <v>3559</v>
      </c>
      <c r="D53" s="20">
        <v>34224328.899999999</v>
      </c>
      <c r="F53">
        <v>12</v>
      </c>
      <c r="G53" t="s">
        <v>189</v>
      </c>
      <c r="H53" s="8">
        <f>SUMIF($A$9:$A$53,$G53,D$9:D$53)</f>
        <v>135702104.44</v>
      </c>
      <c r="I53" s="28">
        <f>$P$9*F53^6+$Q$9*F53^5+$R$9*F53^4+$S$9*F53^3+$T$9*F53^2+$U$9*F53+$V$9</f>
        <v>109366541.70000018</v>
      </c>
      <c r="J53" s="34">
        <f t="shared" si="9"/>
        <v>1.277589163576426</v>
      </c>
      <c r="K53" s="19">
        <f t="shared" si="10"/>
        <v>0.97120494220439546</v>
      </c>
      <c r="L53" s="8">
        <f>I53*J53</f>
        <v>139725508.53374955</v>
      </c>
      <c r="M53" s="8"/>
      <c r="N53" s="12">
        <f>(H53-L53)/H53</f>
        <v>-2.9648796607487253E-2</v>
      </c>
      <c r="O53" s="8"/>
    </row>
    <row r="54" spans="1:15" x14ac:dyDescent="0.25">
      <c r="F54">
        <v>13</v>
      </c>
      <c r="G54" t="s">
        <v>190</v>
      </c>
      <c r="H54" s="8">
        <f>SUMIF($A$9:$A$53,$G54,D$9:D$53)</f>
        <v>64640508.100000001</v>
      </c>
      <c r="I54" s="28">
        <f>$P$9*F54^6+$Q$9*F54^5+$R$9*F54^4+$S$9*F54^3+$T$9*F54^2+$U$9*F54+$V$9</f>
        <v>89666886.530000106</v>
      </c>
      <c r="J54" s="34">
        <f t="shared" si="9"/>
        <v>0.71227048928766479</v>
      </c>
      <c r="K54" s="19">
        <f t="shared" si="10"/>
        <v>1.0121100102429963</v>
      </c>
      <c r="L54" s="8">
        <f>I54*J54</f>
        <v>63867077.141624697</v>
      </c>
      <c r="M54" s="8"/>
      <c r="N54" s="12">
        <f>(H54-L54)/H54</f>
        <v>1.1965112606769638E-2</v>
      </c>
      <c r="O54" s="8"/>
    </row>
    <row r="55" spans="1:15" x14ac:dyDescent="0.25">
      <c r="F55">
        <v>14</v>
      </c>
      <c r="G55" t="s">
        <v>191</v>
      </c>
      <c r="H55" s="8">
        <f>SUMIF($A$9:$A$53,$G55,D$9:D$53)</f>
        <v>95033648.389999986</v>
      </c>
      <c r="I55" s="28">
        <f>$P$9*F55^6+$Q$9*F55^5+$R$9*F55^4+$S$9*F55^3+$T$9*F55^2+$U$9*F55+$V$9</f>
        <v>84839277.959999695</v>
      </c>
      <c r="J55" s="34">
        <f t="shared" si="9"/>
        <v>1.0953532678543501</v>
      </c>
      <c r="K55" s="19">
        <f t="shared" si="10"/>
        <v>1.0226481343715443</v>
      </c>
      <c r="L55" s="8">
        <f>I55*J55</f>
        <v>92928980.355889201</v>
      </c>
      <c r="M55" s="8"/>
      <c r="N55" s="12">
        <f>(H55-L55)/H55</f>
        <v>2.2146556191062223E-2</v>
      </c>
      <c r="O55" s="8"/>
    </row>
    <row r="56" spans="1:15" x14ac:dyDescent="0.25">
      <c r="F56">
        <v>15</v>
      </c>
      <c r="G56" t="s">
        <v>192</v>
      </c>
      <c r="H56" s="8">
        <f>SUMIF($A$9:$A$53,$G56,D$9:D$53)</f>
        <v>118479825.83999997</v>
      </c>
      <c r="I56" s="28">
        <f>$P$9*F56^6+$Q$9*F56^5+$R$9*F56^4+$S$9*F56^3+$T$9*F56^2+$U$9*F56+$V$9</f>
        <v>120029736.99000098</v>
      </c>
      <c r="J56" s="34">
        <f t="shared" si="9"/>
        <v>0.91478707928155911</v>
      </c>
      <c r="K56" s="19">
        <f t="shared" si="10"/>
        <v>1.0790349973081594</v>
      </c>
      <c r="L56" s="8">
        <f>I56*J56</f>
        <v>109801652.52801672</v>
      </c>
      <c r="N56" s="12">
        <f>(H56-L56)/H56</f>
        <v>7.3245999902992937E-2</v>
      </c>
    </row>
    <row r="57" spans="1:15" x14ac:dyDescent="0.25">
      <c r="F57">
        <v>16</v>
      </c>
      <c r="G57" t="s">
        <v>203</v>
      </c>
      <c r="I57" s="30">
        <f>$P$9*F57^6+$Q$9*F57^5+$R$9*F57^4+$S$9*F57^3+$T$9*F57^2+$U$9*F57+$V$9</f>
        <v>233590697.42000031</v>
      </c>
      <c r="J57" s="35">
        <f t="shared" si="9"/>
        <v>1.277589163576426</v>
      </c>
      <c r="K57" s="8"/>
      <c r="L57" s="30">
        <f>I57*J57</f>
        <v>298432943.73605222</v>
      </c>
      <c r="M57" s="31">
        <f>$G$39*H53+(1-$G$39)*L57</f>
        <v>168248272.29921043</v>
      </c>
    </row>
    <row r="58" spans="1:15" x14ac:dyDescent="0.25">
      <c r="C58" s="14"/>
      <c r="D58" s="13"/>
      <c r="F58">
        <v>17</v>
      </c>
      <c r="G58" t="s">
        <v>204</v>
      </c>
      <c r="I58" s="30">
        <f>$P$9*F58^6+$Q$9*F58^5+$R$9*F58^4+$S$9*F58^3+$T$9*F58^2+$U$9*F58+$V$9</f>
        <v>480329506.65000081</v>
      </c>
      <c r="J58" s="35">
        <f t="shared" si="9"/>
        <v>0.71227048928766479</v>
      </c>
      <c r="K58" s="8"/>
      <c r="L58" s="30">
        <f>I58*J58</f>
        <v>342124532.72089869</v>
      </c>
      <c r="M58" s="31">
        <f>$G$39*H54+(1-$G$39)*L58</f>
        <v>120137313.02417973</v>
      </c>
    </row>
    <row r="59" spans="1:15" x14ac:dyDescent="0.25">
      <c r="C59" s="14"/>
      <c r="D59" s="13"/>
      <c r="O59" s="40">
        <f t="array" ref="O59">SUM(ABS(N42:N56))</f>
        <v>1.0009767838804327</v>
      </c>
    </row>
    <row r="60" spans="1:15" x14ac:dyDescent="0.25">
      <c r="C60" s="14"/>
      <c r="D60" s="13"/>
      <c r="F60" s="9" t="s">
        <v>234</v>
      </c>
    </row>
    <row r="65" spans="3:6" x14ac:dyDescent="0.25">
      <c r="C65"/>
      <c r="D65"/>
    </row>
    <row r="66" spans="3:6" x14ac:dyDescent="0.25">
      <c r="C66"/>
      <c r="D66"/>
    </row>
    <row r="67" spans="3:6" x14ac:dyDescent="0.25">
      <c r="C67"/>
      <c r="D67"/>
    </row>
    <row r="68" spans="3:6" x14ac:dyDescent="0.25">
      <c r="C68"/>
      <c r="D68"/>
    </row>
    <row r="69" spans="3:6" x14ac:dyDescent="0.25">
      <c r="C69"/>
      <c r="D69"/>
    </row>
    <row r="70" spans="3:6" x14ac:dyDescent="0.25">
      <c r="C70"/>
      <c r="D70"/>
      <c r="F70" t="s">
        <v>241</v>
      </c>
    </row>
    <row r="71" spans="3:6" x14ac:dyDescent="0.25">
      <c r="C71"/>
      <c r="D71"/>
      <c r="F71">
        <v>44197</v>
      </c>
    </row>
    <row r="72" spans="3:6" x14ac:dyDescent="0.25">
      <c r="C72"/>
      <c r="D72"/>
    </row>
    <row r="73" spans="3:6" x14ac:dyDescent="0.25">
      <c r="C73"/>
      <c r="D73"/>
    </row>
    <row r="74" spans="3:6" x14ac:dyDescent="0.25">
      <c r="C74"/>
      <c r="D74"/>
    </row>
    <row r="75" spans="3:6" x14ac:dyDescent="0.25">
      <c r="C75"/>
      <c r="D75"/>
    </row>
    <row r="76" spans="3:6" x14ac:dyDescent="0.25">
      <c r="C76"/>
      <c r="D76"/>
    </row>
    <row r="77" spans="3:6" x14ac:dyDescent="0.25">
      <c r="C77"/>
      <c r="D77"/>
    </row>
    <row r="78" spans="3:6" x14ac:dyDescent="0.25">
      <c r="C78"/>
      <c r="D78"/>
    </row>
    <row r="79" spans="3:6" x14ac:dyDescent="0.25">
      <c r="C79"/>
      <c r="D79"/>
    </row>
    <row r="80" spans="3:6" x14ac:dyDescent="0.25">
      <c r="C80"/>
      <c r="D80"/>
    </row>
    <row r="81" spans="3:4" x14ac:dyDescent="0.25">
      <c r="C81"/>
      <c r="D81"/>
    </row>
    <row r="82" spans="3:4" x14ac:dyDescent="0.25">
      <c r="C82"/>
      <c r="D8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0"/>
  <sheetViews>
    <sheetView workbookViewId="0">
      <pane ySplit="4" topLeftCell="A8" activePane="bottomLeft" state="frozen"/>
      <selection pane="bottomLeft" activeCell="C40" sqref="C40:AU40"/>
    </sheetView>
  </sheetViews>
  <sheetFormatPr defaultRowHeight="15" x14ac:dyDescent="0.25"/>
  <cols>
    <col min="1" max="1" width="51" style="1" customWidth="1"/>
    <col min="2" max="2" width="16" customWidth="1"/>
    <col min="3" max="47" width="15" customWidth="1"/>
  </cols>
  <sheetData>
    <row r="3" spans="1:48" ht="67.5" x14ac:dyDescent="0.25">
      <c r="A3" s="3" t="s">
        <v>124</v>
      </c>
      <c r="B3" s="3" t="s">
        <v>125</v>
      </c>
      <c r="C3" s="2" t="s">
        <v>125</v>
      </c>
      <c r="D3" s="2" t="s">
        <v>125</v>
      </c>
      <c r="E3" s="2" t="s">
        <v>125</v>
      </c>
      <c r="F3" s="2" t="s">
        <v>125</v>
      </c>
      <c r="G3" s="2" t="s">
        <v>125</v>
      </c>
      <c r="H3" s="2" t="s">
        <v>125</v>
      </c>
      <c r="I3" s="2" t="s">
        <v>125</v>
      </c>
      <c r="J3" s="2" t="s">
        <v>125</v>
      </c>
      <c r="K3" s="2" t="s">
        <v>125</v>
      </c>
      <c r="L3" s="2" t="s">
        <v>125</v>
      </c>
      <c r="M3" s="2" t="s">
        <v>125</v>
      </c>
      <c r="N3" s="2" t="s">
        <v>125</v>
      </c>
      <c r="O3" s="2" t="s">
        <v>125</v>
      </c>
      <c r="P3" s="2" t="s">
        <v>125</v>
      </c>
      <c r="Q3" s="2" t="s">
        <v>125</v>
      </c>
      <c r="R3" s="2" t="s">
        <v>125</v>
      </c>
      <c r="S3" s="2" t="s">
        <v>125</v>
      </c>
      <c r="T3" s="2" t="s">
        <v>125</v>
      </c>
      <c r="U3" s="2" t="s">
        <v>125</v>
      </c>
      <c r="V3" s="2" t="s">
        <v>125</v>
      </c>
      <c r="W3" s="2" t="s">
        <v>125</v>
      </c>
      <c r="X3" s="2" t="s">
        <v>125</v>
      </c>
      <c r="Y3" s="2" t="s">
        <v>125</v>
      </c>
      <c r="Z3" s="2" t="s">
        <v>125</v>
      </c>
      <c r="AA3" s="2" t="s">
        <v>125</v>
      </c>
      <c r="AB3" s="2" t="s">
        <v>125</v>
      </c>
      <c r="AC3" s="2" t="s">
        <v>125</v>
      </c>
      <c r="AD3" s="2" t="s">
        <v>125</v>
      </c>
      <c r="AE3" s="2" t="s">
        <v>125</v>
      </c>
      <c r="AF3" s="2" t="s">
        <v>125</v>
      </c>
      <c r="AG3" s="2" t="s">
        <v>125</v>
      </c>
      <c r="AH3" s="2" t="s">
        <v>125</v>
      </c>
      <c r="AI3" s="2" t="s">
        <v>125</v>
      </c>
      <c r="AJ3" s="2" t="s">
        <v>125</v>
      </c>
      <c r="AK3" s="2" t="s">
        <v>125</v>
      </c>
      <c r="AL3" s="2" t="s">
        <v>125</v>
      </c>
      <c r="AM3" s="2" t="s">
        <v>125</v>
      </c>
      <c r="AN3" s="2" t="s">
        <v>125</v>
      </c>
      <c r="AO3" s="2" t="s">
        <v>125</v>
      </c>
      <c r="AP3" s="2" t="s">
        <v>125</v>
      </c>
      <c r="AQ3" s="2" t="s">
        <v>125</v>
      </c>
      <c r="AR3" s="2" t="s">
        <v>125</v>
      </c>
      <c r="AS3" s="2" t="s">
        <v>125</v>
      </c>
      <c r="AT3" s="2" t="s">
        <v>125</v>
      </c>
      <c r="AU3" s="2" t="s">
        <v>125</v>
      </c>
      <c r="AV3" s="15" t="s">
        <v>126</v>
      </c>
    </row>
    <row r="4" spans="1:48" x14ac:dyDescent="0.25">
      <c r="A4" s="3" t="s">
        <v>127</v>
      </c>
      <c r="B4" s="4" t="s">
        <v>126</v>
      </c>
      <c r="C4" s="2" t="s">
        <v>128</v>
      </c>
      <c r="D4" s="2" t="s">
        <v>129</v>
      </c>
      <c r="E4" s="2" t="s">
        <v>130</v>
      </c>
      <c r="F4" s="2" t="s">
        <v>131</v>
      </c>
      <c r="G4" s="2" t="s">
        <v>132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P4" s="2" t="s">
        <v>141</v>
      </c>
      <c r="Q4" s="2" t="s">
        <v>142</v>
      </c>
      <c r="R4" s="2" t="s">
        <v>143</v>
      </c>
      <c r="S4" s="2" t="s">
        <v>144</v>
      </c>
      <c r="T4" s="2" t="s">
        <v>145</v>
      </c>
      <c r="U4" s="2" t="s">
        <v>146</v>
      </c>
      <c r="V4" s="2" t="s">
        <v>147</v>
      </c>
      <c r="W4" s="2" t="s">
        <v>148</v>
      </c>
      <c r="X4" s="2" t="s">
        <v>149</v>
      </c>
      <c r="Y4" s="2" t="s">
        <v>150</v>
      </c>
      <c r="Z4" s="2" t="s">
        <v>151</v>
      </c>
      <c r="AA4" s="2" t="s">
        <v>152</v>
      </c>
      <c r="AB4" s="2" t="s">
        <v>153</v>
      </c>
      <c r="AC4" s="2" t="s">
        <v>154</v>
      </c>
      <c r="AD4" s="2" t="s">
        <v>155</v>
      </c>
      <c r="AE4" s="2" t="s">
        <v>156</v>
      </c>
      <c r="AF4" s="2" t="s">
        <v>157</v>
      </c>
      <c r="AG4" s="2" t="s">
        <v>158</v>
      </c>
      <c r="AH4" s="2" t="s">
        <v>159</v>
      </c>
      <c r="AI4" s="2" t="s">
        <v>160</v>
      </c>
      <c r="AJ4" s="2" t="s">
        <v>161</v>
      </c>
      <c r="AK4" s="2" t="s">
        <v>162</v>
      </c>
      <c r="AL4" s="2" t="s">
        <v>163</v>
      </c>
      <c r="AM4" s="2" t="s">
        <v>164</v>
      </c>
      <c r="AN4" s="2" t="s">
        <v>165</v>
      </c>
      <c r="AO4" s="2" t="s">
        <v>166</v>
      </c>
      <c r="AP4" s="2" t="s">
        <v>167</v>
      </c>
      <c r="AQ4" s="2" t="s">
        <v>168</v>
      </c>
      <c r="AR4" s="2" t="s">
        <v>169</v>
      </c>
      <c r="AS4" s="2" t="s">
        <v>170</v>
      </c>
      <c r="AT4" s="2" t="s">
        <v>171</v>
      </c>
      <c r="AU4" s="2" t="s">
        <v>172</v>
      </c>
      <c r="AV4" s="16"/>
    </row>
    <row r="5" spans="1:48" x14ac:dyDescent="0.25">
      <c r="A5" s="1" t="s">
        <v>0</v>
      </c>
      <c r="B5">
        <v>314</v>
      </c>
      <c r="C5">
        <v>6</v>
      </c>
      <c r="D5">
        <v>2</v>
      </c>
      <c r="E5">
        <v>9</v>
      </c>
      <c r="F5">
        <v>8</v>
      </c>
      <c r="G5">
        <v>15</v>
      </c>
      <c r="H5">
        <v>4</v>
      </c>
      <c r="I5">
        <v>14</v>
      </c>
      <c r="J5">
        <v>2</v>
      </c>
      <c r="K5">
        <v>14</v>
      </c>
      <c r="L5">
        <v>9</v>
      </c>
      <c r="M5">
        <v>6</v>
      </c>
      <c r="N5">
        <v>13</v>
      </c>
      <c r="O5">
        <v>5</v>
      </c>
      <c r="P5">
        <v>3</v>
      </c>
      <c r="Q5">
        <v>20</v>
      </c>
      <c r="R5">
        <v>2</v>
      </c>
      <c r="S5">
        <v>8</v>
      </c>
      <c r="T5">
        <v>5</v>
      </c>
      <c r="U5">
        <v>4</v>
      </c>
      <c r="V5">
        <v>2</v>
      </c>
      <c r="W5">
        <v>27</v>
      </c>
      <c r="X5">
        <v>2</v>
      </c>
      <c r="Y5">
        <v>4</v>
      </c>
      <c r="Z5">
        <v>26</v>
      </c>
      <c r="AA5">
        <v>4</v>
      </c>
      <c r="AB5">
        <v>2</v>
      </c>
      <c r="AC5">
        <v>10</v>
      </c>
      <c r="AD5">
        <v>13</v>
      </c>
      <c r="AE5">
        <v>7</v>
      </c>
      <c r="AF5">
        <v>10</v>
      </c>
      <c r="AG5">
        <v>9</v>
      </c>
      <c r="AH5">
        <v>1</v>
      </c>
      <c r="AJ5">
        <v>6</v>
      </c>
      <c r="AK5">
        <v>2</v>
      </c>
      <c r="AL5">
        <v>3</v>
      </c>
      <c r="AN5">
        <v>4</v>
      </c>
      <c r="AO5">
        <v>4</v>
      </c>
      <c r="AP5">
        <v>2</v>
      </c>
      <c r="AQ5">
        <v>7</v>
      </c>
      <c r="AR5">
        <v>8</v>
      </c>
      <c r="AS5">
        <v>4</v>
      </c>
      <c r="AT5">
        <v>4</v>
      </c>
      <c r="AU5">
        <v>4</v>
      </c>
    </row>
    <row r="6" spans="1:48" x14ac:dyDescent="0.25">
      <c r="A6" s="1" t="s">
        <v>1</v>
      </c>
      <c r="B6">
        <v>573</v>
      </c>
      <c r="C6">
        <v>2</v>
      </c>
      <c r="D6">
        <v>9</v>
      </c>
      <c r="E6">
        <v>25</v>
      </c>
      <c r="F6">
        <v>3</v>
      </c>
      <c r="G6">
        <v>13</v>
      </c>
      <c r="H6">
        <v>6</v>
      </c>
      <c r="I6">
        <v>10</v>
      </c>
      <c r="J6">
        <v>5</v>
      </c>
      <c r="K6">
        <v>9</v>
      </c>
      <c r="L6">
        <v>7</v>
      </c>
      <c r="M6">
        <v>1</v>
      </c>
      <c r="N6">
        <v>20</v>
      </c>
      <c r="O6">
        <v>3</v>
      </c>
      <c r="P6">
        <v>2</v>
      </c>
      <c r="Q6">
        <v>9</v>
      </c>
      <c r="R6">
        <v>5</v>
      </c>
      <c r="S6">
        <v>17</v>
      </c>
      <c r="T6">
        <v>8</v>
      </c>
      <c r="U6">
        <v>15</v>
      </c>
      <c r="V6">
        <v>22</v>
      </c>
      <c r="W6">
        <v>5</v>
      </c>
      <c r="X6">
        <v>6</v>
      </c>
      <c r="Y6">
        <v>44</v>
      </c>
      <c r="Z6">
        <v>28</v>
      </c>
      <c r="AC6">
        <v>49</v>
      </c>
      <c r="AD6">
        <v>34</v>
      </c>
      <c r="AE6">
        <v>15</v>
      </c>
      <c r="AF6">
        <v>25</v>
      </c>
      <c r="AG6">
        <v>3</v>
      </c>
      <c r="AH6">
        <v>4</v>
      </c>
      <c r="AI6">
        <v>17</v>
      </c>
      <c r="AJ6">
        <v>2</v>
      </c>
      <c r="AK6">
        <v>15</v>
      </c>
      <c r="AL6">
        <v>16</v>
      </c>
      <c r="AM6">
        <v>5</v>
      </c>
      <c r="AN6">
        <v>1</v>
      </c>
      <c r="AO6">
        <v>5</v>
      </c>
      <c r="AP6">
        <v>2</v>
      </c>
      <c r="AQ6">
        <v>21</v>
      </c>
      <c r="AR6">
        <v>25</v>
      </c>
      <c r="AS6">
        <v>6</v>
      </c>
      <c r="AT6">
        <v>18</v>
      </c>
      <c r="AU6">
        <v>36</v>
      </c>
    </row>
    <row r="7" spans="1:48" x14ac:dyDescent="0.25">
      <c r="A7" s="1" t="s">
        <v>2</v>
      </c>
      <c r="B7">
        <v>12</v>
      </c>
      <c r="H7">
        <v>1</v>
      </c>
      <c r="K7">
        <v>2</v>
      </c>
      <c r="L7">
        <v>1</v>
      </c>
      <c r="N7">
        <v>1</v>
      </c>
      <c r="O7">
        <v>1</v>
      </c>
      <c r="Q7">
        <v>1</v>
      </c>
      <c r="T7">
        <v>2</v>
      </c>
      <c r="AC7">
        <v>1</v>
      </c>
      <c r="AE7">
        <v>1</v>
      </c>
      <c r="AG7">
        <v>1</v>
      </c>
    </row>
    <row r="8" spans="1:48" x14ac:dyDescent="0.25">
      <c r="A8" s="1" t="s">
        <v>3</v>
      </c>
      <c r="B8">
        <v>5625</v>
      </c>
      <c r="C8">
        <v>49</v>
      </c>
      <c r="D8">
        <v>222</v>
      </c>
      <c r="E8">
        <v>150</v>
      </c>
      <c r="F8">
        <v>137</v>
      </c>
      <c r="G8">
        <v>138</v>
      </c>
      <c r="H8">
        <v>179</v>
      </c>
      <c r="I8">
        <v>227</v>
      </c>
      <c r="J8">
        <v>137</v>
      </c>
      <c r="K8">
        <v>76</v>
      </c>
      <c r="L8">
        <v>202</v>
      </c>
      <c r="M8">
        <v>167</v>
      </c>
      <c r="N8">
        <v>329</v>
      </c>
      <c r="O8">
        <v>55</v>
      </c>
      <c r="P8">
        <v>108</v>
      </c>
      <c r="Q8">
        <v>144</v>
      </c>
      <c r="R8">
        <v>129</v>
      </c>
      <c r="S8">
        <v>100</v>
      </c>
      <c r="T8">
        <v>149</v>
      </c>
      <c r="U8">
        <v>120</v>
      </c>
      <c r="V8">
        <v>98</v>
      </c>
      <c r="W8">
        <v>134</v>
      </c>
      <c r="X8">
        <v>119</v>
      </c>
      <c r="Y8">
        <v>166</v>
      </c>
      <c r="Z8">
        <v>183</v>
      </c>
      <c r="AA8">
        <v>42</v>
      </c>
      <c r="AB8">
        <v>61</v>
      </c>
      <c r="AC8">
        <v>135</v>
      </c>
      <c r="AD8">
        <v>111</v>
      </c>
      <c r="AE8">
        <v>119</v>
      </c>
      <c r="AF8">
        <v>75</v>
      </c>
      <c r="AG8">
        <v>65</v>
      </c>
      <c r="AH8">
        <v>180</v>
      </c>
      <c r="AI8">
        <v>137</v>
      </c>
      <c r="AJ8">
        <v>88</v>
      </c>
      <c r="AK8">
        <v>129</v>
      </c>
      <c r="AL8">
        <v>85</v>
      </c>
      <c r="AM8">
        <v>104</v>
      </c>
      <c r="AN8">
        <v>32</v>
      </c>
      <c r="AO8">
        <v>59</v>
      </c>
      <c r="AP8">
        <v>53</v>
      </c>
      <c r="AQ8">
        <v>103</v>
      </c>
      <c r="AR8">
        <v>141</v>
      </c>
      <c r="AS8">
        <v>111</v>
      </c>
      <c r="AT8">
        <v>177</v>
      </c>
      <c r="AU8">
        <v>100</v>
      </c>
    </row>
    <row r="9" spans="1:48" x14ac:dyDescent="0.25">
      <c r="A9" s="1" t="s">
        <v>4</v>
      </c>
      <c r="B9">
        <v>381</v>
      </c>
      <c r="C9">
        <v>10</v>
      </c>
      <c r="E9">
        <v>30</v>
      </c>
      <c r="F9">
        <v>7</v>
      </c>
      <c r="G9">
        <v>18</v>
      </c>
      <c r="I9">
        <v>26</v>
      </c>
      <c r="J9">
        <v>4</v>
      </c>
      <c r="K9">
        <v>6</v>
      </c>
      <c r="L9">
        <v>3</v>
      </c>
      <c r="M9">
        <v>10</v>
      </c>
      <c r="N9">
        <v>3</v>
      </c>
      <c r="P9">
        <v>1</v>
      </c>
      <c r="Q9">
        <v>7</v>
      </c>
      <c r="R9">
        <v>10</v>
      </c>
      <c r="S9">
        <v>11</v>
      </c>
      <c r="T9">
        <v>3</v>
      </c>
      <c r="U9">
        <v>50</v>
      </c>
      <c r="W9">
        <v>8</v>
      </c>
      <c r="X9">
        <v>5</v>
      </c>
      <c r="Z9">
        <v>57</v>
      </c>
      <c r="AC9">
        <v>3</v>
      </c>
      <c r="AD9">
        <v>8</v>
      </c>
      <c r="AE9">
        <v>4</v>
      </c>
      <c r="AF9">
        <v>6</v>
      </c>
      <c r="AG9">
        <v>8</v>
      </c>
      <c r="AJ9">
        <v>20</v>
      </c>
      <c r="AK9">
        <v>18</v>
      </c>
      <c r="AL9">
        <v>3</v>
      </c>
      <c r="AN9">
        <v>2</v>
      </c>
      <c r="AO9">
        <v>4</v>
      </c>
      <c r="AQ9">
        <v>12</v>
      </c>
      <c r="AS9">
        <v>14</v>
      </c>
      <c r="AT9">
        <v>9</v>
      </c>
      <c r="AU9">
        <v>1</v>
      </c>
    </row>
    <row r="10" spans="1:48" x14ac:dyDescent="0.25">
      <c r="A10" s="1" t="s">
        <v>5</v>
      </c>
      <c r="B10">
        <v>2</v>
      </c>
      <c r="E10">
        <v>1</v>
      </c>
      <c r="I10">
        <v>1</v>
      </c>
    </row>
    <row r="11" spans="1:48" x14ac:dyDescent="0.25">
      <c r="A11" s="1" t="s">
        <v>6</v>
      </c>
      <c r="B11">
        <v>1</v>
      </c>
      <c r="F11">
        <v>1</v>
      </c>
    </row>
    <row r="12" spans="1:48" x14ac:dyDescent="0.25">
      <c r="A12" s="1" t="s">
        <v>7</v>
      </c>
      <c r="B12">
        <v>19</v>
      </c>
      <c r="E12">
        <v>6</v>
      </c>
      <c r="I12">
        <v>5</v>
      </c>
      <c r="AH12">
        <v>2</v>
      </c>
      <c r="AJ12">
        <v>1</v>
      </c>
      <c r="AP12">
        <v>1</v>
      </c>
      <c r="AT12">
        <v>3</v>
      </c>
      <c r="AU12">
        <v>1</v>
      </c>
    </row>
    <row r="13" spans="1:48" x14ac:dyDescent="0.25">
      <c r="A13" s="1" t="s">
        <v>8</v>
      </c>
      <c r="B13">
        <v>6</v>
      </c>
      <c r="G13">
        <v>1</v>
      </c>
      <c r="H13">
        <v>3</v>
      </c>
      <c r="AU13">
        <v>2</v>
      </c>
    </row>
    <row r="14" spans="1:48" x14ac:dyDescent="0.25">
      <c r="A14" s="1" t="s">
        <v>9</v>
      </c>
      <c r="B14">
        <v>2908</v>
      </c>
      <c r="C14">
        <v>43</v>
      </c>
      <c r="D14">
        <v>94</v>
      </c>
      <c r="E14">
        <v>55</v>
      </c>
      <c r="F14">
        <v>121</v>
      </c>
      <c r="G14">
        <v>110</v>
      </c>
      <c r="H14">
        <v>42</v>
      </c>
      <c r="I14">
        <v>84</v>
      </c>
      <c r="J14">
        <v>91</v>
      </c>
      <c r="K14">
        <v>56</v>
      </c>
      <c r="L14">
        <v>101</v>
      </c>
      <c r="M14">
        <v>50</v>
      </c>
      <c r="N14">
        <v>101</v>
      </c>
      <c r="O14">
        <v>46</v>
      </c>
      <c r="P14">
        <v>64</v>
      </c>
      <c r="Q14">
        <v>51</v>
      </c>
      <c r="R14">
        <v>52</v>
      </c>
      <c r="S14">
        <v>84</v>
      </c>
      <c r="T14">
        <v>90</v>
      </c>
      <c r="U14">
        <v>80</v>
      </c>
      <c r="V14">
        <v>85</v>
      </c>
      <c r="W14">
        <v>86</v>
      </c>
      <c r="X14">
        <v>54</v>
      </c>
      <c r="Y14">
        <v>84</v>
      </c>
      <c r="Z14">
        <v>158</v>
      </c>
      <c r="AA14">
        <v>13</v>
      </c>
      <c r="AB14">
        <v>9</v>
      </c>
      <c r="AC14">
        <v>73</v>
      </c>
      <c r="AD14">
        <v>40</v>
      </c>
      <c r="AE14">
        <v>32</v>
      </c>
      <c r="AF14">
        <v>51</v>
      </c>
      <c r="AG14">
        <v>37</v>
      </c>
      <c r="AH14">
        <v>24</v>
      </c>
      <c r="AI14">
        <v>93</v>
      </c>
      <c r="AJ14">
        <v>50</v>
      </c>
      <c r="AK14">
        <v>140</v>
      </c>
      <c r="AL14">
        <v>35</v>
      </c>
      <c r="AM14">
        <v>29</v>
      </c>
      <c r="AN14">
        <v>32</v>
      </c>
      <c r="AO14">
        <v>33</v>
      </c>
      <c r="AP14">
        <v>20</v>
      </c>
      <c r="AQ14">
        <v>50</v>
      </c>
      <c r="AR14">
        <v>64</v>
      </c>
      <c r="AS14">
        <v>58</v>
      </c>
      <c r="AT14">
        <v>101</v>
      </c>
      <c r="AU14">
        <v>42</v>
      </c>
    </row>
    <row r="15" spans="1:48" x14ac:dyDescent="0.25">
      <c r="A15" s="1" t="s">
        <v>10</v>
      </c>
      <c r="B15">
        <v>58</v>
      </c>
      <c r="C15">
        <v>2</v>
      </c>
      <c r="D15">
        <v>2</v>
      </c>
      <c r="E15">
        <v>1</v>
      </c>
      <c r="F15">
        <v>5</v>
      </c>
      <c r="G15">
        <v>3</v>
      </c>
      <c r="H15">
        <v>3</v>
      </c>
      <c r="N15">
        <v>2</v>
      </c>
      <c r="Q15">
        <v>2</v>
      </c>
      <c r="T15">
        <v>1</v>
      </c>
      <c r="U15">
        <v>2</v>
      </c>
      <c r="V15">
        <v>2</v>
      </c>
      <c r="X15">
        <v>3</v>
      </c>
      <c r="AB15">
        <v>2</v>
      </c>
      <c r="AE15">
        <v>3</v>
      </c>
      <c r="AF15">
        <v>4</v>
      </c>
      <c r="AG15">
        <v>2</v>
      </c>
      <c r="AK15">
        <v>1</v>
      </c>
      <c r="AL15">
        <v>1</v>
      </c>
      <c r="AM15">
        <v>1</v>
      </c>
      <c r="AN15">
        <v>4</v>
      </c>
      <c r="AO15">
        <v>1</v>
      </c>
      <c r="AQ15">
        <v>1</v>
      </c>
      <c r="AR15">
        <v>2</v>
      </c>
      <c r="AS15">
        <v>5</v>
      </c>
      <c r="AT15">
        <v>2</v>
      </c>
      <c r="AU15">
        <v>1</v>
      </c>
    </row>
    <row r="16" spans="1:48" x14ac:dyDescent="0.25">
      <c r="A16" s="1" t="s">
        <v>11</v>
      </c>
      <c r="B16">
        <v>162</v>
      </c>
      <c r="D16">
        <v>1</v>
      </c>
      <c r="E16">
        <v>4</v>
      </c>
      <c r="F16">
        <v>12</v>
      </c>
      <c r="H16">
        <v>5</v>
      </c>
      <c r="I16">
        <v>6</v>
      </c>
      <c r="J16">
        <v>2</v>
      </c>
      <c r="K16">
        <v>4</v>
      </c>
      <c r="L16">
        <v>10</v>
      </c>
      <c r="M16">
        <v>7</v>
      </c>
      <c r="N16">
        <v>6</v>
      </c>
      <c r="O16">
        <v>1</v>
      </c>
      <c r="Q16">
        <v>3</v>
      </c>
      <c r="R16">
        <v>2</v>
      </c>
      <c r="T16">
        <v>13</v>
      </c>
      <c r="U16">
        <v>2</v>
      </c>
      <c r="V16">
        <v>7</v>
      </c>
      <c r="X16">
        <v>8</v>
      </c>
      <c r="Z16">
        <v>11</v>
      </c>
      <c r="AB16">
        <v>1</v>
      </c>
      <c r="AC16">
        <v>1</v>
      </c>
      <c r="AD16">
        <v>2</v>
      </c>
      <c r="AE16">
        <v>1</v>
      </c>
      <c r="AF16">
        <v>22</v>
      </c>
      <c r="AG16">
        <v>1</v>
      </c>
      <c r="AH16">
        <v>1</v>
      </c>
      <c r="AI16">
        <v>6</v>
      </c>
      <c r="AJ16">
        <v>4</v>
      </c>
      <c r="AK16">
        <v>2</v>
      </c>
      <c r="AL16">
        <v>2</v>
      </c>
      <c r="AO16">
        <v>1</v>
      </c>
      <c r="AS16">
        <v>2</v>
      </c>
      <c r="AT16">
        <v>6</v>
      </c>
      <c r="AU16">
        <v>6</v>
      </c>
    </row>
    <row r="17" spans="1:47" x14ac:dyDescent="0.25">
      <c r="A17" s="1" t="s">
        <v>12</v>
      </c>
      <c r="B17">
        <v>408</v>
      </c>
      <c r="AK17">
        <v>1</v>
      </c>
      <c r="AL17">
        <v>24</v>
      </c>
      <c r="AM17">
        <v>20</v>
      </c>
      <c r="AN17">
        <v>4</v>
      </c>
      <c r="AO17">
        <v>31</v>
      </c>
      <c r="AP17">
        <v>23</v>
      </c>
      <c r="AQ17">
        <v>15</v>
      </c>
      <c r="AR17">
        <v>80</v>
      </c>
      <c r="AS17">
        <v>55</v>
      </c>
      <c r="AT17">
        <v>106</v>
      </c>
      <c r="AU17">
        <v>49</v>
      </c>
    </row>
    <row r="18" spans="1:47" x14ac:dyDescent="0.25">
      <c r="A18" s="1" t="s">
        <v>13</v>
      </c>
      <c r="B18">
        <v>1227</v>
      </c>
      <c r="C18">
        <v>64</v>
      </c>
      <c r="D18">
        <v>62</v>
      </c>
      <c r="E18">
        <v>34</v>
      </c>
      <c r="F18">
        <v>63</v>
      </c>
      <c r="G18">
        <v>49</v>
      </c>
      <c r="H18">
        <v>27</v>
      </c>
      <c r="I18">
        <v>27</v>
      </c>
      <c r="J18">
        <v>81</v>
      </c>
      <c r="K18">
        <v>21</v>
      </c>
      <c r="L18">
        <v>48</v>
      </c>
      <c r="M18">
        <v>16</v>
      </c>
      <c r="N18">
        <v>78</v>
      </c>
      <c r="O18">
        <v>11</v>
      </c>
      <c r="P18">
        <v>14</v>
      </c>
      <c r="Q18">
        <v>11</v>
      </c>
      <c r="R18">
        <v>20</v>
      </c>
      <c r="S18">
        <v>17</v>
      </c>
      <c r="T18">
        <v>34</v>
      </c>
      <c r="U18">
        <v>46</v>
      </c>
      <c r="V18">
        <v>52</v>
      </c>
      <c r="W18">
        <v>8</v>
      </c>
      <c r="X18">
        <v>46</v>
      </c>
      <c r="Y18">
        <v>36</v>
      </c>
      <c r="Z18">
        <v>34</v>
      </c>
      <c r="AA18">
        <v>19</v>
      </c>
      <c r="AB18">
        <v>18</v>
      </c>
      <c r="AC18">
        <v>35</v>
      </c>
      <c r="AD18">
        <v>26</v>
      </c>
      <c r="AE18">
        <v>31</v>
      </c>
      <c r="AF18">
        <v>27</v>
      </c>
      <c r="AG18">
        <v>12</v>
      </c>
      <c r="AH18">
        <v>35</v>
      </c>
      <c r="AI18">
        <v>24</v>
      </c>
      <c r="AJ18">
        <v>14</v>
      </c>
      <c r="AK18">
        <v>24</v>
      </c>
      <c r="AL18">
        <v>13</v>
      </c>
      <c r="AM18">
        <v>8</v>
      </c>
      <c r="AO18">
        <v>7</v>
      </c>
      <c r="AP18">
        <v>14</v>
      </c>
      <c r="AR18">
        <v>1</v>
      </c>
      <c r="AS18">
        <v>9</v>
      </c>
      <c r="AT18">
        <v>11</v>
      </c>
    </row>
    <row r="19" spans="1:47" x14ac:dyDescent="0.25">
      <c r="A19" s="1" t="s">
        <v>14</v>
      </c>
      <c r="B19">
        <v>9677</v>
      </c>
      <c r="C19">
        <v>330</v>
      </c>
      <c r="D19">
        <v>177</v>
      </c>
      <c r="E19">
        <v>251</v>
      </c>
      <c r="F19">
        <v>250</v>
      </c>
      <c r="G19">
        <v>197</v>
      </c>
      <c r="H19">
        <v>426</v>
      </c>
      <c r="I19">
        <v>344</v>
      </c>
      <c r="J19">
        <v>87</v>
      </c>
      <c r="K19">
        <v>255</v>
      </c>
      <c r="L19">
        <v>259</v>
      </c>
      <c r="M19">
        <v>268</v>
      </c>
      <c r="N19">
        <v>414</v>
      </c>
      <c r="O19">
        <v>179</v>
      </c>
      <c r="P19">
        <v>100</v>
      </c>
      <c r="Q19">
        <v>143</v>
      </c>
      <c r="R19">
        <v>157</v>
      </c>
      <c r="S19">
        <v>189</v>
      </c>
      <c r="T19">
        <v>290</v>
      </c>
      <c r="U19">
        <v>255</v>
      </c>
      <c r="V19">
        <v>49</v>
      </c>
      <c r="W19">
        <v>384</v>
      </c>
      <c r="X19">
        <v>220</v>
      </c>
      <c r="Y19">
        <v>319</v>
      </c>
      <c r="Z19">
        <v>223</v>
      </c>
      <c r="AA19">
        <v>105</v>
      </c>
      <c r="AB19">
        <v>140</v>
      </c>
      <c r="AC19">
        <v>212</v>
      </c>
      <c r="AD19">
        <v>129</v>
      </c>
      <c r="AE19">
        <v>173</v>
      </c>
      <c r="AF19">
        <v>233</v>
      </c>
      <c r="AG19">
        <v>80</v>
      </c>
      <c r="AH19">
        <v>119</v>
      </c>
      <c r="AI19">
        <v>199</v>
      </c>
      <c r="AJ19">
        <v>206</v>
      </c>
      <c r="AK19">
        <v>215</v>
      </c>
      <c r="AL19">
        <v>205</v>
      </c>
      <c r="AM19">
        <v>182</v>
      </c>
      <c r="AN19">
        <v>110</v>
      </c>
      <c r="AO19">
        <v>160</v>
      </c>
      <c r="AP19">
        <v>100</v>
      </c>
      <c r="AQ19">
        <v>249</v>
      </c>
      <c r="AR19">
        <v>291</v>
      </c>
      <c r="AS19">
        <v>234</v>
      </c>
      <c r="AT19">
        <v>297</v>
      </c>
      <c r="AU19">
        <v>272</v>
      </c>
    </row>
    <row r="20" spans="1:47" x14ac:dyDescent="0.25">
      <c r="A20" s="1" t="s">
        <v>15</v>
      </c>
      <c r="B20">
        <v>11546</v>
      </c>
      <c r="C20">
        <v>119</v>
      </c>
      <c r="D20">
        <v>338</v>
      </c>
      <c r="E20">
        <v>252</v>
      </c>
      <c r="F20">
        <v>236</v>
      </c>
      <c r="G20">
        <v>186</v>
      </c>
      <c r="H20">
        <v>408</v>
      </c>
      <c r="I20">
        <v>458</v>
      </c>
      <c r="J20">
        <v>224</v>
      </c>
      <c r="K20">
        <v>278</v>
      </c>
      <c r="L20">
        <v>327</v>
      </c>
      <c r="M20">
        <v>332</v>
      </c>
      <c r="N20">
        <v>608</v>
      </c>
      <c r="O20">
        <v>81</v>
      </c>
      <c r="P20">
        <v>244</v>
      </c>
      <c r="Q20">
        <v>104</v>
      </c>
      <c r="R20">
        <v>102</v>
      </c>
      <c r="S20">
        <v>231</v>
      </c>
      <c r="T20">
        <v>353</v>
      </c>
      <c r="U20">
        <v>316</v>
      </c>
      <c r="V20">
        <v>182</v>
      </c>
      <c r="W20">
        <v>458</v>
      </c>
      <c r="X20">
        <v>426</v>
      </c>
      <c r="Y20">
        <v>352</v>
      </c>
      <c r="Z20">
        <v>319</v>
      </c>
      <c r="AA20">
        <v>237</v>
      </c>
      <c r="AB20">
        <v>188</v>
      </c>
      <c r="AC20">
        <v>383</v>
      </c>
      <c r="AD20">
        <v>187</v>
      </c>
      <c r="AE20">
        <v>122</v>
      </c>
      <c r="AF20">
        <v>265</v>
      </c>
      <c r="AG20">
        <v>206</v>
      </c>
      <c r="AH20">
        <v>234</v>
      </c>
      <c r="AI20">
        <v>199</v>
      </c>
      <c r="AJ20">
        <v>171</v>
      </c>
      <c r="AK20">
        <v>306</v>
      </c>
      <c r="AL20">
        <v>222</v>
      </c>
      <c r="AM20">
        <v>132</v>
      </c>
      <c r="AN20">
        <v>102</v>
      </c>
      <c r="AO20">
        <v>151</v>
      </c>
      <c r="AP20">
        <v>152</v>
      </c>
      <c r="AQ20">
        <v>174</v>
      </c>
      <c r="AR20">
        <v>300</v>
      </c>
      <c r="AS20">
        <v>290</v>
      </c>
      <c r="AT20">
        <v>363</v>
      </c>
      <c r="AU20">
        <v>228</v>
      </c>
    </row>
    <row r="21" spans="1:47" x14ac:dyDescent="0.25">
      <c r="A21" s="1" t="s">
        <v>16</v>
      </c>
      <c r="B21">
        <v>7385</v>
      </c>
      <c r="C21">
        <v>148</v>
      </c>
      <c r="D21">
        <v>190</v>
      </c>
      <c r="E21">
        <v>300</v>
      </c>
      <c r="F21">
        <v>184</v>
      </c>
      <c r="G21">
        <v>270</v>
      </c>
      <c r="H21">
        <v>356</v>
      </c>
      <c r="I21">
        <v>187</v>
      </c>
      <c r="J21">
        <v>118</v>
      </c>
      <c r="K21">
        <v>215</v>
      </c>
      <c r="L21">
        <v>249</v>
      </c>
      <c r="M21">
        <v>71</v>
      </c>
      <c r="N21">
        <v>278</v>
      </c>
      <c r="O21">
        <v>34</v>
      </c>
      <c r="P21">
        <v>14</v>
      </c>
      <c r="Q21">
        <v>110</v>
      </c>
      <c r="R21">
        <v>172</v>
      </c>
      <c r="S21">
        <v>101</v>
      </c>
      <c r="T21">
        <v>68</v>
      </c>
      <c r="U21">
        <v>100</v>
      </c>
      <c r="V21">
        <v>143</v>
      </c>
      <c r="W21">
        <v>178</v>
      </c>
      <c r="X21">
        <v>124</v>
      </c>
      <c r="Y21">
        <v>155</v>
      </c>
      <c r="Z21">
        <v>201</v>
      </c>
      <c r="AA21">
        <v>84</v>
      </c>
      <c r="AB21">
        <v>81</v>
      </c>
      <c r="AC21">
        <v>71</v>
      </c>
      <c r="AD21">
        <v>168</v>
      </c>
      <c r="AE21">
        <v>119</v>
      </c>
      <c r="AF21">
        <v>266</v>
      </c>
      <c r="AG21">
        <v>98</v>
      </c>
      <c r="AH21">
        <v>191</v>
      </c>
      <c r="AI21">
        <v>181</v>
      </c>
      <c r="AJ21">
        <v>165</v>
      </c>
      <c r="AK21">
        <v>172</v>
      </c>
      <c r="AL21">
        <v>242</v>
      </c>
      <c r="AM21">
        <v>109</v>
      </c>
      <c r="AN21">
        <v>79</v>
      </c>
      <c r="AO21">
        <v>227</v>
      </c>
      <c r="AP21">
        <v>255</v>
      </c>
      <c r="AQ21">
        <v>160</v>
      </c>
      <c r="AR21">
        <v>172</v>
      </c>
      <c r="AS21">
        <v>156</v>
      </c>
      <c r="AT21">
        <v>230</v>
      </c>
      <c r="AU21">
        <v>193</v>
      </c>
    </row>
    <row r="22" spans="1:47" x14ac:dyDescent="0.25">
      <c r="A22" s="1" t="s">
        <v>17</v>
      </c>
      <c r="B22">
        <v>8868</v>
      </c>
      <c r="C22">
        <v>161</v>
      </c>
      <c r="D22">
        <v>235</v>
      </c>
      <c r="E22">
        <v>210</v>
      </c>
      <c r="F22">
        <v>233</v>
      </c>
      <c r="G22">
        <v>183</v>
      </c>
      <c r="H22">
        <v>471</v>
      </c>
      <c r="I22">
        <v>239</v>
      </c>
      <c r="J22">
        <v>98</v>
      </c>
      <c r="K22">
        <v>170</v>
      </c>
      <c r="L22">
        <v>199</v>
      </c>
      <c r="M22">
        <v>104</v>
      </c>
      <c r="N22">
        <v>388</v>
      </c>
      <c r="O22">
        <v>92</v>
      </c>
      <c r="P22">
        <v>56</v>
      </c>
      <c r="Q22">
        <v>127</v>
      </c>
      <c r="R22">
        <v>224</v>
      </c>
      <c r="S22">
        <v>114</v>
      </c>
      <c r="T22">
        <v>168</v>
      </c>
      <c r="U22">
        <v>153</v>
      </c>
      <c r="V22">
        <v>235</v>
      </c>
      <c r="W22">
        <v>150</v>
      </c>
      <c r="X22">
        <v>191</v>
      </c>
      <c r="Y22">
        <v>169</v>
      </c>
      <c r="Z22">
        <v>261</v>
      </c>
      <c r="AA22">
        <v>111</v>
      </c>
      <c r="AB22">
        <v>162</v>
      </c>
      <c r="AC22">
        <v>201</v>
      </c>
      <c r="AD22">
        <v>191</v>
      </c>
      <c r="AE22">
        <v>219</v>
      </c>
      <c r="AF22">
        <v>228</v>
      </c>
      <c r="AG22">
        <v>106</v>
      </c>
      <c r="AH22">
        <v>139</v>
      </c>
      <c r="AI22">
        <v>187</v>
      </c>
      <c r="AJ22">
        <v>169</v>
      </c>
      <c r="AK22">
        <v>306</v>
      </c>
      <c r="AL22">
        <v>336</v>
      </c>
      <c r="AM22">
        <v>119</v>
      </c>
      <c r="AN22">
        <v>126</v>
      </c>
      <c r="AO22">
        <v>316</v>
      </c>
      <c r="AP22">
        <v>205</v>
      </c>
      <c r="AQ22">
        <v>108</v>
      </c>
      <c r="AR22">
        <v>251</v>
      </c>
      <c r="AS22">
        <v>275</v>
      </c>
      <c r="AT22">
        <v>227</v>
      </c>
      <c r="AU22">
        <v>255</v>
      </c>
    </row>
    <row r="23" spans="1:47" x14ac:dyDescent="0.25">
      <c r="A23" s="1" t="s">
        <v>18</v>
      </c>
      <c r="B23">
        <v>8</v>
      </c>
      <c r="C23">
        <v>1</v>
      </c>
      <c r="D23">
        <v>2</v>
      </c>
      <c r="E23">
        <v>1</v>
      </c>
      <c r="Q23">
        <v>1</v>
      </c>
      <c r="AB23">
        <v>1</v>
      </c>
      <c r="AI23">
        <v>1</v>
      </c>
      <c r="AN23">
        <v>1</v>
      </c>
    </row>
    <row r="24" spans="1:47" x14ac:dyDescent="0.25">
      <c r="A24" s="1" t="s">
        <v>19</v>
      </c>
      <c r="B24">
        <v>4</v>
      </c>
      <c r="Z24">
        <v>4</v>
      </c>
    </row>
    <row r="25" spans="1:47" x14ac:dyDescent="0.25">
      <c r="A25" s="1" t="s">
        <v>20</v>
      </c>
      <c r="B25">
        <v>11</v>
      </c>
      <c r="C25">
        <v>1</v>
      </c>
      <c r="D25">
        <v>2</v>
      </c>
      <c r="E25">
        <v>1</v>
      </c>
      <c r="H25">
        <v>1</v>
      </c>
      <c r="M25">
        <v>1</v>
      </c>
      <c r="N25">
        <v>2</v>
      </c>
      <c r="Q25">
        <v>1</v>
      </c>
      <c r="AI25">
        <v>1</v>
      </c>
      <c r="AP25">
        <v>1</v>
      </c>
    </row>
    <row r="26" spans="1:47" x14ac:dyDescent="0.25">
      <c r="A26" s="1" t="s">
        <v>21</v>
      </c>
      <c r="B26">
        <v>25</v>
      </c>
      <c r="E26">
        <v>2</v>
      </c>
      <c r="F26">
        <v>3</v>
      </c>
      <c r="G26">
        <v>1</v>
      </c>
      <c r="I26">
        <v>2</v>
      </c>
      <c r="N26">
        <v>4</v>
      </c>
      <c r="X26">
        <v>1</v>
      </c>
      <c r="AA26">
        <v>1</v>
      </c>
      <c r="AB26">
        <v>1</v>
      </c>
      <c r="AC26">
        <v>6</v>
      </c>
      <c r="AG26">
        <v>2</v>
      </c>
      <c r="AT26">
        <v>2</v>
      </c>
    </row>
    <row r="27" spans="1:47" x14ac:dyDescent="0.25">
      <c r="A27" s="1" t="s">
        <v>22</v>
      </c>
      <c r="B27">
        <v>14</v>
      </c>
      <c r="E27">
        <v>1</v>
      </c>
      <c r="G27">
        <v>1</v>
      </c>
      <c r="H27">
        <v>1</v>
      </c>
      <c r="N27">
        <v>2</v>
      </c>
      <c r="X27">
        <v>1</v>
      </c>
      <c r="AA27">
        <v>1</v>
      </c>
      <c r="AB27">
        <v>3</v>
      </c>
      <c r="AG27">
        <v>2</v>
      </c>
      <c r="AT27">
        <v>2</v>
      </c>
    </row>
    <row r="28" spans="1:47" x14ac:dyDescent="0.25">
      <c r="A28" s="1" t="s">
        <v>23</v>
      </c>
      <c r="B28">
        <v>1</v>
      </c>
      <c r="X28">
        <v>1</v>
      </c>
    </row>
    <row r="29" spans="1:47" x14ac:dyDescent="0.25">
      <c r="A29" s="1" t="s">
        <v>24</v>
      </c>
      <c r="B29">
        <v>7</v>
      </c>
      <c r="G29">
        <v>1</v>
      </c>
      <c r="X29">
        <v>2</v>
      </c>
      <c r="AG29">
        <v>2</v>
      </c>
      <c r="AT29">
        <v>2</v>
      </c>
    </row>
    <row r="30" spans="1:47" x14ac:dyDescent="0.25">
      <c r="A30" s="1" t="s">
        <v>25</v>
      </c>
      <c r="B30">
        <v>1</v>
      </c>
      <c r="X30">
        <v>1</v>
      </c>
    </row>
    <row r="31" spans="1:47" x14ac:dyDescent="0.25">
      <c r="A31" s="1" t="s">
        <v>26</v>
      </c>
      <c r="B31">
        <v>2</v>
      </c>
      <c r="E31">
        <v>2</v>
      </c>
    </row>
    <row r="32" spans="1:47" x14ac:dyDescent="0.25">
      <c r="A32" s="1" t="s">
        <v>27</v>
      </c>
      <c r="B32">
        <v>3</v>
      </c>
      <c r="C32">
        <v>1</v>
      </c>
      <c r="AF32">
        <v>2</v>
      </c>
    </row>
    <row r="33" spans="1:47" x14ac:dyDescent="0.25">
      <c r="A33" s="1" t="s">
        <v>28</v>
      </c>
      <c r="B33">
        <v>2</v>
      </c>
      <c r="AK33">
        <v>2</v>
      </c>
    </row>
    <row r="34" spans="1:47" x14ac:dyDescent="0.25">
      <c r="A34" s="1" t="s">
        <v>29</v>
      </c>
      <c r="B34">
        <v>2</v>
      </c>
      <c r="D34">
        <v>2</v>
      </c>
    </row>
    <row r="35" spans="1:47" x14ac:dyDescent="0.25">
      <c r="A35" s="1" t="s">
        <v>30</v>
      </c>
      <c r="B35">
        <v>17</v>
      </c>
      <c r="E35">
        <v>10</v>
      </c>
      <c r="F35">
        <v>1</v>
      </c>
      <c r="K35">
        <v>1</v>
      </c>
      <c r="X35">
        <v>1</v>
      </c>
      <c r="Y35">
        <v>1</v>
      </c>
      <c r="AG35">
        <v>1</v>
      </c>
      <c r="AJ35">
        <v>1</v>
      </c>
      <c r="AU35">
        <v>1</v>
      </c>
    </row>
    <row r="36" spans="1:47" x14ac:dyDescent="0.25">
      <c r="A36" s="1" t="s">
        <v>31</v>
      </c>
      <c r="B36">
        <v>1</v>
      </c>
      <c r="E36">
        <v>1</v>
      </c>
    </row>
    <row r="37" spans="1:47" x14ac:dyDescent="0.25">
      <c r="A37" s="1" t="s">
        <v>32</v>
      </c>
      <c r="B37">
        <v>3</v>
      </c>
      <c r="E37">
        <v>1</v>
      </c>
      <c r="AB37">
        <v>1</v>
      </c>
      <c r="AK37">
        <v>1</v>
      </c>
    </row>
    <row r="38" spans="1:47" x14ac:dyDescent="0.25">
      <c r="A38" s="1" t="s">
        <v>33</v>
      </c>
      <c r="B38">
        <v>1</v>
      </c>
      <c r="E38">
        <v>1</v>
      </c>
    </row>
    <row r="39" spans="1:47" x14ac:dyDescent="0.25">
      <c r="A39" s="1" t="s">
        <v>34</v>
      </c>
      <c r="B39">
        <v>423</v>
      </c>
      <c r="C39">
        <v>5</v>
      </c>
      <c r="D39">
        <v>2</v>
      </c>
      <c r="E39">
        <v>20</v>
      </c>
      <c r="F39">
        <v>17</v>
      </c>
      <c r="G39">
        <v>11</v>
      </c>
      <c r="H39">
        <v>21</v>
      </c>
      <c r="I39">
        <v>15</v>
      </c>
      <c r="J39">
        <v>5</v>
      </c>
      <c r="K39">
        <v>6</v>
      </c>
      <c r="L39">
        <v>15</v>
      </c>
      <c r="M39">
        <v>1</v>
      </c>
      <c r="N39">
        <v>69</v>
      </c>
      <c r="P39">
        <v>2</v>
      </c>
      <c r="Q39">
        <v>11</v>
      </c>
      <c r="R39">
        <v>6</v>
      </c>
      <c r="T39">
        <v>28</v>
      </c>
      <c r="V39">
        <v>3</v>
      </c>
      <c r="W39">
        <v>15</v>
      </c>
      <c r="X39">
        <v>3</v>
      </c>
      <c r="Y39">
        <v>16</v>
      </c>
      <c r="Z39">
        <v>7</v>
      </c>
      <c r="AA39">
        <v>1</v>
      </c>
      <c r="AB39">
        <v>1</v>
      </c>
      <c r="AC39">
        <v>4</v>
      </c>
      <c r="AD39">
        <v>10</v>
      </c>
      <c r="AE39">
        <v>2</v>
      </c>
      <c r="AF39">
        <v>31</v>
      </c>
      <c r="AG39">
        <v>4</v>
      </c>
      <c r="AH39">
        <v>2</v>
      </c>
      <c r="AI39">
        <v>11</v>
      </c>
      <c r="AJ39">
        <v>3</v>
      </c>
      <c r="AK39">
        <v>14</v>
      </c>
      <c r="AL39">
        <v>20</v>
      </c>
      <c r="AM39">
        <v>2</v>
      </c>
      <c r="AN39">
        <v>1</v>
      </c>
      <c r="AO39">
        <v>5</v>
      </c>
      <c r="AP39">
        <v>14</v>
      </c>
      <c r="AQ39">
        <v>10</v>
      </c>
      <c r="AR39">
        <v>1</v>
      </c>
      <c r="AS39">
        <v>3</v>
      </c>
      <c r="AT39">
        <v>6</v>
      </c>
    </row>
    <row r="40" spans="1:47" x14ac:dyDescent="0.25">
      <c r="A40" s="1" t="s">
        <v>35</v>
      </c>
      <c r="B40">
        <v>11767</v>
      </c>
      <c r="C40">
        <v>162</v>
      </c>
      <c r="D40">
        <v>184</v>
      </c>
      <c r="E40">
        <v>384</v>
      </c>
      <c r="F40">
        <v>288</v>
      </c>
      <c r="G40">
        <v>231</v>
      </c>
      <c r="H40">
        <v>216</v>
      </c>
      <c r="I40">
        <v>359</v>
      </c>
      <c r="J40">
        <v>173</v>
      </c>
      <c r="K40">
        <v>254</v>
      </c>
      <c r="L40">
        <v>449</v>
      </c>
      <c r="M40">
        <v>255</v>
      </c>
      <c r="N40">
        <v>496</v>
      </c>
      <c r="O40">
        <v>105</v>
      </c>
      <c r="P40">
        <v>225</v>
      </c>
      <c r="Q40">
        <v>338</v>
      </c>
      <c r="R40">
        <v>259</v>
      </c>
      <c r="S40">
        <v>272</v>
      </c>
      <c r="T40">
        <v>565</v>
      </c>
      <c r="U40">
        <v>219</v>
      </c>
      <c r="V40">
        <v>239</v>
      </c>
      <c r="W40">
        <v>205</v>
      </c>
      <c r="X40">
        <v>174</v>
      </c>
      <c r="Y40">
        <v>267</v>
      </c>
      <c r="Z40">
        <v>260</v>
      </c>
      <c r="AA40">
        <v>103</v>
      </c>
      <c r="AB40">
        <v>149</v>
      </c>
      <c r="AC40">
        <v>290</v>
      </c>
      <c r="AD40">
        <v>207</v>
      </c>
      <c r="AE40">
        <v>350</v>
      </c>
      <c r="AF40">
        <v>224</v>
      </c>
      <c r="AG40">
        <v>219</v>
      </c>
      <c r="AH40">
        <v>257</v>
      </c>
      <c r="AI40">
        <v>170</v>
      </c>
      <c r="AJ40">
        <v>218</v>
      </c>
      <c r="AK40">
        <v>466</v>
      </c>
      <c r="AL40">
        <v>287</v>
      </c>
      <c r="AM40">
        <v>140</v>
      </c>
      <c r="AN40">
        <v>202</v>
      </c>
      <c r="AO40">
        <v>172</v>
      </c>
      <c r="AP40">
        <v>86</v>
      </c>
      <c r="AQ40">
        <v>161</v>
      </c>
      <c r="AR40">
        <v>414</v>
      </c>
      <c r="AS40">
        <v>320</v>
      </c>
      <c r="AT40">
        <v>356</v>
      </c>
      <c r="AU40">
        <v>397</v>
      </c>
    </row>
    <row r="41" spans="1:47" x14ac:dyDescent="0.25">
      <c r="A41" s="1" t="s">
        <v>36</v>
      </c>
      <c r="B41">
        <v>282</v>
      </c>
      <c r="D41">
        <v>6</v>
      </c>
      <c r="E41">
        <v>20</v>
      </c>
      <c r="F41">
        <v>12</v>
      </c>
      <c r="G41">
        <v>6</v>
      </c>
      <c r="H41">
        <v>14</v>
      </c>
      <c r="I41">
        <v>6</v>
      </c>
      <c r="K41">
        <v>10</v>
      </c>
      <c r="L41">
        <v>15</v>
      </c>
      <c r="M41">
        <v>5</v>
      </c>
      <c r="N41">
        <v>11</v>
      </c>
      <c r="P41">
        <v>2</v>
      </c>
      <c r="Q41">
        <v>3</v>
      </c>
      <c r="R41">
        <v>1</v>
      </c>
      <c r="S41">
        <v>10</v>
      </c>
      <c r="T41">
        <v>22</v>
      </c>
      <c r="U41">
        <v>2</v>
      </c>
      <c r="V41">
        <v>3</v>
      </c>
      <c r="W41">
        <v>11</v>
      </c>
      <c r="X41">
        <v>1</v>
      </c>
      <c r="Y41">
        <v>9</v>
      </c>
      <c r="Z41">
        <v>6</v>
      </c>
      <c r="AB41">
        <v>2</v>
      </c>
      <c r="AC41">
        <v>6</v>
      </c>
      <c r="AD41">
        <v>7</v>
      </c>
      <c r="AF41">
        <v>25</v>
      </c>
      <c r="AG41">
        <v>5</v>
      </c>
      <c r="AH41">
        <v>1</v>
      </c>
      <c r="AI41">
        <v>7</v>
      </c>
      <c r="AJ41">
        <v>3</v>
      </c>
      <c r="AL41">
        <v>5</v>
      </c>
      <c r="AM41">
        <v>1</v>
      </c>
      <c r="AO41">
        <v>4</v>
      </c>
      <c r="AP41">
        <v>9</v>
      </c>
      <c r="AQ41">
        <v>5</v>
      </c>
      <c r="AR41">
        <v>1</v>
      </c>
      <c r="AS41">
        <v>6</v>
      </c>
      <c r="AT41">
        <v>18</v>
      </c>
      <c r="AU41">
        <v>2</v>
      </c>
    </row>
    <row r="42" spans="1:47" x14ac:dyDescent="0.25">
      <c r="A42" s="1" t="s">
        <v>37</v>
      </c>
      <c r="B42">
        <v>2263</v>
      </c>
      <c r="C42">
        <v>38</v>
      </c>
      <c r="D42">
        <v>73</v>
      </c>
      <c r="E42">
        <v>92</v>
      </c>
      <c r="F42">
        <v>40</v>
      </c>
      <c r="G42">
        <v>47</v>
      </c>
      <c r="H42">
        <v>72</v>
      </c>
      <c r="I42">
        <v>103</v>
      </c>
      <c r="J42">
        <v>48</v>
      </c>
      <c r="K42">
        <v>55</v>
      </c>
      <c r="L42">
        <v>50</v>
      </c>
      <c r="M42">
        <v>73</v>
      </c>
      <c r="N42">
        <v>139</v>
      </c>
      <c r="P42">
        <v>4</v>
      </c>
      <c r="Q42">
        <v>19</v>
      </c>
      <c r="R42">
        <v>61</v>
      </c>
      <c r="S42">
        <v>18</v>
      </c>
      <c r="T42">
        <v>41</v>
      </c>
      <c r="U42">
        <v>83</v>
      </c>
      <c r="V42">
        <v>52</v>
      </c>
      <c r="W42">
        <v>28</v>
      </c>
      <c r="X42">
        <v>83</v>
      </c>
      <c r="Y42">
        <v>114</v>
      </c>
      <c r="Z42">
        <v>35</v>
      </c>
      <c r="AB42">
        <v>16</v>
      </c>
      <c r="AC42">
        <v>36</v>
      </c>
      <c r="AD42">
        <v>2</v>
      </c>
      <c r="AE42">
        <v>71</v>
      </c>
      <c r="AF42">
        <v>16</v>
      </c>
      <c r="AG42">
        <v>80</v>
      </c>
      <c r="AH42">
        <v>45</v>
      </c>
      <c r="AI42">
        <v>82</v>
      </c>
      <c r="AJ42">
        <v>75</v>
      </c>
      <c r="AK42">
        <v>102</v>
      </c>
      <c r="AL42">
        <v>66</v>
      </c>
      <c r="AM42">
        <v>36</v>
      </c>
      <c r="AN42">
        <v>25</v>
      </c>
      <c r="AO42">
        <v>56</v>
      </c>
      <c r="AP42">
        <v>19</v>
      </c>
      <c r="AQ42">
        <v>3</v>
      </c>
      <c r="AR42">
        <v>32</v>
      </c>
      <c r="AS42">
        <v>29</v>
      </c>
      <c r="AT42">
        <v>90</v>
      </c>
      <c r="AU42">
        <v>14</v>
      </c>
    </row>
    <row r="43" spans="1:47" x14ac:dyDescent="0.25">
      <c r="A43" s="1" t="s">
        <v>38</v>
      </c>
      <c r="B43">
        <v>8858</v>
      </c>
      <c r="C43">
        <v>56</v>
      </c>
      <c r="D43">
        <v>196</v>
      </c>
      <c r="E43">
        <v>164</v>
      </c>
      <c r="F43">
        <v>111</v>
      </c>
      <c r="G43">
        <v>146</v>
      </c>
      <c r="H43">
        <v>241</v>
      </c>
      <c r="I43">
        <v>206</v>
      </c>
      <c r="J43">
        <v>148</v>
      </c>
      <c r="K43">
        <v>205</v>
      </c>
      <c r="L43">
        <v>208</v>
      </c>
      <c r="M43">
        <v>152</v>
      </c>
      <c r="N43">
        <v>391</v>
      </c>
      <c r="O43">
        <v>72</v>
      </c>
      <c r="P43">
        <v>133</v>
      </c>
      <c r="Q43">
        <v>133</v>
      </c>
      <c r="R43">
        <v>141</v>
      </c>
      <c r="S43">
        <v>258</v>
      </c>
      <c r="T43">
        <v>162</v>
      </c>
      <c r="U43">
        <v>231</v>
      </c>
      <c r="V43">
        <v>135</v>
      </c>
      <c r="W43">
        <v>219</v>
      </c>
      <c r="X43">
        <v>215</v>
      </c>
      <c r="Y43">
        <v>220</v>
      </c>
      <c r="Z43">
        <v>438</v>
      </c>
      <c r="AA43">
        <v>87</v>
      </c>
      <c r="AB43">
        <v>169</v>
      </c>
      <c r="AC43">
        <v>273</v>
      </c>
      <c r="AD43">
        <v>199</v>
      </c>
      <c r="AE43">
        <v>212</v>
      </c>
      <c r="AF43">
        <v>320</v>
      </c>
      <c r="AG43">
        <v>182</v>
      </c>
      <c r="AH43">
        <v>163</v>
      </c>
      <c r="AI43">
        <v>261</v>
      </c>
      <c r="AJ43">
        <v>205</v>
      </c>
      <c r="AK43">
        <v>224</v>
      </c>
      <c r="AL43">
        <v>243</v>
      </c>
      <c r="AM43">
        <v>179</v>
      </c>
      <c r="AN43">
        <v>140</v>
      </c>
      <c r="AO43">
        <v>123</v>
      </c>
      <c r="AP43">
        <v>116</v>
      </c>
      <c r="AQ43">
        <v>140</v>
      </c>
      <c r="AR43">
        <v>286</v>
      </c>
      <c r="AS43">
        <v>248</v>
      </c>
      <c r="AT43">
        <v>350</v>
      </c>
      <c r="AU43">
        <v>157</v>
      </c>
    </row>
    <row r="44" spans="1:47" x14ac:dyDescent="0.25">
      <c r="A44" s="1" t="s">
        <v>39</v>
      </c>
      <c r="B44">
        <v>4109</v>
      </c>
      <c r="C44">
        <v>43</v>
      </c>
      <c r="D44">
        <v>136</v>
      </c>
      <c r="E44">
        <v>131</v>
      </c>
      <c r="F44">
        <v>109</v>
      </c>
      <c r="G44">
        <v>89</v>
      </c>
      <c r="H44">
        <v>123</v>
      </c>
      <c r="I44">
        <v>135</v>
      </c>
      <c r="J44">
        <v>89</v>
      </c>
      <c r="K44">
        <v>82</v>
      </c>
      <c r="L44">
        <v>125</v>
      </c>
      <c r="M44">
        <v>101</v>
      </c>
      <c r="N44">
        <v>183</v>
      </c>
      <c r="O44">
        <v>33</v>
      </c>
      <c r="P44">
        <v>27</v>
      </c>
      <c r="Q44">
        <v>58</v>
      </c>
      <c r="R44">
        <v>47</v>
      </c>
      <c r="S44">
        <v>46</v>
      </c>
      <c r="T44">
        <v>99</v>
      </c>
      <c r="U44">
        <v>84</v>
      </c>
      <c r="V44">
        <v>57</v>
      </c>
      <c r="W44">
        <v>79</v>
      </c>
      <c r="X44">
        <v>126</v>
      </c>
      <c r="Y44">
        <v>102</v>
      </c>
      <c r="Z44">
        <v>178</v>
      </c>
      <c r="AA44">
        <v>43</v>
      </c>
      <c r="AB44">
        <v>70</v>
      </c>
      <c r="AC44">
        <v>104</v>
      </c>
      <c r="AD44">
        <v>41</v>
      </c>
      <c r="AE44">
        <v>79</v>
      </c>
      <c r="AF44">
        <v>165</v>
      </c>
      <c r="AG44">
        <v>51</v>
      </c>
      <c r="AH44">
        <v>70</v>
      </c>
      <c r="AI44">
        <v>163</v>
      </c>
      <c r="AJ44">
        <v>75</v>
      </c>
      <c r="AK44">
        <v>119</v>
      </c>
      <c r="AL44">
        <v>107</v>
      </c>
      <c r="AM44">
        <v>32</v>
      </c>
      <c r="AN44">
        <v>47</v>
      </c>
      <c r="AO44">
        <v>85</v>
      </c>
      <c r="AP44">
        <v>34</v>
      </c>
      <c r="AQ44">
        <v>101</v>
      </c>
      <c r="AR44">
        <v>97</v>
      </c>
      <c r="AS44">
        <v>106</v>
      </c>
      <c r="AT44">
        <v>176</v>
      </c>
      <c r="AU44">
        <v>62</v>
      </c>
    </row>
    <row r="45" spans="1:47" x14ac:dyDescent="0.25">
      <c r="A45" s="1" t="s">
        <v>40</v>
      </c>
      <c r="B45">
        <v>3092</v>
      </c>
      <c r="C45">
        <v>35</v>
      </c>
      <c r="D45">
        <v>122</v>
      </c>
      <c r="E45">
        <v>93</v>
      </c>
      <c r="F45">
        <v>95</v>
      </c>
      <c r="G45">
        <v>55</v>
      </c>
      <c r="H45">
        <v>112</v>
      </c>
      <c r="I45">
        <v>108</v>
      </c>
      <c r="J45">
        <v>46</v>
      </c>
      <c r="K45">
        <v>82</v>
      </c>
      <c r="L45">
        <v>87</v>
      </c>
      <c r="M45">
        <v>55</v>
      </c>
      <c r="N45">
        <v>142</v>
      </c>
      <c r="O45">
        <v>18</v>
      </c>
      <c r="P45">
        <v>22</v>
      </c>
      <c r="Q45">
        <v>57</v>
      </c>
      <c r="R45">
        <v>22</v>
      </c>
      <c r="S45">
        <v>41</v>
      </c>
      <c r="T45">
        <v>64</v>
      </c>
      <c r="U45">
        <v>70</v>
      </c>
      <c r="V45">
        <v>36</v>
      </c>
      <c r="W45">
        <v>64</v>
      </c>
      <c r="X45">
        <v>96</v>
      </c>
      <c r="Y45">
        <v>89</v>
      </c>
      <c r="Z45">
        <v>111</v>
      </c>
      <c r="AA45">
        <v>33</v>
      </c>
      <c r="AB45">
        <v>33</v>
      </c>
      <c r="AC45">
        <v>79</v>
      </c>
      <c r="AD45">
        <v>48</v>
      </c>
      <c r="AE45">
        <v>94</v>
      </c>
      <c r="AF45">
        <v>99</v>
      </c>
      <c r="AG45">
        <v>35</v>
      </c>
      <c r="AH45">
        <v>56</v>
      </c>
      <c r="AI45">
        <v>79</v>
      </c>
      <c r="AJ45">
        <v>64</v>
      </c>
      <c r="AK45">
        <v>86</v>
      </c>
      <c r="AL45">
        <v>74</v>
      </c>
      <c r="AM45">
        <v>25</v>
      </c>
      <c r="AN45">
        <v>44</v>
      </c>
      <c r="AO45">
        <v>46</v>
      </c>
      <c r="AP45">
        <v>29</v>
      </c>
      <c r="AQ45">
        <v>79</v>
      </c>
      <c r="AR45">
        <v>70</v>
      </c>
      <c r="AS45">
        <v>66</v>
      </c>
      <c r="AT45">
        <v>174</v>
      </c>
      <c r="AU45">
        <v>57</v>
      </c>
    </row>
    <row r="46" spans="1:47" x14ac:dyDescent="0.25">
      <c r="A46" s="1" t="s">
        <v>41</v>
      </c>
      <c r="B46">
        <v>2394</v>
      </c>
      <c r="C46">
        <v>23</v>
      </c>
      <c r="D46">
        <v>84</v>
      </c>
      <c r="E46">
        <v>55</v>
      </c>
      <c r="F46">
        <v>60</v>
      </c>
      <c r="G46">
        <v>66</v>
      </c>
      <c r="H46">
        <v>68</v>
      </c>
      <c r="I46">
        <v>80</v>
      </c>
      <c r="J46">
        <v>34</v>
      </c>
      <c r="K46">
        <v>67</v>
      </c>
      <c r="L46">
        <v>65</v>
      </c>
      <c r="M46">
        <v>34</v>
      </c>
      <c r="N46">
        <v>112</v>
      </c>
      <c r="O46">
        <v>20</v>
      </c>
      <c r="P46">
        <v>14</v>
      </c>
      <c r="Q46">
        <v>24</v>
      </c>
      <c r="R46">
        <v>24</v>
      </c>
      <c r="S46">
        <v>31</v>
      </c>
      <c r="T46">
        <v>58</v>
      </c>
      <c r="U46">
        <v>54</v>
      </c>
      <c r="V46">
        <v>40</v>
      </c>
      <c r="W46">
        <v>63</v>
      </c>
      <c r="X46">
        <v>75</v>
      </c>
      <c r="Y46">
        <v>76</v>
      </c>
      <c r="Z46">
        <v>83</v>
      </c>
      <c r="AA46">
        <v>18</v>
      </c>
      <c r="AB46">
        <v>28</v>
      </c>
      <c r="AC46">
        <v>58</v>
      </c>
      <c r="AD46">
        <v>53</v>
      </c>
      <c r="AE46">
        <v>66</v>
      </c>
      <c r="AF46">
        <v>74</v>
      </c>
      <c r="AG46">
        <v>37</v>
      </c>
      <c r="AH46">
        <v>36</v>
      </c>
      <c r="AI46">
        <v>73</v>
      </c>
      <c r="AJ46">
        <v>77</v>
      </c>
      <c r="AK46">
        <v>53</v>
      </c>
      <c r="AL46">
        <v>53</v>
      </c>
      <c r="AM46">
        <v>23</v>
      </c>
      <c r="AN46">
        <v>27</v>
      </c>
      <c r="AO46">
        <v>36</v>
      </c>
      <c r="AP46">
        <v>55</v>
      </c>
      <c r="AQ46">
        <v>48</v>
      </c>
      <c r="AR46">
        <v>58</v>
      </c>
      <c r="AS46">
        <v>49</v>
      </c>
      <c r="AT46">
        <v>152</v>
      </c>
      <c r="AU46">
        <v>10</v>
      </c>
    </row>
    <row r="47" spans="1:47" x14ac:dyDescent="0.25">
      <c r="A47" s="1" t="s">
        <v>42</v>
      </c>
      <c r="B47">
        <v>2143</v>
      </c>
      <c r="C47">
        <v>26</v>
      </c>
      <c r="D47">
        <v>52</v>
      </c>
      <c r="E47">
        <v>74</v>
      </c>
      <c r="F47">
        <v>68</v>
      </c>
      <c r="G47">
        <v>84</v>
      </c>
      <c r="H47">
        <v>58</v>
      </c>
      <c r="I47">
        <v>95</v>
      </c>
      <c r="J47">
        <v>49</v>
      </c>
      <c r="K47">
        <v>71</v>
      </c>
      <c r="L47">
        <v>89</v>
      </c>
      <c r="M47">
        <v>27</v>
      </c>
      <c r="N47">
        <v>121</v>
      </c>
      <c r="O47">
        <v>21</v>
      </c>
      <c r="P47">
        <v>31</v>
      </c>
      <c r="Q47">
        <v>39</v>
      </c>
      <c r="R47">
        <v>43</v>
      </c>
      <c r="S47">
        <v>25</v>
      </c>
      <c r="T47">
        <v>52</v>
      </c>
      <c r="U47">
        <v>36</v>
      </c>
      <c r="V47">
        <v>45</v>
      </c>
      <c r="W47">
        <v>61</v>
      </c>
      <c r="X47">
        <v>56</v>
      </c>
      <c r="Y47">
        <v>68</v>
      </c>
      <c r="Z47">
        <v>80</v>
      </c>
      <c r="AA47">
        <v>17</v>
      </c>
      <c r="AB47">
        <v>34</v>
      </c>
      <c r="AC47">
        <v>29</v>
      </c>
      <c r="AD47">
        <v>36</v>
      </c>
      <c r="AE47">
        <v>14</v>
      </c>
      <c r="AF47">
        <v>57</v>
      </c>
      <c r="AG47">
        <v>32</v>
      </c>
      <c r="AH47">
        <v>52</v>
      </c>
      <c r="AI47">
        <v>50</v>
      </c>
      <c r="AJ47">
        <v>34</v>
      </c>
      <c r="AK47">
        <v>52</v>
      </c>
      <c r="AL47">
        <v>44</v>
      </c>
      <c r="AM47">
        <v>16</v>
      </c>
      <c r="AN47">
        <v>17</v>
      </c>
      <c r="AO47">
        <v>39</v>
      </c>
      <c r="AP47">
        <v>17</v>
      </c>
      <c r="AQ47">
        <v>19</v>
      </c>
      <c r="AR47">
        <v>64</v>
      </c>
      <c r="AS47">
        <v>30</v>
      </c>
      <c r="AT47">
        <v>89</v>
      </c>
      <c r="AU47">
        <v>30</v>
      </c>
    </row>
    <row r="48" spans="1:47" x14ac:dyDescent="0.25">
      <c r="A48" s="1" t="s">
        <v>43</v>
      </c>
      <c r="B48">
        <v>1482</v>
      </c>
      <c r="C48">
        <v>30</v>
      </c>
      <c r="D48">
        <v>22</v>
      </c>
      <c r="E48">
        <v>60</v>
      </c>
      <c r="F48">
        <v>6</v>
      </c>
      <c r="G48">
        <v>40</v>
      </c>
      <c r="H48">
        <v>56</v>
      </c>
      <c r="I48">
        <v>39</v>
      </c>
      <c r="J48">
        <v>2</v>
      </c>
      <c r="K48">
        <v>26</v>
      </c>
      <c r="L48">
        <v>96</v>
      </c>
      <c r="M48">
        <v>52</v>
      </c>
      <c r="N48">
        <v>50</v>
      </c>
      <c r="O48">
        <v>50</v>
      </c>
      <c r="P48">
        <v>4</v>
      </c>
      <c r="Q48">
        <v>7</v>
      </c>
      <c r="R48">
        <v>11</v>
      </c>
      <c r="S48">
        <v>42</v>
      </c>
      <c r="T48">
        <v>14</v>
      </c>
      <c r="U48">
        <v>7</v>
      </c>
      <c r="V48">
        <v>9</v>
      </c>
      <c r="W48">
        <v>41</v>
      </c>
      <c r="X48">
        <v>75</v>
      </c>
      <c r="Y48">
        <v>60</v>
      </c>
      <c r="Z48">
        <v>41</v>
      </c>
      <c r="AA48">
        <v>70</v>
      </c>
      <c r="AB48">
        <v>4</v>
      </c>
      <c r="AC48">
        <v>91</v>
      </c>
      <c r="AD48">
        <v>13</v>
      </c>
      <c r="AE48">
        <v>22</v>
      </c>
      <c r="AF48">
        <v>33</v>
      </c>
      <c r="AG48">
        <v>2</v>
      </c>
      <c r="AH48">
        <v>41</v>
      </c>
      <c r="AI48">
        <v>47</v>
      </c>
      <c r="AJ48">
        <v>54</v>
      </c>
      <c r="AK48">
        <v>12</v>
      </c>
      <c r="AL48">
        <v>10</v>
      </c>
      <c r="AM48">
        <v>8</v>
      </c>
      <c r="AO48">
        <v>65</v>
      </c>
      <c r="AQ48">
        <v>10</v>
      </c>
      <c r="AR48">
        <v>25</v>
      </c>
      <c r="AS48">
        <v>22</v>
      </c>
      <c r="AT48">
        <v>46</v>
      </c>
      <c r="AU48">
        <v>67</v>
      </c>
    </row>
    <row r="49" spans="1:47" x14ac:dyDescent="0.25">
      <c r="A49" s="1" t="s">
        <v>44</v>
      </c>
      <c r="B49">
        <v>302</v>
      </c>
      <c r="C49">
        <v>1</v>
      </c>
      <c r="D49">
        <v>11</v>
      </c>
      <c r="E49">
        <v>11</v>
      </c>
      <c r="F49">
        <v>10</v>
      </c>
      <c r="G49">
        <v>8</v>
      </c>
      <c r="H49">
        <v>8</v>
      </c>
      <c r="I49">
        <v>14</v>
      </c>
      <c r="J49">
        <v>8</v>
      </c>
      <c r="K49">
        <v>18</v>
      </c>
      <c r="L49">
        <v>2</v>
      </c>
      <c r="M49">
        <v>2</v>
      </c>
      <c r="N49">
        <v>27</v>
      </c>
      <c r="P49">
        <v>3</v>
      </c>
      <c r="Q49">
        <v>4</v>
      </c>
      <c r="R49">
        <v>4</v>
      </c>
      <c r="S49">
        <v>5</v>
      </c>
      <c r="T49">
        <v>4</v>
      </c>
      <c r="U49">
        <v>1</v>
      </c>
      <c r="V49">
        <v>10</v>
      </c>
      <c r="W49">
        <v>6</v>
      </c>
      <c r="X49">
        <v>19</v>
      </c>
      <c r="Y49">
        <v>7</v>
      </c>
      <c r="Z49">
        <v>10</v>
      </c>
      <c r="AA49">
        <v>3</v>
      </c>
      <c r="AB49">
        <v>3</v>
      </c>
      <c r="AC49">
        <v>1</v>
      </c>
      <c r="AD49">
        <v>12</v>
      </c>
      <c r="AE49">
        <v>6</v>
      </c>
      <c r="AF49">
        <v>9</v>
      </c>
      <c r="AG49">
        <v>2</v>
      </c>
      <c r="AH49">
        <v>9</v>
      </c>
      <c r="AI49">
        <v>11</v>
      </c>
      <c r="AJ49">
        <v>7</v>
      </c>
      <c r="AK49">
        <v>8</v>
      </c>
      <c r="AL49">
        <v>7</v>
      </c>
      <c r="AM49">
        <v>1</v>
      </c>
      <c r="AN49">
        <v>1</v>
      </c>
      <c r="AO49">
        <v>6</v>
      </c>
      <c r="AP49">
        <v>4</v>
      </c>
      <c r="AQ49">
        <v>6</v>
      </c>
      <c r="AR49">
        <v>1</v>
      </c>
      <c r="AS49">
        <v>1</v>
      </c>
      <c r="AT49">
        <v>11</v>
      </c>
    </row>
    <row r="50" spans="1:47" x14ac:dyDescent="0.25">
      <c r="A50" s="1" t="s">
        <v>45</v>
      </c>
      <c r="B50">
        <v>40</v>
      </c>
      <c r="I50">
        <v>2</v>
      </c>
      <c r="L50">
        <v>2</v>
      </c>
      <c r="N50">
        <v>2</v>
      </c>
      <c r="T50">
        <v>5</v>
      </c>
      <c r="X50">
        <v>2</v>
      </c>
      <c r="Y50">
        <v>2</v>
      </c>
      <c r="Z50">
        <v>2</v>
      </c>
      <c r="AC50">
        <v>2</v>
      </c>
      <c r="AF50">
        <v>1</v>
      </c>
      <c r="AG50">
        <v>3</v>
      </c>
      <c r="AH50">
        <v>2</v>
      </c>
      <c r="AI50">
        <v>9</v>
      </c>
      <c r="AJ50">
        <v>2</v>
      </c>
      <c r="AL50">
        <v>1</v>
      </c>
      <c r="AR50">
        <v>3</v>
      </c>
    </row>
    <row r="51" spans="1:47" x14ac:dyDescent="0.25">
      <c r="A51" s="1" t="s">
        <v>46</v>
      </c>
      <c r="B51">
        <v>271</v>
      </c>
      <c r="C51">
        <v>5</v>
      </c>
      <c r="D51">
        <v>2</v>
      </c>
      <c r="E51">
        <v>9</v>
      </c>
      <c r="F51">
        <v>3</v>
      </c>
      <c r="G51">
        <v>6</v>
      </c>
      <c r="H51">
        <v>7</v>
      </c>
      <c r="I51">
        <v>5</v>
      </c>
      <c r="J51">
        <v>9</v>
      </c>
      <c r="K51">
        <v>11</v>
      </c>
      <c r="L51">
        <v>7</v>
      </c>
      <c r="M51">
        <v>9</v>
      </c>
      <c r="N51">
        <v>25</v>
      </c>
      <c r="O51">
        <v>4</v>
      </c>
      <c r="P51">
        <v>11</v>
      </c>
      <c r="Q51">
        <v>13</v>
      </c>
      <c r="R51">
        <v>4</v>
      </c>
      <c r="S51">
        <v>2</v>
      </c>
      <c r="T51">
        <v>5</v>
      </c>
      <c r="U51">
        <v>7</v>
      </c>
      <c r="V51">
        <v>3</v>
      </c>
      <c r="W51">
        <v>7</v>
      </c>
      <c r="X51">
        <v>7</v>
      </c>
      <c r="Y51">
        <v>6</v>
      </c>
      <c r="Z51">
        <v>4</v>
      </c>
      <c r="AA51">
        <v>2</v>
      </c>
      <c r="AB51">
        <v>2</v>
      </c>
      <c r="AC51">
        <v>5</v>
      </c>
      <c r="AD51">
        <v>7</v>
      </c>
      <c r="AE51">
        <v>5</v>
      </c>
      <c r="AF51">
        <v>13</v>
      </c>
      <c r="AG51">
        <v>7</v>
      </c>
      <c r="AH51">
        <v>4</v>
      </c>
      <c r="AI51">
        <v>1</v>
      </c>
      <c r="AJ51">
        <v>2</v>
      </c>
      <c r="AL51">
        <v>11</v>
      </c>
      <c r="AM51">
        <v>3</v>
      </c>
      <c r="AN51">
        <v>2</v>
      </c>
      <c r="AO51">
        <v>1</v>
      </c>
      <c r="AP51">
        <v>1</v>
      </c>
      <c r="AQ51">
        <v>10</v>
      </c>
      <c r="AR51">
        <v>4</v>
      </c>
      <c r="AS51">
        <v>5</v>
      </c>
      <c r="AT51">
        <v>9</v>
      </c>
      <c r="AU51">
        <v>6</v>
      </c>
    </row>
    <row r="52" spans="1:47" x14ac:dyDescent="0.25">
      <c r="A52" s="1" t="s">
        <v>47</v>
      </c>
      <c r="B52">
        <v>44</v>
      </c>
      <c r="D52">
        <v>1</v>
      </c>
      <c r="H52">
        <v>1</v>
      </c>
      <c r="K52">
        <v>2</v>
      </c>
      <c r="L52">
        <v>2</v>
      </c>
      <c r="M52">
        <v>7</v>
      </c>
      <c r="Q52">
        <v>1</v>
      </c>
      <c r="T52">
        <v>6</v>
      </c>
      <c r="U52">
        <v>3</v>
      </c>
      <c r="X52">
        <v>2</v>
      </c>
      <c r="AD52">
        <v>1</v>
      </c>
      <c r="AF52">
        <v>2</v>
      </c>
      <c r="AG52">
        <v>1</v>
      </c>
      <c r="AH52">
        <v>2</v>
      </c>
      <c r="AJ52">
        <v>1</v>
      </c>
      <c r="AK52">
        <v>1</v>
      </c>
      <c r="AL52">
        <v>1</v>
      </c>
      <c r="AM52">
        <v>1</v>
      </c>
      <c r="AO52">
        <v>2</v>
      </c>
      <c r="AP52">
        <v>1</v>
      </c>
      <c r="AQ52">
        <v>1</v>
      </c>
      <c r="AR52">
        <v>5</v>
      </c>
    </row>
    <row r="53" spans="1:47" x14ac:dyDescent="0.25">
      <c r="A53" s="1" t="s">
        <v>48</v>
      </c>
      <c r="B53">
        <v>5945</v>
      </c>
      <c r="C53">
        <v>51</v>
      </c>
      <c r="D53">
        <v>249</v>
      </c>
      <c r="E53">
        <v>149</v>
      </c>
      <c r="F53">
        <v>168</v>
      </c>
      <c r="G53">
        <v>86</v>
      </c>
      <c r="H53">
        <v>313</v>
      </c>
      <c r="I53">
        <v>279</v>
      </c>
      <c r="J53">
        <v>105</v>
      </c>
      <c r="K53">
        <v>89</v>
      </c>
      <c r="L53">
        <v>164</v>
      </c>
      <c r="M53">
        <v>58</v>
      </c>
      <c r="N53">
        <v>271</v>
      </c>
      <c r="O53">
        <v>36</v>
      </c>
      <c r="P53">
        <v>91</v>
      </c>
      <c r="Q53">
        <v>111</v>
      </c>
      <c r="R53">
        <v>56</v>
      </c>
      <c r="S53">
        <v>206</v>
      </c>
      <c r="T53">
        <v>116</v>
      </c>
      <c r="U53">
        <v>125</v>
      </c>
      <c r="V53">
        <v>120</v>
      </c>
      <c r="W53">
        <v>132</v>
      </c>
      <c r="X53">
        <v>113</v>
      </c>
      <c r="Y53">
        <v>210</v>
      </c>
      <c r="Z53">
        <v>227</v>
      </c>
      <c r="AA53">
        <v>83</v>
      </c>
      <c r="AB53">
        <v>105</v>
      </c>
      <c r="AC53">
        <v>171</v>
      </c>
      <c r="AD53">
        <v>118</v>
      </c>
      <c r="AE53">
        <v>129</v>
      </c>
      <c r="AF53">
        <v>69</v>
      </c>
      <c r="AG53">
        <v>92</v>
      </c>
      <c r="AH53">
        <v>73</v>
      </c>
      <c r="AI53">
        <v>150</v>
      </c>
      <c r="AJ53">
        <v>109</v>
      </c>
      <c r="AK53">
        <v>135</v>
      </c>
      <c r="AL53">
        <v>159</v>
      </c>
      <c r="AM53">
        <v>80</v>
      </c>
      <c r="AN53">
        <v>59</v>
      </c>
      <c r="AO53">
        <v>36</v>
      </c>
      <c r="AP53">
        <v>95</v>
      </c>
      <c r="AQ53">
        <v>75</v>
      </c>
      <c r="AR53">
        <v>227</v>
      </c>
      <c r="AS53">
        <v>164</v>
      </c>
      <c r="AT53">
        <v>210</v>
      </c>
      <c r="AU53">
        <v>81</v>
      </c>
    </row>
    <row r="54" spans="1:47" x14ac:dyDescent="0.25">
      <c r="A54" s="1" t="s">
        <v>49</v>
      </c>
      <c r="B54">
        <v>5231</v>
      </c>
      <c r="C54">
        <v>90</v>
      </c>
      <c r="D54">
        <v>73</v>
      </c>
      <c r="E54">
        <v>121</v>
      </c>
      <c r="F54">
        <v>136</v>
      </c>
      <c r="G54">
        <v>82</v>
      </c>
      <c r="H54">
        <v>88</v>
      </c>
      <c r="I54">
        <v>73</v>
      </c>
      <c r="J54">
        <v>83</v>
      </c>
      <c r="K54">
        <v>126</v>
      </c>
      <c r="L54">
        <v>100</v>
      </c>
      <c r="M54">
        <v>84</v>
      </c>
      <c r="N54">
        <v>183</v>
      </c>
      <c r="O54">
        <v>52</v>
      </c>
      <c r="P54">
        <v>63</v>
      </c>
      <c r="Q54">
        <v>73</v>
      </c>
      <c r="R54">
        <v>111</v>
      </c>
      <c r="S54">
        <v>94</v>
      </c>
      <c r="T54">
        <v>79</v>
      </c>
      <c r="U54">
        <v>67</v>
      </c>
      <c r="V54">
        <v>86</v>
      </c>
      <c r="W54">
        <v>159</v>
      </c>
      <c r="X54">
        <v>83</v>
      </c>
      <c r="Y54">
        <v>170</v>
      </c>
      <c r="Z54">
        <v>214</v>
      </c>
      <c r="AA54">
        <v>54</v>
      </c>
      <c r="AB54">
        <v>36</v>
      </c>
      <c r="AC54">
        <v>167</v>
      </c>
      <c r="AD54">
        <v>97</v>
      </c>
      <c r="AE54">
        <v>105</v>
      </c>
      <c r="AF54">
        <v>215</v>
      </c>
      <c r="AG54">
        <v>74</v>
      </c>
      <c r="AH54">
        <v>156</v>
      </c>
      <c r="AI54">
        <v>153</v>
      </c>
      <c r="AJ54">
        <v>83</v>
      </c>
      <c r="AK54">
        <v>275</v>
      </c>
      <c r="AL54">
        <v>100</v>
      </c>
      <c r="AM54">
        <v>104</v>
      </c>
      <c r="AN54">
        <v>102</v>
      </c>
      <c r="AO54">
        <v>122</v>
      </c>
      <c r="AP54">
        <v>79</v>
      </c>
      <c r="AQ54">
        <v>186</v>
      </c>
      <c r="AR54">
        <v>178</v>
      </c>
      <c r="AS54">
        <v>107</v>
      </c>
      <c r="AT54">
        <v>217</v>
      </c>
      <c r="AU54">
        <v>131</v>
      </c>
    </row>
    <row r="55" spans="1:47" x14ac:dyDescent="0.25">
      <c r="A55" s="1" t="s">
        <v>50</v>
      </c>
      <c r="B55">
        <v>3195</v>
      </c>
      <c r="C55">
        <v>19</v>
      </c>
      <c r="D55">
        <v>61</v>
      </c>
      <c r="E55">
        <v>42</v>
      </c>
      <c r="F55">
        <v>65</v>
      </c>
      <c r="G55">
        <v>71</v>
      </c>
      <c r="H55">
        <v>157</v>
      </c>
      <c r="I55">
        <v>66</v>
      </c>
      <c r="J55">
        <v>26</v>
      </c>
      <c r="K55">
        <v>42</v>
      </c>
      <c r="L55">
        <v>81</v>
      </c>
      <c r="M55">
        <v>72</v>
      </c>
      <c r="N55">
        <v>231</v>
      </c>
      <c r="O55">
        <v>43</v>
      </c>
      <c r="P55">
        <v>14</v>
      </c>
      <c r="Q55">
        <v>24</v>
      </c>
      <c r="R55">
        <v>39</v>
      </c>
      <c r="S55">
        <v>48</v>
      </c>
      <c r="T55">
        <v>111</v>
      </c>
      <c r="U55">
        <v>50</v>
      </c>
      <c r="V55">
        <v>68</v>
      </c>
      <c r="W55">
        <v>131</v>
      </c>
      <c r="X55">
        <v>86</v>
      </c>
      <c r="Y55">
        <v>113</v>
      </c>
      <c r="Z55">
        <v>134</v>
      </c>
      <c r="AA55">
        <v>80</v>
      </c>
      <c r="AB55">
        <v>81</v>
      </c>
      <c r="AC55">
        <v>102</v>
      </c>
      <c r="AD55">
        <v>52</v>
      </c>
      <c r="AE55">
        <v>17</v>
      </c>
      <c r="AF55">
        <v>68</v>
      </c>
      <c r="AG55">
        <v>89</v>
      </c>
      <c r="AH55">
        <v>67</v>
      </c>
      <c r="AI55">
        <v>97</v>
      </c>
      <c r="AJ55">
        <v>39</v>
      </c>
      <c r="AK55">
        <v>83</v>
      </c>
      <c r="AL55">
        <v>184</v>
      </c>
      <c r="AM55">
        <v>26</v>
      </c>
      <c r="AN55">
        <v>79</v>
      </c>
      <c r="AO55">
        <v>10</v>
      </c>
      <c r="AP55">
        <v>84</v>
      </c>
      <c r="AQ55">
        <v>37</v>
      </c>
      <c r="AR55">
        <v>35</v>
      </c>
      <c r="AS55">
        <v>20</v>
      </c>
      <c r="AT55">
        <v>65</v>
      </c>
      <c r="AU55">
        <v>86</v>
      </c>
    </row>
    <row r="56" spans="1:47" x14ac:dyDescent="0.25">
      <c r="A56" s="1" t="s">
        <v>51</v>
      </c>
      <c r="B56">
        <v>376</v>
      </c>
      <c r="D56">
        <v>5</v>
      </c>
      <c r="E56">
        <v>6</v>
      </c>
      <c r="F56">
        <v>11</v>
      </c>
      <c r="G56">
        <v>5</v>
      </c>
      <c r="H56">
        <v>14</v>
      </c>
      <c r="I56">
        <v>10</v>
      </c>
      <c r="J56">
        <v>1</v>
      </c>
      <c r="K56">
        <v>14</v>
      </c>
      <c r="L56">
        <v>13</v>
      </c>
      <c r="M56">
        <v>10</v>
      </c>
      <c r="N56">
        <v>38</v>
      </c>
      <c r="O56">
        <v>8</v>
      </c>
      <c r="P56">
        <v>2</v>
      </c>
      <c r="Q56">
        <v>10</v>
      </c>
      <c r="R56">
        <v>5</v>
      </c>
      <c r="T56">
        <v>11</v>
      </c>
      <c r="U56">
        <v>3</v>
      </c>
      <c r="V56">
        <v>5</v>
      </c>
      <c r="W56">
        <v>17</v>
      </c>
      <c r="X56">
        <v>10</v>
      </c>
      <c r="Y56">
        <v>15</v>
      </c>
      <c r="Z56">
        <v>10</v>
      </c>
      <c r="AB56">
        <v>3</v>
      </c>
      <c r="AC56">
        <v>6</v>
      </c>
      <c r="AD56">
        <v>6</v>
      </c>
      <c r="AE56">
        <v>2</v>
      </c>
      <c r="AF56">
        <v>26</v>
      </c>
      <c r="AG56">
        <v>14</v>
      </c>
      <c r="AH56">
        <v>5</v>
      </c>
      <c r="AI56">
        <v>1</v>
      </c>
      <c r="AJ56">
        <v>2</v>
      </c>
      <c r="AK56">
        <v>5</v>
      </c>
      <c r="AL56">
        <v>22</v>
      </c>
      <c r="AM56">
        <v>3</v>
      </c>
      <c r="AN56">
        <v>10</v>
      </c>
      <c r="AP56">
        <v>10</v>
      </c>
      <c r="AQ56">
        <v>5</v>
      </c>
      <c r="AR56">
        <v>7</v>
      </c>
      <c r="AT56">
        <v>22</v>
      </c>
      <c r="AU56">
        <v>4</v>
      </c>
    </row>
    <row r="57" spans="1:47" x14ac:dyDescent="0.25">
      <c r="A57" s="1" t="s">
        <v>52</v>
      </c>
      <c r="B57">
        <v>134</v>
      </c>
      <c r="D57">
        <v>1</v>
      </c>
      <c r="E57">
        <v>3</v>
      </c>
      <c r="F57">
        <v>9</v>
      </c>
      <c r="G57">
        <v>1</v>
      </c>
      <c r="H57">
        <v>6</v>
      </c>
      <c r="I57">
        <v>3</v>
      </c>
      <c r="J57">
        <v>6</v>
      </c>
      <c r="K57">
        <v>1</v>
      </c>
      <c r="L57">
        <v>7</v>
      </c>
      <c r="N57">
        <v>4</v>
      </c>
      <c r="Q57">
        <v>3</v>
      </c>
      <c r="R57">
        <v>3</v>
      </c>
      <c r="S57">
        <v>1</v>
      </c>
      <c r="T57">
        <v>4</v>
      </c>
      <c r="U57">
        <v>1</v>
      </c>
      <c r="W57">
        <v>10</v>
      </c>
      <c r="X57">
        <v>2</v>
      </c>
      <c r="Y57">
        <v>7</v>
      </c>
      <c r="Z57">
        <v>4</v>
      </c>
      <c r="AD57">
        <v>3</v>
      </c>
      <c r="AE57">
        <v>2</v>
      </c>
      <c r="AF57">
        <v>11</v>
      </c>
      <c r="AG57">
        <v>2</v>
      </c>
      <c r="AI57">
        <v>1</v>
      </c>
      <c r="AJ57">
        <v>7</v>
      </c>
      <c r="AK57">
        <v>5</v>
      </c>
      <c r="AL57">
        <v>7</v>
      </c>
      <c r="AM57">
        <v>1</v>
      </c>
      <c r="AP57">
        <v>1</v>
      </c>
      <c r="AQ57">
        <v>9</v>
      </c>
      <c r="AS57">
        <v>2</v>
      </c>
      <c r="AT57">
        <v>6</v>
      </c>
      <c r="AU57">
        <v>1</v>
      </c>
    </row>
    <row r="58" spans="1:47" x14ac:dyDescent="0.25">
      <c r="A58" s="1" t="s">
        <v>53</v>
      </c>
      <c r="B58">
        <v>2591</v>
      </c>
      <c r="C58">
        <v>72</v>
      </c>
      <c r="D58">
        <v>28</v>
      </c>
      <c r="E58">
        <v>66</v>
      </c>
      <c r="F58">
        <v>73</v>
      </c>
      <c r="G58">
        <v>46</v>
      </c>
      <c r="H58">
        <v>27</v>
      </c>
      <c r="I58">
        <v>147</v>
      </c>
      <c r="J58">
        <v>84</v>
      </c>
      <c r="K58">
        <v>44</v>
      </c>
      <c r="L58">
        <v>53</v>
      </c>
      <c r="M58">
        <v>121</v>
      </c>
      <c r="N58">
        <v>244</v>
      </c>
      <c r="O58">
        <v>60</v>
      </c>
      <c r="P58">
        <v>67</v>
      </c>
      <c r="Q58">
        <v>71</v>
      </c>
      <c r="R58">
        <v>31</v>
      </c>
      <c r="S58">
        <v>70</v>
      </c>
      <c r="T58">
        <v>90</v>
      </c>
      <c r="U58">
        <v>95</v>
      </c>
      <c r="V58">
        <v>13</v>
      </c>
      <c r="W58">
        <v>47</v>
      </c>
      <c r="X58">
        <v>39</v>
      </c>
      <c r="Y58">
        <v>44</v>
      </c>
      <c r="Z58">
        <v>55</v>
      </c>
      <c r="AA58">
        <v>26</v>
      </c>
      <c r="AB58">
        <v>28</v>
      </c>
      <c r="AC58">
        <v>27</v>
      </c>
      <c r="AD58">
        <v>36</v>
      </c>
      <c r="AE58">
        <v>68</v>
      </c>
      <c r="AF58">
        <v>75</v>
      </c>
      <c r="AG58">
        <v>67</v>
      </c>
      <c r="AH58">
        <v>25</v>
      </c>
      <c r="AI58">
        <v>37</v>
      </c>
      <c r="AJ58">
        <v>44</v>
      </c>
      <c r="AK58">
        <v>51</v>
      </c>
      <c r="AL58">
        <v>39</v>
      </c>
      <c r="AM58">
        <v>22</v>
      </c>
      <c r="AN58">
        <v>15</v>
      </c>
      <c r="AO58">
        <v>36</v>
      </c>
      <c r="AP58">
        <v>16</v>
      </c>
      <c r="AQ58">
        <v>39</v>
      </c>
      <c r="AR58">
        <v>59</v>
      </c>
      <c r="AS58">
        <v>104</v>
      </c>
      <c r="AT58">
        <v>41</v>
      </c>
      <c r="AU58">
        <v>49</v>
      </c>
    </row>
    <row r="59" spans="1:47" x14ac:dyDescent="0.25">
      <c r="A59" s="1" t="s">
        <v>54</v>
      </c>
      <c r="B59">
        <v>44</v>
      </c>
      <c r="C59">
        <v>1</v>
      </c>
      <c r="E59">
        <v>6</v>
      </c>
      <c r="I59">
        <v>11</v>
      </c>
      <c r="L59">
        <v>2</v>
      </c>
      <c r="N59">
        <v>1</v>
      </c>
      <c r="R59">
        <v>1</v>
      </c>
      <c r="S59">
        <v>2</v>
      </c>
      <c r="T59">
        <v>4</v>
      </c>
      <c r="U59">
        <v>2</v>
      </c>
      <c r="V59">
        <v>2</v>
      </c>
      <c r="Z59">
        <v>2</v>
      </c>
      <c r="AE59">
        <v>1</v>
      </c>
      <c r="AF59">
        <v>1</v>
      </c>
      <c r="AG59">
        <v>1</v>
      </c>
      <c r="AI59">
        <v>1</v>
      </c>
      <c r="AP59">
        <v>2</v>
      </c>
      <c r="AR59">
        <v>3</v>
      </c>
      <c r="AU59">
        <v>1</v>
      </c>
    </row>
    <row r="60" spans="1:47" x14ac:dyDescent="0.25">
      <c r="A60" s="1" t="s">
        <v>55</v>
      </c>
      <c r="B60">
        <v>7</v>
      </c>
      <c r="F60">
        <v>4</v>
      </c>
      <c r="H60">
        <v>3</v>
      </c>
    </row>
    <row r="61" spans="1:47" x14ac:dyDescent="0.25">
      <c r="A61" s="1" t="s">
        <v>56</v>
      </c>
      <c r="B61">
        <v>790</v>
      </c>
      <c r="C61">
        <v>6</v>
      </c>
      <c r="D61">
        <v>27</v>
      </c>
      <c r="E61">
        <v>30</v>
      </c>
      <c r="F61">
        <v>45</v>
      </c>
      <c r="G61">
        <v>23</v>
      </c>
      <c r="H61">
        <v>43</v>
      </c>
      <c r="I61">
        <v>33</v>
      </c>
      <c r="J61">
        <v>17</v>
      </c>
      <c r="K61">
        <v>23</v>
      </c>
      <c r="L61">
        <v>27</v>
      </c>
      <c r="M61">
        <v>21</v>
      </c>
      <c r="N61">
        <v>62</v>
      </c>
      <c r="O61">
        <v>34</v>
      </c>
      <c r="P61">
        <v>6</v>
      </c>
      <c r="Q61">
        <v>27</v>
      </c>
      <c r="R61">
        <v>5</v>
      </c>
      <c r="S61">
        <v>2</v>
      </c>
      <c r="T61">
        <v>15</v>
      </c>
      <c r="U61">
        <v>11</v>
      </c>
      <c r="V61">
        <v>1</v>
      </c>
      <c r="W61">
        <v>19</v>
      </c>
      <c r="X61">
        <v>13</v>
      </c>
      <c r="Y61">
        <v>6</v>
      </c>
      <c r="Z61">
        <v>20</v>
      </c>
      <c r="AA61">
        <v>18</v>
      </c>
      <c r="AB61">
        <v>5</v>
      </c>
      <c r="AC61">
        <v>8</v>
      </c>
      <c r="AD61">
        <v>2</v>
      </c>
      <c r="AE61">
        <v>15</v>
      </c>
      <c r="AF61">
        <v>35</v>
      </c>
      <c r="AG61">
        <v>15</v>
      </c>
      <c r="AH61">
        <v>18</v>
      </c>
      <c r="AI61">
        <v>15</v>
      </c>
      <c r="AJ61">
        <v>12</v>
      </c>
      <c r="AK61">
        <v>14</v>
      </c>
      <c r="AL61">
        <v>7</v>
      </c>
      <c r="AM61">
        <v>11</v>
      </c>
      <c r="AN61">
        <v>20</v>
      </c>
      <c r="AO61">
        <v>3</v>
      </c>
      <c r="AP61">
        <v>5</v>
      </c>
      <c r="AQ61">
        <v>17</v>
      </c>
      <c r="AR61">
        <v>19</v>
      </c>
      <c r="AS61">
        <v>7</v>
      </c>
      <c r="AT61">
        <v>20</v>
      </c>
      <c r="AU61">
        <v>8</v>
      </c>
    </row>
    <row r="62" spans="1:47" x14ac:dyDescent="0.25">
      <c r="A62" s="1" t="s">
        <v>57</v>
      </c>
      <c r="B62">
        <v>58</v>
      </c>
      <c r="E62">
        <v>1</v>
      </c>
      <c r="F62">
        <v>1</v>
      </c>
      <c r="G62">
        <v>1</v>
      </c>
      <c r="H62">
        <v>4</v>
      </c>
      <c r="I62">
        <v>4</v>
      </c>
      <c r="J62">
        <v>1</v>
      </c>
      <c r="L62">
        <v>1</v>
      </c>
      <c r="M62">
        <v>5</v>
      </c>
      <c r="N62">
        <v>8</v>
      </c>
      <c r="Q62">
        <v>2</v>
      </c>
      <c r="T62">
        <v>1</v>
      </c>
      <c r="U62">
        <v>1</v>
      </c>
      <c r="X62">
        <v>1</v>
      </c>
      <c r="Y62">
        <v>1</v>
      </c>
      <c r="Z62">
        <v>7</v>
      </c>
      <c r="AD62">
        <v>1</v>
      </c>
      <c r="AF62">
        <v>2</v>
      </c>
      <c r="AG62">
        <v>2</v>
      </c>
      <c r="AI62">
        <v>3</v>
      </c>
      <c r="AK62">
        <v>1</v>
      </c>
      <c r="AL62">
        <v>1</v>
      </c>
      <c r="AP62">
        <v>1</v>
      </c>
      <c r="AR62">
        <v>6</v>
      </c>
      <c r="AS62">
        <v>1</v>
      </c>
      <c r="AU62">
        <v>1</v>
      </c>
    </row>
    <row r="63" spans="1:47" x14ac:dyDescent="0.25">
      <c r="A63" s="1" t="s">
        <v>58</v>
      </c>
      <c r="B63">
        <v>24</v>
      </c>
      <c r="D63">
        <v>3</v>
      </c>
      <c r="G63">
        <v>1</v>
      </c>
      <c r="K63">
        <v>2</v>
      </c>
      <c r="L63">
        <v>1</v>
      </c>
      <c r="M63">
        <v>1</v>
      </c>
      <c r="N63">
        <v>3</v>
      </c>
      <c r="O63">
        <v>6</v>
      </c>
      <c r="T63">
        <v>2</v>
      </c>
      <c r="Z63">
        <v>2</v>
      </c>
      <c r="AJ63">
        <v>1</v>
      </c>
      <c r="AL63">
        <v>2</v>
      </c>
    </row>
    <row r="64" spans="1:47" x14ac:dyDescent="0.25">
      <c r="A64" s="1" t="s">
        <v>59</v>
      </c>
      <c r="B64">
        <v>11</v>
      </c>
      <c r="Q64">
        <v>1</v>
      </c>
      <c r="T64">
        <v>3</v>
      </c>
      <c r="Y64">
        <v>1</v>
      </c>
      <c r="AG64">
        <v>1</v>
      </c>
      <c r="AS64">
        <v>4</v>
      </c>
      <c r="AT64">
        <v>1</v>
      </c>
    </row>
    <row r="65" spans="1:47" x14ac:dyDescent="0.25">
      <c r="A65" s="1" t="s">
        <v>60</v>
      </c>
      <c r="B65">
        <v>3</v>
      </c>
      <c r="Q65">
        <v>1</v>
      </c>
      <c r="T65">
        <v>2</v>
      </c>
    </row>
    <row r="66" spans="1:47" x14ac:dyDescent="0.25">
      <c r="A66" s="1" t="s">
        <v>61</v>
      </c>
      <c r="B66">
        <v>3</v>
      </c>
      <c r="Q66">
        <v>1</v>
      </c>
      <c r="T66">
        <v>2</v>
      </c>
    </row>
    <row r="67" spans="1:47" x14ac:dyDescent="0.25">
      <c r="A67" s="1" t="s">
        <v>62</v>
      </c>
      <c r="B67">
        <v>207</v>
      </c>
      <c r="G67">
        <v>6</v>
      </c>
      <c r="H67">
        <v>30</v>
      </c>
      <c r="L67">
        <v>3</v>
      </c>
      <c r="M67">
        <v>1</v>
      </c>
      <c r="N67">
        <v>30</v>
      </c>
      <c r="Q67">
        <v>2</v>
      </c>
      <c r="R67">
        <v>24</v>
      </c>
      <c r="T67">
        <v>5</v>
      </c>
      <c r="U67">
        <v>24</v>
      </c>
      <c r="W67">
        <v>18</v>
      </c>
      <c r="X67">
        <v>22</v>
      </c>
      <c r="Y67">
        <v>22</v>
      </c>
      <c r="AB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3</v>
      </c>
      <c r="AK67">
        <v>4</v>
      </c>
      <c r="AL67">
        <v>1</v>
      </c>
      <c r="AP67">
        <v>1</v>
      </c>
      <c r="AQ67">
        <v>2</v>
      </c>
      <c r="AT67">
        <v>2</v>
      </c>
    </row>
    <row r="68" spans="1:47" x14ac:dyDescent="0.25">
      <c r="A68" s="1" t="s">
        <v>63</v>
      </c>
      <c r="B68">
        <v>292</v>
      </c>
      <c r="C68">
        <v>6</v>
      </c>
      <c r="D68">
        <v>13</v>
      </c>
      <c r="E68">
        <v>16</v>
      </c>
      <c r="F68">
        <v>12</v>
      </c>
      <c r="G68">
        <v>3</v>
      </c>
      <c r="H68">
        <v>21</v>
      </c>
      <c r="I68">
        <v>18</v>
      </c>
      <c r="J68">
        <v>4</v>
      </c>
      <c r="K68">
        <v>8</v>
      </c>
      <c r="L68">
        <v>8</v>
      </c>
      <c r="M68">
        <v>2</v>
      </c>
      <c r="N68">
        <v>19</v>
      </c>
      <c r="P68">
        <v>2</v>
      </c>
      <c r="Q68">
        <v>9</v>
      </c>
      <c r="R68">
        <v>2</v>
      </c>
      <c r="S68">
        <v>3</v>
      </c>
      <c r="T68">
        <v>11</v>
      </c>
      <c r="U68">
        <v>3</v>
      </c>
      <c r="V68">
        <v>9</v>
      </c>
      <c r="W68">
        <v>11</v>
      </c>
      <c r="X68">
        <v>5</v>
      </c>
      <c r="Y68">
        <v>9</v>
      </c>
      <c r="Z68">
        <v>5</v>
      </c>
      <c r="AA68">
        <v>3</v>
      </c>
      <c r="AB68">
        <v>3</v>
      </c>
      <c r="AC68">
        <v>2</v>
      </c>
      <c r="AD68">
        <v>4</v>
      </c>
      <c r="AE68">
        <v>6</v>
      </c>
      <c r="AF68">
        <v>16</v>
      </c>
      <c r="AG68">
        <v>5</v>
      </c>
      <c r="AH68">
        <v>3</v>
      </c>
      <c r="AI68">
        <v>3</v>
      </c>
      <c r="AJ68">
        <v>4</v>
      </c>
      <c r="AK68">
        <v>5</v>
      </c>
      <c r="AL68">
        <v>9</v>
      </c>
      <c r="AM68">
        <v>2</v>
      </c>
      <c r="AN68">
        <v>2</v>
      </c>
      <c r="AO68">
        <v>3</v>
      </c>
      <c r="AP68">
        <v>1</v>
      </c>
      <c r="AQ68">
        <v>3</v>
      </c>
      <c r="AR68">
        <v>5</v>
      </c>
      <c r="AS68">
        <v>2</v>
      </c>
      <c r="AT68">
        <v>10</v>
      </c>
      <c r="AU68">
        <v>2</v>
      </c>
    </row>
    <row r="69" spans="1:47" x14ac:dyDescent="0.25">
      <c r="A69" s="1" t="s">
        <v>64</v>
      </c>
      <c r="B69">
        <v>34</v>
      </c>
      <c r="D69">
        <v>1</v>
      </c>
      <c r="E69">
        <v>2</v>
      </c>
      <c r="F69">
        <v>2</v>
      </c>
      <c r="H69">
        <v>2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W69">
        <v>2</v>
      </c>
      <c r="X69">
        <v>6</v>
      </c>
      <c r="Y69">
        <v>2</v>
      </c>
      <c r="AA69">
        <v>1</v>
      </c>
      <c r="AF69">
        <v>7</v>
      </c>
      <c r="AG69">
        <v>1</v>
      </c>
      <c r="AO69">
        <v>1</v>
      </c>
    </row>
    <row r="70" spans="1:47" x14ac:dyDescent="0.25">
      <c r="A70" s="1" t="s">
        <v>65</v>
      </c>
      <c r="B70">
        <v>221</v>
      </c>
      <c r="D70">
        <v>9</v>
      </c>
      <c r="E70">
        <v>25</v>
      </c>
      <c r="F70">
        <v>9</v>
      </c>
      <c r="G70">
        <v>6</v>
      </c>
      <c r="H70">
        <v>8</v>
      </c>
      <c r="I70">
        <v>15</v>
      </c>
      <c r="J70">
        <v>5</v>
      </c>
      <c r="K70">
        <v>11</v>
      </c>
      <c r="L70">
        <v>4</v>
      </c>
      <c r="M70">
        <v>2</v>
      </c>
      <c r="N70">
        <v>4</v>
      </c>
      <c r="O70">
        <v>2</v>
      </c>
      <c r="P70">
        <v>1</v>
      </c>
      <c r="Q70">
        <v>7</v>
      </c>
      <c r="R70">
        <v>4</v>
      </c>
      <c r="S70">
        <v>1</v>
      </c>
      <c r="T70">
        <v>1</v>
      </c>
      <c r="U70">
        <v>1</v>
      </c>
      <c r="V70">
        <v>4</v>
      </c>
      <c r="W70">
        <v>13</v>
      </c>
      <c r="X70">
        <v>3</v>
      </c>
      <c r="Y70">
        <v>7</v>
      </c>
      <c r="Z70">
        <v>8</v>
      </c>
      <c r="AB70">
        <v>1</v>
      </c>
      <c r="AC70">
        <v>3</v>
      </c>
      <c r="AD70">
        <v>11</v>
      </c>
      <c r="AE70">
        <v>3</v>
      </c>
      <c r="AF70">
        <v>14</v>
      </c>
      <c r="AG70">
        <v>1</v>
      </c>
      <c r="AH70">
        <v>2</v>
      </c>
      <c r="AI70">
        <v>3</v>
      </c>
      <c r="AJ70">
        <v>2</v>
      </c>
      <c r="AK70">
        <v>3</v>
      </c>
      <c r="AL70">
        <v>2</v>
      </c>
      <c r="AM70">
        <v>1</v>
      </c>
      <c r="AO70">
        <v>2</v>
      </c>
      <c r="AP70">
        <v>1</v>
      </c>
      <c r="AQ70">
        <v>14</v>
      </c>
      <c r="AR70">
        <v>2</v>
      </c>
      <c r="AT70">
        <v>6</v>
      </c>
    </row>
    <row r="71" spans="1:47" x14ac:dyDescent="0.25">
      <c r="A71" s="1" t="s">
        <v>66</v>
      </c>
      <c r="B71">
        <v>68</v>
      </c>
      <c r="E71">
        <v>1</v>
      </c>
      <c r="G71">
        <v>3</v>
      </c>
      <c r="H71">
        <v>5</v>
      </c>
      <c r="I71">
        <v>3</v>
      </c>
      <c r="M71">
        <v>3</v>
      </c>
      <c r="Q71">
        <v>2</v>
      </c>
      <c r="R71">
        <v>21</v>
      </c>
      <c r="T71">
        <v>1</v>
      </c>
      <c r="U71">
        <v>2</v>
      </c>
      <c r="V71">
        <v>1</v>
      </c>
      <c r="Y71">
        <v>1</v>
      </c>
      <c r="AB71">
        <v>1</v>
      </c>
      <c r="AC71">
        <v>2</v>
      </c>
      <c r="AF71">
        <v>1</v>
      </c>
      <c r="AG71">
        <v>1</v>
      </c>
      <c r="AH71">
        <v>1</v>
      </c>
      <c r="AI71">
        <v>2</v>
      </c>
      <c r="AK71">
        <v>4</v>
      </c>
      <c r="AL71">
        <v>1</v>
      </c>
      <c r="AO71">
        <v>1</v>
      </c>
      <c r="AP71">
        <v>1</v>
      </c>
      <c r="AQ71">
        <v>3</v>
      </c>
      <c r="AT71">
        <v>7</v>
      </c>
    </row>
    <row r="72" spans="1:47" x14ac:dyDescent="0.25">
      <c r="A72" s="1" t="s">
        <v>67</v>
      </c>
      <c r="B72">
        <v>57</v>
      </c>
      <c r="E72">
        <v>1</v>
      </c>
      <c r="G72">
        <v>1</v>
      </c>
      <c r="H72">
        <v>3</v>
      </c>
      <c r="I72">
        <v>2</v>
      </c>
      <c r="M72">
        <v>3</v>
      </c>
      <c r="Q72">
        <v>5</v>
      </c>
      <c r="R72">
        <v>26</v>
      </c>
      <c r="S72">
        <v>2</v>
      </c>
      <c r="T72">
        <v>3</v>
      </c>
      <c r="AD72">
        <v>2</v>
      </c>
      <c r="AI72">
        <v>2</v>
      </c>
      <c r="AL72">
        <v>1</v>
      </c>
      <c r="AP72">
        <v>1</v>
      </c>
      <c r="AQ72">
        <v>3</v>
      </c>
      <c r="AT72">
        <v>2</v>
      </c>
    </row>
    <row r="73" spans="1:47" x14ac:dyDescent="0.25">
      <c r="A73" s="1" t="s">
        <v>68</v>
      </c>
      <c r="B73">
        <v>149</v>
      </c>
      <c r="E73">
        <v>3</v>
      </c>
      <c r="H73">
        <v>27</v>
      </c>
      <c r="I73">
        <v>2</v>
      </c>
      <c r="L73">
        <v>6</v>
      </c>
      <c r="N73">
        <v>25</v>
      </c>
      <c r="Q73">
        <v>1</v>
      </c>
      <c r="R73">
        <v>24</v>
      </c>
      <c r="T73">
        <v>5</v>
      </c>
      <c r="U73">
        <v>11</v>
      </c>
      <c r="W73">
        <v>8</v>
      </c>
      <c r="X73">
        <v>11</v>
      </c>
      <c r="Y73">
        <v>11</v>
      </c>
      <c r="Z73">
        <v>1</v>
      </c>
      <c r="AB73">
        <v>3</v>
      </c>
      <c r="AD73">
        <v>1</v>
      </c>
      <c r="AI73">
        <v>2</v>
      </c>
      <c r="AK73">
        <v>4</v>
      </c>
      <c r="AL73">
        <v>1</v>
      </c>
      <c r="AQ73">
        <v>1</v>
      </c>
      <c r="AT73">
        <v>2</v>
      </c>
    </row>
    <row r="74" spans="1:47" x14ac:dyDescent="0.25">
      <c r="A74" s="1" t="s">
        <v>69</v>
      </c>
      <c r="B74">
        <v>119</v>
      </c>
      <c r="C74">
        <v>1</v>
      </c>
      <c r="D74">
        <v>3</v>
      </c>
      <c r="E74">
        <v>2</v>
      </c>
      <c r="G74">
        <v>2</v>
      </c>
      <c r="H74">
        <v>2</v>
      </c>
      <c r="I74">
        <v>7</v>
      </c>
      <c r="J74">
        <v>1</v>
      </c>
      <c r="K74">
        <v>1</v>
      </c>
      <c r="L74">
        <v>6</v>
      </c>
      <c r="M74">
        <v>1</v>
      </c>
      <c r="N74">
        <v>26</v>
      </c>
      <c r="Q74">
        <v>6</v>
      </c>
      <c r="R74">
        <v>25</v>
      </c>
      <c r="T74">
        <v>6</v>
      </c>
      <c r="U74">
        <v>1</v>
      </c>
      <c r="V74">
        <v>1</v>
      </c>
      <c r="W74">
        <v>1</v>
      </c>
      <c r="X74">
        <v>1</v>
      </c>
      <c r="Y74">
        <v>3</v>
      </c>
      <c r="Z74">
        <v>3</v>
      </c>
      <c r="AD74">
        <v>3</v>
      </c>
      <c r="AE74">
        <v>1</v>
      </c>
      <c r="AH74">
        <v>1</v>
      </c>
      <c r="AI74">
        <v>3</v>
      </c>
      <c r="AK74">
        <v>4</v>
      </c>
      <c r="AL74">
        <v>1</v>
      </c>
      <c r="AO74">
        <v>2</v>
      </c>
      <c r="AP74">
        <v>1</v>
      </c>
      <c r="AQ74">
        <v>2</v>
      </c>
      <c r="AT74">
        <v>2</v>
      </c>
    </row>
    <row r="75" spans="1:47" x14ac:dyDescent="0.25">
      <c r="A75" s="1" t="s">
        <v>70</v>
      </c>
      <c r="B75">
        <v>176</v>
      </c>
      <c r="C75">
        <v>8</v>
      </c>
      <c r="D75">
        <v>1</v>
      </c>
      <c r="E75">
        <v>10</v>
      </c>
      <c r="F75">
        <v>8</v>
      </c>
      <c r="G75">
        <v>11</v>
      </c>
      <c r="H75">
        <v>5</v>
      </c>
      <c r="I75">
        <v>3</v>
      </c>
      <c r="J75">
        <v>1</v>
      </c>
      <c r="L75">
        <v>8</v>
      </c>
      <c r="M75">
        <v>7</v>
      </c>
      <c r="N75">
        <v>32</v>
      </c>
      <c r="Q75">
        <v>12</v>
      </c>
      <c r="R75">
        <v>34</v>
      </c>
      <c r="U75">
        <v>2</v>
      </c>
      <c r="V75">
        <v>1</v>
      </c>
      <c r="W75">
        <v>3</v>
      </c>
      <c r="X75">
        <v>5</v>
      </c>
      <c r="Y75">
        <v>3</v>
      </c>
      <c r="Z75">
        <v>1</v>
      </c>
      <c r="AC75">
        <v>1</v>
      </c>
      <c r="AD75">
        <v>5</v>
      </c>
      <c r="AF75">
        <v>3</v>
      </c>
      <c r="AI75">
        <v>1</v>
      </c>
      <c r="AJ75">
        <v>2</v>
      </c>
      <c r="AK75">
        <v>6</v>
      </c>
      <c r="AN75">
        <v>1</v>
      </c>
      <c r="AP75">
        <v>1</v>
      </c>
      <c r="AT75">
        <v>1</v>
      </c>
    </row>
    <row r="76" spans="1:47" x14ac:dyDescent="0.25">
      <c r="A76" s="1" t="s">
        <v>71</v>
      </c>
      <c r="B76">
        <v>302</v>
      </c>
      <c r="C76">
        <v>6</v>
      </c>
      <c r="D76">
        <v>1</v>
      </c>
      <c r="E76">
        <v>3</v>
      </c>
      <c r="F76">
        <v>8</v>
      </c>
      <c r="G76">
        <v>10</v>
      </c>
      <c r="H76">
        <v>29</v>
      </c>
      <c r="I76">
        <v>2</v>
      </c>
      <c r="J76">
        <v>3</v>
      </c>
      <c r="L76">
        <v>12</v>
      </c>
      <c r="M76">
        <v>3</v>
      </c>
      <c r="N76">
        <v>33</v>
      </c>
      <c r="Q76">
        <v>9</v>
      </c>
      <c r="R76">
        <v>35</v>
      </c>
      <c r="S76">
        <v>1</v>
      </c>
      <c r="T76">
        <v>15</v>
      </c>
      <c r="U76">
        <v>15</v>
      </c>
      <c r="V76">
        <v>1</v>
      </c>
      <c r="W76">
        <v>24</v>
      </c>
      <c r="X76">
        <v>15</v>
      </c>
      <c r="Y76">
        <v>23</v>
      </c>
      <c r="Z76">
        <v>1</v>
      </c>
      <c r="AB76">
        <v>1</v>
      </c>
      <c r="AC76">
        <v>1</v>
      </c>
      <c r="AD76">
        <v>6</v>
      </c>
      <c r="AE76">
        <v>2</v>
      </c>
      <c r="AF76">
        <v>8</v>
      </c>
      <c r="AG76">
        <v>2</v>
      </c>
      <c r="AI76">
        <v>4</v>
      </c>
      <c r="AK76">
        <v>9</v>
      </c>
      <c r="AO76">
        <v>2</v>
      </c>
      <c r="AP76">
        <v>2</v>
      </c>
      <c r="AQ76">
        <v>6</v>
      </c>
      <c r="AR76">
        <v>4</v>
      </c>
      <c r="AT76">
        <v>6</v>
      </c>
    </row>
    <row r="77" spans="1:47" x14ac:dyDescent="0.25">
      <c r="A77" s="1" t="s">
        <v>72</v>
      </c>
      <c r="B77">
        <v>241</v>
      </c>
      <c r="D77">
        <v>11</v>
      </c>
      <c r="E77">
        <v>31</v>
      </c>
      <c r="F77">
        <v>8</v>
      </c>
      <c r="G77">
        <v>5</v>
      </c>
      <c r="H77">
        <v>11</v>
      </c>
      <c r="I77">
        <v>5</v>
      </c>
      <c r="J77">
        <v>6</v>
      </c>
      <c r="K77">
        <v>10</v>
      </c>
      <c r="L77">
        <v>5</v>
      </c>
      <c r="M77">
        <v>4</v>
      </c>
      <c r="N77">
        <v>4</v>
      </c>
      <c r="P77">
        <v>1</v>
      </c>
      <c r="Q77">
        <v>7</v>
      </c>
      <c r="R77">
        <v>4</v>
      </c>
      <c r="S77">
        <v>1</v>
      </c>
      <c r="T77">
        <v>1</v>
      </c>
      <c r="V77">
        <v>5</v>
      </c>
      <c r="W77">
        <v>13</v>
      </c>
      <c r="X77">
        <v>3</v>
      </c>
      <c r="Y77">
        <v>10</v>
      </c>
      <c r="Z77">
        <v>4</v>
      </c>
      <c r="AA77">
        <v>1</v>
      </c>
      <c r="AB77">
        <v>4</v>
      </c>
      <c r="AC77">
        <v>7</v>
      </c>
      <c r="AD77">
        <v>10</v>
      </c>
      <c r="AE77">
        <v>2</v>
      </c>
      <c r="AF77">
        <v>15</v>
      </c>
      <c r="AG77">
        <v>4</v>
      </c>
      <c r="AI77">
        <v>5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2</v>
      </c>
      <c r="AP77">
        <v>1</v>
      </c>
      <c r="AQ77">
        <v>21</v>
      </c>
      <c r="AR77">
        <v>4</v>
      </c>
      <c r="AS77">
        <v>3</v>
      </c>
      <c r="AT77">
        <v>6</v>
      </c>
    </row>
    <row r="78" spans="1:47" x14ac:dyDescent="0.25">
      <c r="A78" s="1" t="s">
        <v>73</v>
      </c>
      <c r="B78">
        <v>191</v>
      </c>
      <c r="C78">
        <v>2</v>
      </c>
      <c r="H78">
        <v>45</v>
      </c>
      <c r="L78">
        <v>1</v>
      </c>
      <c r="M78">
        <v>5</v>
      </c>
      <c r="N78">
        <v>14</v>
      </c>
      <c r="O78">
        <v>31</v>
      </c>
      <c r="Q78">
        <v>1</v>
      </c>
      <c r="R78">
        <v>17</v>
      </c>
      <c r="T78">
        <v>5</v>
      </c>
      <c r="U78">
        <v>14</v>
      </c>
      <c r="W78">
        <v>13</v>
      </c>
      <c r="X78">
        <v>14</v>
      </c>
      <c r="Y78">
        <v>14</v>
      </c>
      <c r="AD78">
        <v>2</v>
      </c>
      <c r="AE78">
        <v>1</v>
      </c>
      <c r="AI78">
        <v>2</v>
      </c>
      <c r="AK78">
        <v>4</v>
      </c>
      <c r="AL78">
        <v>1</v>
      </c>
      <c r="AP78">
        <v>1</v>
      </c>
      <c r="AQ78">
        <v>2</v>
      </c>
      <c r="AT78">
        <v>2</v>
      </c>
    </row>
    <row r="79" spans="1:47" x14ac:dyDescent="0.25">
      <c r="A79" s="1" t="s">
        <v>74</v>
      </c>
      <c r="B79">
        <v>235</v>
      </c>
      <c r="C79">
        <v>2</v>
      </c>
      <c r="D79">
        <v>7</v>
      </c>
      <c r="E79">
        <v>3</v>
      </c>
      <c r="F79">
        <v>4</v>
      </c>
      <c r="G79">
        <v>8</v>
      </c>
      <c r="H79">
        <v>7</v>
      </c>
      <c r="I79">
        <v>12</v>
      </c>
      <c r="J79">
        <v>5</v>
      </c>
      <c r="K79">
        <v>7</v>
      </c>
      <c r="L79">
        <v>9</v>
      </c>
      <c r="M79">
        <v>5</v>
      </c>
      <c r="N79">
        <v>7</v>
      </c>
      <c r="O79">
        <v>4</v>
      </c>
      <c r="Q79">
        <v>9</v>
      </c>
      <c r="R79">
        <v>7</v>
      </c>
      <c r="S79">
        <v>1</v>
      </c>
      <c r="T79">
        <v>4</v>
      </c>
      <c r="U79">
        <v>7</v>
      </c>
      <c r="W79">
        <v>7</v>
      </c>
      <c r="X79">
        <v>2</v>
      </c>
      <c r="Y79">
        <v>6</v>
      </c>
      <c r="Z79">
        <v>8</v>
      </c>
      <c r="AA79">
        <v>4</v>
      </c>
      <c r="AB79">
        <v>2</v>
      </c>
      <c r="AC79">
        <v>6</v>
      </c>
      <c r="AD79">
        <v>5</v>
      </c>
      <c r="AE79">
        <v>7</v>
      </c>
      <c r="AF79">
        <v>13</v>
      </c>
      <c r="AG79">
        <v>4</v>
      </c>
      <c r="AH79">
        <v>2</v>
      </c>
      <c r="AI79">
        <v>9</v>
      </c>
      <c r="AJ79">
        <v>2</v>
      </c>
      <c r="AK79">
        <v>2</v>
      </c>
      <c r="AL79">
        <v>7</v>
      </c>
      <c r="AM79">
        <v>5</v>
      </c>
      <c r="AN79">
        <v>5</v>
      </c>
      <c r="AO79">
        <v>4</v>
      </c>
      <c r="AP79">
        <v>4</v>
      </c>
      <c r="AQ79">
        <v>5</v>
      </c>
      <c r="AR79">
        <v>4</v>
      </c>
      <c r="AS79">
        <v>2</v>
      </c>
      <c r="AT79">
        <v>5</v>
      </c>
      <c r="AU79">
        <v>7</v>
      </c>
    </row>
    <row r="80" spans="1:47" x14ac:dyDescent="0.25">
      <c r="A80" s="1" t="s">
        <v>75</v>
      </c>
      <c r="B80">
        <v>265</v>
      </c>
      <c r="C80">
        <v>2</v>
      </c>
      <c r="D80">
        <v>6</v>
      </c>
      <c r="E80">
        <v>1</v>
      </c>
      <c r="F80">
        <v>5</v>
      </c>
      <c r="G80">
        <v>11</v>
      </c>
      <c r="H80">
        <v>11</v>
      </c>
      <c r="I80">
        <v>10</v>
      </c>
      <c r="J80">
        <v>5</v>
      </c>
      <c r="K80">
        <v>10</v>
      </c>
      <c r="L80">
        <v>10</v>
      </c>
      <c r="M80">
        <v>2</v>
      </c>
      <c r="N80">
        <v>10</v>
      </c>
      <c r="O80">
        <v>4</v>
      </c>
      <c r="Q80">
        <v>18</v>
      </c>
      <c r="R80">
        <v>7</v>
      </c>
      <c r="S80">
        <v>1</v>
      </c>
      <c r="T80">
        <v>5</v>
      </c>
      <c r="U80">
        <v>8</v>
      </c>
      <c r="W80">
        <v>6</v>
      </c>
      <c r="X80">
        <v>4</v>
      </c>
      <c r="Y80">
        <v>7</v>
      </c>
      <c r="Z80">
        <v>9</v>
      </c>
      <c r="AA80">
        <v>2</v>
      </c>
      <c r="AB80">
        <v>4</v>
      </c>
      <c r="AC80">
        <v>6</v>
      </c>
      <c r="AD80">
        <v>12</v>
      </c>
      <c r="AE80">
        <v>8</v>
      </c>
      <c r="AF80">
        <v>16</v>
      </c>
      <c r="AG80">
        <v>2</v>
      </c>
      <c r="AH80">
        <v>4</v>
      </c>
      <c r="AI80">
        <v>9</v>
      </c>
      <c r="AJ80">
        <v>3</v>
      </c>
      <c r="AK80">
        <v>1</v>
      </c>
      <c r="AL80">
        <v>3</v>
      </c>
      <c r="AM80">
        <v>2</v>
      </c>
      <c r="AN80">
        <v>5</v>
      </c>
      <c r="AO80">
        <v>2</v>
      </c>
      <c r="AP80">
        <v>6</v>
      </c>
      <c r="AQ80">
        <v>12</v>
      </c>
      <c r="AR80">
        <v>4</v>
      </c>
      <c r="AS80">
        <v>2</v>
      </c>
      <c r="AT80">
        <v>7</v>
      </c>
      <c r="AU80">
        <v>3</v>
      </c>
    </row>
    <row r="81" spans="1:47" x14ac:dyDescent="0.25">
      <c r="A81" s="1" t="s">
        <v>76</v>
      </c>
      <c r="B81">
        <v>96</v>
      </c>
      <c r="H81">
        <v>3</v>
      </c>
      <c r="L81">
        <v>6</v>
      </c>
      <c r="M81">
        <v>1</v>
      </c>
      <c r="N81">
        <v>5</v>
      </c>
      <c r="Q81">
        <v>3</v>
      </c>
      <c r="T81">
        <v>13</v>
      </c>
      <c r="U81">
        <v>1</v>
      </c>
      <c r="W81">
        <v>8</v>
      </c>
      <c r="Y81">
        <v>4</v>
      </c>
      <c r="Z81">
        <v>1</v>
      </c>
      <c r="AC81">
        <v>1</v>
      </c>
      <c r="AD81">
        <v>6</v>
      </c>
      <c r="AF81">
        <v>12</v>
      </c>
      <c r="AI81">
        <v>4</v>
      </c>
      <c r="AK81">
        <v>1</v>
      </c>
      <c r="AL81">
        <v>2</v>
      </c>
      <c r="AO81">
        <v>1</v>
      </c>
      <c r="AP81">
        <v>1</v>
      </c>
      <c r="AQ81">
        <v>5</v>
      </c>
      <c r="AR81">
        <v>8</v>
      </c>
      <c r="AS81">
        <v>2</v>
      </c>
      <c r="AT81">
        <v>6</v>
      </c>
      <c r="AU81">
        <v>2</v>
      </c>
    </row>
    <row r="82" spans="1:47" x14ac:dyDescent="0.25">
      <c r="A82" s="1" t="s">
        <v>77</v>
      </c>
      <c r="B82">
        <v>1215</v>
      </c>
      <c r="C82">
        <v>12</v>
      </c>
      <c r="D82">
        <v>51</v>
      </c>
      <c r="E82">
        <v>23</v>
      </c>
      <c r="F82">
        <v>40</v>
      </c>
      <c r="G82">
        <v>34</v>
      </c>
      <c r="H82">
        <v>39</v>
      </c>
      <c r="I82">
        <v>40</v>
      </c>
      <c r="J82">
        <v>19</v>
      </c>
      <c r="K82">
        <v>44</v>
      </c>
      <c r="L82">
        <v>42</v>
      </c>
      <c r="M82">
        <v>32</v>
      </c>
      <c r="N82">
        <v>95</v>
      </c>
      <c r="O82">
        <v>12</v>
      </c>
      <c r="P82">
        <v>8</v>
      </c>
      <c r="Q82">
        <v>22</v>
      </c>
      <c r="R82">
        <v>10</v>
      </c>
      <c r="S82">
        <v>15</v>
      </c>
      <c r="T82">
        <v>22</v>
      </c>
      <c r="U82">
        <v>39</v>
      </c>
      <c r="V82">
        <v>24</v>
      </c>
      <c r="W82">
        <v>30</v>
      </c>
      <c r="X82">
        <v>44</v>
      </c>
      <c r="Y82">
        <v>45</v>
      </c>
      <c r="Z82">
        <v>60</v>
      </c>
      <c r="AA82">
        <v>5</v>
      </c>
      <c r="AB82">
        <v>17</v>
      </c>
      <c r="AC82">
        <v>25</v>
      </c>
      <c r="AD82">
        <v>30</v>
      </c>
      <c r="AE82">
        <v>26</v>
      </c>
      <c r="AF82">
        <v>38</v>
      </c>
      <c r="AG82">
        <v>18</v>
      </c>
      <c r="AH82">
        <v>15</v>
      </c>
      <c r="AI82">
        <v>17</v>
      </c>
      <c r="AJ82">
        <v>8</v>
      </c>
      <c r="AK82">
        <v>51</v>
      </c>
      <c r="AL82">
        <v>18</v>
      </c>
      <c r="AM82">
        <v>9</v>
      </c>
      <c r="AN82">
        <v>25</v>
      </c>
      <c r="AO82">
        <v>3</v>
      </c>
      <c r="AP82">
        <v>20</v>
      </c>
      <c r="AQ82">
        <v>13</v>
      </c>
      <c r="AR82">
        <v>19</v>
      </c>
      <c r="AS82">
        <v>15</v>
      </c>
      <c r="AT82">
        <v>21</v>
      </c>
      <c r="AU82">
        <v>20</v>
      </c>
    </row>
    <row r="83" spans="1:47" x14ac:dyDescent="0.25">
      <c r="A83" s="1" t="s">
        <v>78</v>
      </c>
      <c r="B83">
        <v>33</v>
      </c>
      <c r="D83">
        <v>2</v>
      </c>
      <c r="E83">
        <v>1</v>
      </c>
      <c r="F83">
        <v>3</v>
      </c>
      <c r="G83">
        <v>1</v>
      </c>
      <c r="H83">
        <v>1</v>
      </c>
      <c r="I83">
        <v>3</v>
      </c>
      <c r="J83">
        <v>1</v>
      </c>
      <c r="K83">
        <v>4</v>
      </c>
      <c r="M83">
        <v>1</v>
      </c>
      <c r="Q83">
        <v>3</v>
      </c>
      <c r="R83">
        <v>1</v>
      </c>
      <c r="T83">
        <v>2</v>
      </c>
      <c r="U83">
        <v>1</v>
      </c>
      <c r="Y83">
        <v>1</v>
      </c>
      <c r="AD83">
        <v>2</v>
      </c>
      <c r="AJ83">
        <v>1</v>
      </c>
      <c r="AL83">
        <v>2</v>
      </c>
      <c r="AQ83">
        <v>1</v>
      </c>
      <c r="AT83">
        <v>2</v>
      </c>
    </row>
    <row r="84" spans="1:47" x14ac:dyDescent="0.25">
      <c r="A84" s="1" t="s">
        <v>79</v>
      </c>
      <c r="B84">
        <v>1</v>
      </c>
      <c r="AE84">
        <v>1</v>
      </c>
    </row>
    <row r="85" spans="1:47" x14ac:dyDescent="0.25">
      <c r="A85" s="1" t="s">
        <v>80</v>
      </c>
      <c r="B85">
        <v>1</v>
      </c>
      <c r="AE85">
        <v>1</v>
      </c>
    </row>
    <row r="86" spans="1:47" x14ac:dyDescent="0.25">
      <c r="A86" s="1" t="s">
        <v>81</v>
      </c>
      <c r="B86">
        <v>2026</v>
      </c>
      <c r="C86">
        <v>18</v>
      </c>
      <c r="D86">
        <v>45</v>
      </c>
      <c r="E86">
        <v>22</v>
      </c>
      <c r="F86">
        <v>55</v>
      </c>
      <c r="G86">
        <v>49</v>
      </c>
      <c r="H86">
        <v>120</v>
      </c>
      <c r="I86">
        <v>42</v>
      </c>
      <c r="J86">
        <v>42</v>
      </c>
      <c r="K86">
        <v>47</v>
      </c>
      <c r="L86">
        <v>5</v>
      </c>
      <c r="M86">
        <v>70</v>
      </c>
      <c r="N86">
        <v>150</v>
      </c>
      <c r="O86">
        <v>5</v>
      </c>
      <c r="P86">
        <v>34</v>
      </c>
      <c r="Q86">
        <v>40</v>
      </c>
      <c r="R86">
        <v>27</v>
      </c>
      <c r="S86">
        <v>21</v>
      </c>
      <c r="T86">
        <v>30</v>
      </c>
      <c r="U86">
        <v>87</v>
      </c>
      <c r="V86">
        <v>17</v>
      </c>
      <c r="W86">
        <v>88</v>
      </c>
      <c r="X86">
        <v>103</v>
      </c>
      <c r="Y86">
        <v>71</v>
      </c>
      <c r="Z86">
        <v>28</v>
      </c>
      <c r="AA86">
        <v>14</v>
      </c>
      <c r="AB86">
        <v>30</v>
      </c>
      <c r="AC86">
        <v>56</v>
      </c>
      <c r="AD86">
        <v>43</v>
      </c>
      <c r="AE86">
        <v>34</v>
      </c>
      <c r="AF86">
        <v>54</v>
      </c>
      <c r="AG86">
        <v>26</v>
      </c>
      <c r="AH86">
        <v>19</v>
      </c>
      <c r="AI86">
        <v>38</v>
      </c>
      <c r="AJ86">
        <v>16</v>
      </c>
      <c r="AK86">
        <v>29</v>
      </c>
      <c r="AL86">
        <v>53</v>
      </c>
      <c r="AM86">
        <v>18</v>
      </c>
      <c r="AN86">
        <v>29</v>
      </c>
      <c r="AO86">
        <v>38</v>
      </c>
      <c r="AP86">
        <v>50</v>
      </c>
      <c r="AQ86">
        <v>50</v>
      </c>
      <c r="AR86">
        <v>65</v>
      </c>
      <c r="AS86">
        <v>71</v>
      </c>
      <c r="AT86">
        <v>38</v>
      </c>
      <c r="AU86">
        <v>39</v>
      </c>
    </row>
    <row r="87" spans="1:47" x14ac:dyDescent="0.25">
      <c r="A87" s="1" t="s">
        <v>82</v>
      </c>
      <c r="B87">
        <v>51</v>
      </c>
      <c r="C87">
        <v>1</v>
      </c>
      <c r="E87">
        <v>5</v>
      </c>
      <c r="G87">
        <v>6</v>
      </c>
      <c r="H87">
        <v>2</v>
      </c>
      <c r="I87">
        <v>1</v>
      </c>
      <c r="J87">
        <v>1</v>
      </c>
      <c r="L87">
        <v>1</v>
      </c>
      <c r="M87">
        <v>9</v>
      </c>
      <c r="Q87">
        <v>3</v>
      </c>
      <c r="S87">
        <v>4</v>
      </c>
      <c r="T87">
        <v>1</v>
      </c>
      <c r="Z87">
        <v>4</v>
      </c>
      <c r="AD87">
        <v>5</v>
      </c>
      <c r="AI87">
        <v>1</v>
      </c>
      <c r="AL87">
        <v>1</v>
      </c>
      <c r="AP87">
        <v>1</v>
      </c>
      <c r="AQ87">
        <v>3</v>
      </c>
      <c r="AT87">
        <v>2</v>
      </c>
    </row>
    <row r="88" spans="1:47" x14ac:dyDescent="0.25">
      <c r="A88" s="1" t="s">
        <v>83</v>
      </c>
      <c r="B88">
        <v>173</v>
      </c>
      <c r="C88">
        <v>1</v>
      </c>
      <c r="D88">
        <v>4</v>
      </c>
      <c r="E88">
        <v>4</v>
      </c>
      <c r="F88">
        <v>1</v>
      </c>
      <c r="G88">
        <v>5</v>
      </c>
      <c r="H88">
        <v>9</v>
      </c>
      <c r="I88">
        <v>4</v>
      </c>
      <c r="J88">
        <v>11</v>
      </c>
      <c r="K88">
        <v>11</v>
      </c>
      <c r="L88">
        <v>2</v>
      </c>
      <c r="M88">
        <v>1</v>
      </c>
      <c r="N88">
        <v>10</v>
      </c>
      <c r="O88">
        <v>2</v>
      </c>
      <c r="Q88">
        <v>12</v>
      </c>
      <c r="R88">
        <v>3</v>
      </c>
      <c r="S88">
        <v>1</v>
      </c>
      <c r="T88">
        <v>1</v>
      </c>
      <c r="U88">
        <v>3</v>
      </c>
      <c r="V88">
        <v>1</v>
      </c>
      <c r="W88">
        <v>7</v>
      </c>
      <c r="X88">
        <v>4</v>
      </c>
      <c r="Y88">
        <v>8</v>
      </c>
      <c r="Z88">
        <v>1</v>
      </c>
      <c r="AC88">
        <v>11</v>
      </c>
      <c r="AD88">
        <v>2</v>
      </c>
      <c r="AE88">
        <v>5</v>
      </c>
      <c r="AF88">
        <v>15</v>
      </c>
      <c r="AG88">
        <v>3</v>
      </c>
      <c r="AH88">
        <v>1</v>
      </c>
      <c r="AI88">
        <v>3</v>
      </c>
      <c r="AJ88">
        <v>2</v>
      </c>
      <c r="AL88">
        <v>5</v>
      </c>
      <c r="AQ88">
        <v>12</v>
      </c>
      <c r="AR88">
        <v>1</v>
      </c>
      <c r="AS88">
        <v>1</v>
      </c>
      <c r="AT88">
        <v>6</v>
      </c>
    </row>
    <row r="89" spans="1:47" x14ac:dyDescent="0.25">
      <c r="A89" s="1" t="s">
        <v>84</v>
      </c>
      <c r="B89">
        <v>65</v>
      </c>
      <c r="C89">
        <v>1</v>
      </c>
      <c r="D89">
        <v>4</v>
      </c>
      <c r="E89">
        <v>4</v>
      </c>
      <c r="G89">
        <v>2</v>
      </c>
      <c r="H89">
        <v>6</v>
      </c>
      <c r="I89">
        <v>1</v>
      </c>
      <c r="J89">
        <v>5</v>
      </c>
      <c r="K89">
        <v>8</v>
      </c>
      <c r="L89">
        <v>2</v>
      </c>
      <c r="N89">
        <v>7</v>
      </c>
      <c r="R89">
        <v>3</v>
      </c>
      <c r="S89">
        <v>1</v>
      </c>
      <c r="T89">
        <v>1</v>
      </c>
      <c r="U89">
        <v>1</v>
      </c>
      <c r="V89">
        <v>2</v>
      </c>
      <c r="X89">
        <v>3</v>
      </c>
      <c r="Z89">
        <v>2</v>
      </c>
      <c r="AD89">
        <v>1</v>
      </c>
      <c r="AE89">
        <v>3</v>
      </c>
      <c r="AF89">
        <v>3</v>
      </c>
      <c r="AH89">
        <v>1</v>
      </c>
      <c r="AI89">
        <v>1</v>
      </c>
      <c r="AJ89">
        <v>1</v>
      </c>
      <c r="AL89">
        <v>1</v>
      </c>
      <c r="AS89">
        <v>1</v>
      </c>
    </row>
    <row r="90" spans="1:47" x14ac:dyDescent="0.25">
      <c r="A90" s="1" t="s">
        <v>85</v>
      </c>
      <c r="B90">
        <v>1723</v>
      </c>
      <c r="C90">
        <v>12</v>
      </c>
      <c r="D90">
        <v>106</v>
      </c>
      <c r="E90">
        <v>96</v>
      </c>
      <c r="F90">
        <v>53</v>
      </c>
      <c r="G90">
        <v>27</v>
      </c>
      <c r="H90">
        <v>47</v>
      </c>
      <c r="I90">
        <v>91</v>
      </c>
      <c r="J90">
        <v>32</v>
      </c>
      <c r="K90">
        <v>56</v>
      </c>
      <c r="L90">
        <v>57</v>
      </c>
      <c r="M90">
        <v>36</v>
      </c>
      <c r="N90">
        <v>65</v>
      </c>
      <c r="O90">
        <v>2</v>
      </c>
      <c r="P90">
        <v>16</v>
      </c>
      <c r="Q90">
        <v>34</v>
      </c>
      <c r="R90">
        <v>14</v>
      </c>
      <c r="S90">
        <v>58</v>
      </c>
      <c r="T90">
        <v>18</v>
      </c>
      <c r="U90">
        <v>23</v>
      </c>
      <c r="V90">
        <v>11</v>
      </c>
      <c r="W90">
        <v>48</v>
      </c>
      <c r="X90">
        <v>92</v>
      </c>
      <c r="Y90">
        <v>51</v>
      </c>
      <c r="Z90">
        <v>87</v>
      </c>
      <c r="AA90">
        <v>3</v>
      </c>
      <c r="AB90">
        <v>29</v>
      </c>
      <c r="AC90">
        <v>45</v>
      </c>
      <c r="AD90">
        <v>23</v>
      </c>
      <c r="AE90">
        <v>56</v>
      </c>
      <c r="AF90">
        <v>56</v>
      </c>
      <c r="AG90">
        <v>27</v>
      </c>
      <c r="AH90">
        <v>16</v>
      </c>
      <c r="AI90">
        <v>29</v>
      </c>
      <c r="AJ90">
        <v>67</v>
      </c>
      <c r="AK90">
        <v>20</v>
      </c>
      <c r="AL90">
        <v>15</v>
      </c>
      <c r="AM90">
        <v>19</v>
      </c>
      <c r="AN90">
        <v>12</v>
      </c>
      <c r="AO90">
        <v>7</v>
      </c>
      <c r="AP90">
        <v>21</v>
      </c>
      <c r="AQ90">
        <v>26</v>
      </c>
      <c r="AR90">
        <v>17</v>
      </c>
      <c r="AS90">
        <v>5</v>
      </c>
      <c r="AT90">
        <v>93</v>
      </c>
      <c r="AU90">
        <v>5</v>
      </c>
    </row>
    <row r="91" spans="1:47" x14ac:dyDescent="0.25">
      <c r="A91" s="1" t="s">
        <v>86</v>
      </c>
      <c r="B91">
        <v>443</v>
      </c>
      <c r="C91">
        <v>2</v>
      </c>
      <c r="D91">
        <v>12</v>
      </c>
      <c r="E91">
        <v>11</v>
      </c>
      <c r="F91">
        <v>16</v>
      </c>
      <c r="G91">
        <v>19</v>
      </c>
      <c r="H91">
        <v>27</v>
      </c>
      <c r="I91">
        <v>31</v>
      </c>
      <c r="J91">
        <v>8</v>
      </c>
      <c r="K91">
        <v>16</v>
      </c>
      <c r="L91">
        <v>19</v>
      </c>
      <c r="M91">
        <v>7</v>
      </c>
      <c r="N91">
        <v>17</v>
      </c>
      <c r="O91">
        <v>3</v>
      </c>
      <c r="P91">
        <v>2</v>
      </c>
      <c r="Q91">
        <v>8</v>
      </c>
      <c r="R91">
        <v>30</v>
      </c>
      <c r="S91">
        <v>3</v>
      </c>
      <c r="T91">
        <v>34</v>
      </c>
      <c r="U91">
        <v>2</v>
      </c>
      <c r="V91">
        <v>3</v>
      </c>
      <c r="W91">
        <v>7</v>
      </c>
      <c r="X91">
        <v>5</v>
      </c>
      <c r="Y91">
        <v>16</v>
      </c>
      <c r="Z91">
        <v>9</v>
      </c>
      <c r="AB91">
        <v>7</v>
      </c>
      <c r="AC91">
        <v>4</v>
      </c>
      <c r="AD91">
        <v>13</v>
      </c>
      <c r="AF91">
        <v>19</v>
      </c>
      <c r="AG91">
        <v>3</v>
      </c>
      <c r="AH91">
        <v>2</v>
      </c>
      <c r="AI91">
        <v>10</v>
      </c>
      <c r="AJ91">
        <v>4</v>
      </c>
      <c r="AK91">
        <v>2</v>
      </c>
      <c r="AL91">
        <v>8</v>
      </c>
      <c r="AN91">
        <v>2</v>
      </c>
      <c r="AO91">
        <v>3</v>
      </c>
      <c r="AP91">
        <v>7</v>
      </c>
      <c r="AQ91">
        <v>14</v>
      </c>
      <c r="AR91">
        <v>24</v>
      </c>
      <c r="AT91">
        <v>11</v>
      </c>
      <c r="AU91">
        <v>3</v>
      </c>
    </row>
    <row r="92" spans="1:47" x14ac:dyDescent="0.25">
      <c r="A92" s="1" t="s">
        <v>87</v>
      </c>
      <c r="B92">
        <v>80</v>
      </c>
      <c r="C92">
        <v>1</v>
      </c>
      <c r="D92">
        <v>3</v>
      </c>
      <c r="E92">
        <v>2</v>
      </c>
      <c r="F92">
        <v>2</v>
      </c>
      <c r="G92">
        <v>2</v>
      </c>
      <c r="H92">
        <v>5</v>
      </c>
      <c r="J92">
        <v>2</v>
      </c>
      <c r="K92">
        <v>7</v>
      </c>
      <c r="L92">
        <v>1</v>
      </c>
      <c r="M92">
        <v>3</v>
      </c>
      <c r="N92">
        <v>5</v>
      </c>
      <c r="Q92">
        <v>4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4</v>
      </c>
      <c r="Z92">
        <v>1</v>
      </c>
      <c r="AC92">
        <v>2</v>
      </c>
      <c r="AD92">
        <v>4</v>
      </c>
      <c r="AE92">
        <v>3</v>
      </c>
      <c r="AF92">
        <v>5</v>
      </c>
      <c r="AG92">
        <v>1</v>
      </c>
      <c r="AH92">
        <v>2</v>
      </c>
      <c r="AI92">
        <v>1</v>
      </c>
      <c r="AJ92">
        <v>1</v>
      </c>
      <c r="AK92">
        <v>1</v>
      </c>
      <c r="AL92">
        <v>2</v>
      </c>
      <c r="AQ92">
        <v>1</v>
      </c>
      <c r="AR92">
        <v>2</v>
      </c>
      <c r="AT92">
        <v>5</v>
      </c>
    </row>
    <row r="93" spans="1:47" x14ac:dyDescent="0.25">
      <c r="A93" s="1" t="s">
        <v>88</v>
      </c>
      <c r="B93">
        <v>200</v>
      </c>
      <c r="C93">
        <v>2</v>
      </c>
      <c r="D93">
        <v>2</v>
      </c>
      <c r="E93">
        <v>5</v>
      </c>
      <c r="F93">
        <v>8</v>
      </c>
      <c r="G93">
        <v>8</v>
      </c>
      <c r="H93">
        <v>8</v>
      </c>
      <c r="I93">
        <v>7</v>
      </c>
      <c r="J93">
        <v>5</v>
      </c>
      <c r="K93">
        <v>5</v>
      </c>
      <c r="L93">
        <v>4</v>
      </c>
      <c r="M93">
        <v>5</v>
      </c>
      <c r="N93">
        <v>32</v>
      </c>
      <c r="Q93">
        <v>4</v>
      </c>
      <c r="R93">
        <v>2</v>
      </c>
      <c r="T93">
        <v>10</v>
      </c>
      <c r="U93">
        <v>2</v>
      </c>
      <c r="V93">
        <v>1</v>
      </c>
      <c r="W93">
        <v>9</v>
      </c>
      <c r="X93">
        <v>1</v>
      </c>
      <c r="Y93">
        <v>4</v>
      </c>
      <c r="Z93">
        <v>1</v>
      </c>
      <c r="AB93">
        <v>2</v>
      </c>
      <c r="AD93">
        <v>2</v>
      </c>
      <c r="AF93">
        <v>21</v>
      </c>
      <c r="AG93">
        <v>2</v>
      </c>
      <c r="AI93">
        <v>2</v>
      </c>
      <c r="AK93">
        <v>5</v>
      </c>
      <c r="AM93">
        <v>1</v>
      </c>
      <c r="AO93">
        <v>1</v>
      </c>
      <c r="AP93">
        <v>15</v>
      </c>
      <c r="AS93">
        <v>1</v>
      </c>
      <c r="AT93">
        <v>21</v>
      </c>
      <c r="AU93">
        <v>2</v>
      </c>
    </row>
    <row r="94" spans="1:47" x14ac:dyDescent="0.25">
      <c r="A94" s="1" t="s">
        <v>89</v>
      </c>
      <c r="B94">
        <v>3569</v>
      </c>
      <c r="C94">
        <v>154</v>
      </c>
      <c r="D94">
        <v>137</v>
      </c>
      <c r="E94">
        <v>134</v>
      </c>
      <c r="F94">
        <v>115</v>
      </c>
      <c r="G94">
        <v>125</v>
      </c>
      <c r="H94">
        <v>90</v>
      </c>
      <c r="I94">
        <v>138</v>
      </c>
      <c r="J94">
        <v>68</v>
      </c>
      <c r="K94">
        <v>101</v>
      </c>
      <c r="L94">
        <v>69</v>
      </c>
      <c r="M94">
        <v>111</v>
      </c>
      <c r="N94">
        <v>194</v>
      </c>
      <c r="O94">
        <v>57</v>
      </c>
      <c r="P94">
        <v>65</v>
      </c>
      <c r="Q94">
        <v>78</v>
      </c>
      <c r="R94">
        <v>30</v>
      </c>
      <c r="S94">
        <v>183</v>
      </c>
      <c r="T94">
        <v>141</v>
      </c>
      <c r="U94">
        <v>49</v>
      </c>
      <c r="V94">
        <v>50</v>
      </c>
      <c r="W94">
        <v>100</v>
      </c>
      <c r="X94">
        <v>84</v>
      </c>
      <c r="Y94">
        <v>65</v>
      </c>
      <c r="Z94">
        <v>81</v>
      </c>
      <c r="AA94">
        <v>42</v>
      </c>
      <c r="AB94">
        <v>36</v>
      </c>
      <c r="AC94">
        <v>78</v>
      </c>
      <c r="AD94">
        <v>2</v>
      </c>
      <c r="AE94">
        <v>45</v>
      </c>
      <c r="AF94">
        <v>158</v>
      </c>
      <c r="AG94">
        <v>61</v>
      </c>
      <c r="AH94">
        <v>75</v>
      </c>
      <c r="AI94">
        <v>54</v>
      </c>
      <c r="AJ94">
        <v>77</v>
      </c>
      <c r="AK94">
        <v>69</v>
      </c>
      <c r="AL94">
        <v>73</v>
      </c>
      <c r="AM94">
        <v>13</v>
      </c>
      <c r="AN94">
        <v>10</v>
      </c>
      <c r="AO94">
        <v>27</v>
      </c>
      <c r="AP94">
        <v>51</v>
      </c>
      <c r="AQ94">
        <v>40</v>
      </c>
      <c r="AR94">
        <v>31</v>
      </c>
      <c r="AS94">
        <v>20</v>
      </c>
      <c r="AT94">
        <v>129</v>
      </c>
      <c r="AU94">
        <v>59</v>
      </c>
    </row>
    <row r="95" spans="1:47" x14ac:dyDescent="0.25">
      <c r="A95" s="1" t="s">
        <v>90</v>
      </c>
      <c r="B95">
        <v>32</v>
      </c>
      <c r="D95">
        <v>2</v>
      </c>
      <c r="E95">
        <v>4</v>
      </c>
      <c r="F95">
        <v>1</v>
      </c>
      <c r="G95">
        <v>2</v>
      </c>
      <c r="H95">
        <v>2</v>
      </c>
      <c r="J95">
        <v>2</v>
      </c>
      <c r="L95">
        <v>1</v>
      </c>
      <c r="M95">
        <v>1</v>
      </c>
      <c r="Q95">
        <v>2</v>
      </c>
      <c r="R95">
        <v>1</v>
      </c>
      <c r="T95">
        <v>2</v>
      </c>
      <c r="Z95">
        <v>1</v>
      </c>
      <c r="AD95">
        <v>2</v>
      </c>
      <c r="AF95">
        <v>1</v>
      </c>
      <c r="AI95">
        <v>1</v>
      </c>
      <c r="AL95">
        <v>2</v>
      </c>
      <c r="AQ95">
        <v>1</v>
      </c>
      <c r="AT95">
        <v>4</v>
      </c>
    </row>
    <row r="96" spans="1:47" x14ac:dyDescent="0.25">
      <c r="A96" s="1" t="s">
        <v>91</v>
      </c>
      <c r="B96">
        <v>361</v>
      </c>
      <c r="D96">
        <v>14</v>
      </c>
      <c r="E96">
        <v>13</v>
      </c>
      <c r="F96">
        <v>7</v>
      </c>
      <c r="G96">
        <v>10</v>
      </c>
      <c r="H96">
        <v>6</v>
      </c>
      <c r="I96">
        <v>6</v>
      </c>
      <c r="J96">
        <v>10</v>
      </c>
      <c r="K96">
        <v>14</v>
      </c>
      <c r="L96">
        <v>13</v>
      </c>
      <c r="M96">
        <v>8</v>
      </c>
      <c r="N96">
        <v>48</v>
      </c>
      <c r="O96">
        <v>1</v>
      </c>
      <c r="P96">
        <v>12</v>
      </c>
      <c r="Q96">
        <v>13</v>
      </c>
      <c r="R96">
        <v>2</v>
      </c>
      <c r="S96">
        <v>2</v>
      </c>
      <c r="T96">
        <v>5</v>
      </c>
      <c r="U96">
        <v>8</v>
      </c>
      <c r="V96">
        <v>2</v>
      </c>
      <c r="W96">
        <v>6</v>
      </c>
      <c r="X96">
        <v>15</v>
      </c>
      <c r="Y96">
        <v>11</v>
      </c>
      <c r="Z96">
        <v>4</v>
      </c>
      <c r="AA96">
        <v>3</v>
      </c>
      <c r="AB96">
        <v>2</v>
      </c>
      <c r="AC96">
        <v>11</v>
      </c>
      <c r="AD96">
        <v>6</v>
      </c>
      <c r="AE96">
        <v>6</v>
      </c>
      <c r="AF96">
        <v>14</v>
      </c>
      <c r="AG96">
        <v>6</v>
      </c>
      <c r="AH96">
        <v>9</v>
      </c>
      <c r="AI96">
        <v>6</v>
      </c>
      <c r="AJ96">
        <v>6</v>
      </c>
      <c r="AL96">
        <v>15</v>
      </c>
      <c r="AM96">
        <v>1</v>
      </c>
      <c r="AN96">
        <v>1</v>
      </c>
      <c r="AO96">
        <v>4</v>
      </c>
      <c r="AP96">
        <v>7</v>
      </c>
      <c r="AQ96">
        <v>8</v>
      </c>
      <c r="AR96">
        <v>4</v>
      </c>
      <c r="AS96">
        <v>6</v>
      </c>
      <c r="AT96">
        <v>10</v>
      </c>
      <c r="AU96">
        <v>6</v>
      </c>
    </row>
    <row r="97" spans="1:47" x14ac:dyDescent="0.25">
      <c r="A97" s="1" t="s">
        <v>92</v>
      </c>
      <c r="B97">
        <v>327</v>
      </c>
      <c r="D97">
        <v>8</v>
      </c>
      <c r="E97">
        <v>5</v>
      </c>
      <c r="F97">
        <v>8</v>
      </c>
      <c r="G97">
        <v>11</v>
      </c>
      <c r="H97">
        <v>10</v>
      </c>
      <c r="I97">
        <v>6</v>
      </c>
      <c r="J97">
        <v>9</v>
      </c>
      <c r="K97">
        <v>6</v>
      </c>
      <c r="L97">
        <v>17</v>
      </c>
      <c r="M97">
        <v>9</v>
      </c>
      <c r="N97">
        <v>62</v>
      </c>
      <c r="O97">
        <v>1</v>
      </c>
      <c r="P97">
        <v>11</v>
      </c>
      <c r="Q97">
        <v>13</v>
      </c>
      <c r="S97">
        <v>2</v>
      </c>
      <c r="T97">
        <v>6</v>
      </c>
      <c r="U97">
        <v>5</v>
      </c>
      <c r="V97">
        <v>2</v>
      </c>
      <c r="W97">
        <v>6</v>
      </c>
      <c r="X97">
        <v>12</v>
      </c>
      <c r="Y97">
        <v>9</v>
      </c>
      <c r="Z97">
        <v>4</v>
      </c>
      <c r="AA97">
        <v>2</v>
      </c>
      <c r="AB97">
        <v>2</v>
      </c>
      <c r="AC97">
        <v>9</v>
      </c>
      <c r="AD97">
        <v>2</v>
      </c>
      <c r="AE97">
        <v>7</v>
      </c>
      <c r="AF97">
        <v>10</v>
      </c>
      <c r="AG97">
        <v>7</v>
      </c>
      <c r="AH97">
        <v>7</v>
      </c>
      <c r="AI97">
        <v>7</v>
      </c>
      <c r="AJ97">
        <v>6</v>
      </c>
      <c r="AL97">
        <v>10</v>
      </c>
      <c r="AM97">
        <v>2</v>
      </c>
      <c r="AO97">
        <v>3</v>
      </c>
      <c r="AP97">
        <v>6</v>
      </c>
      <c r="AQ97">
        <v>5</v>
      </c>
      <c r="AR97">
        <v>4</v>
      </c>
      <c r="AS97">
        <v>2</v>
      </c>
      <c r="AT97">
        <v>8</v>
      </c>
      <c r="AU97">
        <v>6</v>
      </c>
    </row>
    <row r="98" spans="1:47" x14ac:dyDescent="0.25">
      <c r="A98" s="1" t="s">
        <v>93</v>
      </c>
      <c r="B98">
        <v>1998</v>
      </c>
      <c r="C98">
        <v>10</v>
      </c>
      <c r="D98">
        <v>36</v>
      </c>
      <c r="E98">
        <v>41</v>
      </c>
      <c r="F98">
        <v>33</v>
      </c>
      <c r="G98">
        <v>18</v>
      </c>
      <c r="H98">
        <v>131</v>
      </c>
      <c r="I98">
        <v>48</v>
      </c>
      <c r="J98">
        <v>12</v>
      </c>
      <c r="K98">
        <v>64</v>
      </c>
      <c r="L98">
        <v>32</v>
      </c>
      <c r="M98">
        <v>35</v>
      </c>
      <c r="N98">
        <v>46</v>
      </c>
      <c r="O98">
        <v>14</v>
      </c>
      <c r="P98">
        <v>21</v>
      </c>
      <c r="Q98">
        <v>15</v>
      </c>
      <c r="R98">
        <v>21</v>
      </c>
      <c r="S98">
        <v>52</v>
      </c>
      <c r="T98">
        <v>50</v>
      </c>
      <c r="U98">
        <v>42</v>
      </c>
      <c r="V98">
        <v>36</v>
      </c>
      <c r="W98">
        <v>27</v>
      </c>
      <c r="X98">
        <v>12</v>
      </c>
      <c r="Y98">
        <v>70</v>
      </c>
      <c r="Z98">
        <v>80</v>
      </c>
      <c r="AA98">
        <v>27</v>
      </c>
      <c r="AB98">
        <v>43</v>
      </c>
      <c r="AC98">
        <v>89</v>
      </c>
      <c r="AD98">
        <v>71</v>
      </c>
      <c r="AE98">
        <v>21</v>
      </c>
      <c r="AF98">
        <v>52</v>
      </c>
      <c r="AG98">
        <v>32</v>
      </c>
      <c r="AH98">
        <v>31</v>
      </c>
      <c r="AI98">
        <v>31</v>
      </c>
      <c r="AJ98">
        <v>16</v>
      </c>
      <c r="AK98">
        <v>57</v>
      </c>
      <c r="AL98">
        <v>83</v>
      </c>
      <c r="AM98">
        <v>30</v>
      </c>
      <c r="AN98">
        <v>34</v>
      </c>
      <c r="AO98">
        <v>52</v>
      </c>
      <c r="AP98">
        <v>56</v>
      </c>
      <c r="AQ98">
        <v>53</v>
      </c>
      <c r="AR98">
        <v>90</v>
      </c>
      <c r="AS98">
        <v>58</v>
      </c>
      <c r="AT98">
        <v>73</v>
      </c>
      <c r="AU98">
        <v>53</v>
      </c>
    </row>
    <row r="99" spans="1:47" x14ac:dyDescent="0.25">
      <c r="A99" s="1" t="s">
        <v>94</v>
      </c>
      <c r="B99">
        <v>76</v>
      </c>
      <c r="C99">
        <v>2</v>
      </c>
      <c r="E99">
        <v>4</v>
      </c>
      <c r="G99">
        <v>6</v>
      </c>
      <c r="H99">
        <v>9</v>
      </c>
      <c r="I99">
        <v>1</v>
      </c>
      <c r="J99">
        <v>10</v>
      </c>
      <c r="L99">
        <v>1</v>
      </c>
      <c r="N99">
        <v>4</v>
      </c>
      <c r="U99">
        <v>3</v>
      </c>
      <c r="W99">
        <v>1</v>
      </c>
      <c r="X99">
        <v>2</v>
      </c>
      <c r="Y99">
        <v>2</v>
      </c>
      <c r="Z99">
        <v>2</v>
      </c>
      <c r="AA99">
        <v>2</v>
      </c>
      <c r="AC99">
        <v>2</v>
      </c>
      <c r="AD99">
        <v>1</v>
      </c>
      <c r="AE99">
        <v>1</v>
      </c>
      <c r="AF99">
        <v>2</v>
      </c>
      <c r="AH99">
        <v>3</v>
      </c>
      <c r="AI99">
        <v>3</v>
      </c>
      <c r="AJ99">
        <v>4</v>
      </c>
      <c r="AL99">
        <v>2</v>
      </c>
      <c r="AN99">
        <v>1</v>
      </c>
      <c r="AO99">
        <v>2</v>
      </c>
      <c r="AS99">
        <v>2</v>
      </c>
      <c r="AT99">
        <v>4</v>
      </c>
    </row>
    <row r="100" spans="1:47" x14ac:dyDescent="0.25">
      <c r="A100" s="1" t="s">
        <v>95</v>
      </c>
      <c r="B100">
        <v>18</v>
      </c>
      <c r="D100">
        <v>1</v>
      </c>
      <c r="F100">
        <v>2</v>
      </c>
      <c r="G100">
        <v>2</v>
      </c>
      <c r="R100">
        <v>7</v>
      </c>
      <c r="X100">
        <v>2</v>
      </c>
      <c r="AG100">
        <v>1</v>
      </c>
      <c r="AH100">
        <v>1</v>
      </c>
      <c r="AJ100">
        <v>1</v>
      </c>
      <c r="AQ100">
        <v>1</v>
      </c>
    </row>
    <row r="101" spans="1:47" x14ac:dyDescent="0.25">
      <c r="A101" s="1" t="s">
        <v>96</v>
      </c>
      <c r="B101">
        <v>23766</v>
      </c>
      <c r="C101">
        <v>588</v>
      </c>
      <c r="D101">
        <v>426</v>
      </c>
      <c r="E101">
        <v>984</v>
      </c>
      <c r="F101">
        <v>331</v>
      </c>
      <c r="G101">
        <v>289</v>
      </c>
      <c r="H101">
        <v>674</v>
      </c>
      <c r="I101">
        <v>745</v>
      </c>
      <c r="J101">
        <v>231</v>
      </c>
      <c r="K101">
        <v>467</v>
      </c>
      <c r="L101">
        <v>928</v>
      </c>
      <c r="M101">
        <v>658</v>
      </c>
      <c r="N101">
        <v>715</v>
      </c>
      <c r="O101">
        <v>174</v>
      </c>
      <c r="P101">
        <v>170</v>
      </c>
      <c r="Q101">
        <v>270</v>
      </c>
      <c r="R101">
        <v>349</v>
      </c>
      <c r="S101">
        <v>551</v>
      </c>
      <c r="T101">
        <v>820</v>
      </c>
      <c r="U101">
        <v>509</v>
      </c>
      <c r="V101">
        <v>295</v>
      </c>
      <c r="W101">
        <v>728</v>
      </c>
      <c r="X101">
        <v>530</v>
      </c>
      <c r="Y101">
        <v>734</v>
      </c>
      <c r="Z101">
        <v>797</v>
      </c>
      <c r="AA101">
        <v>353</v>
      </c>
      <c r="AB101">
        <v>376</v>
      </c>
      <c r="AC101">
        <v>462</v>
      </c>
      <c r="AD101">
        <v>429</v>
      </c>
      <c r="AE101">
        <v>305</v>
      </c>
      <c r="AF101">
        <v>933</v>
      </c>
      <c r="AG101">
        <v>374</v>
      </c>
      <c r="AH101">
        <v>547</v>
      </c>
      <c r="AI101">
        <v>660</v>
      </c>
      <c r="AJ101">
        <v>366</v>
      </c>
      <c r="AK101">
        <v>452</v>
      </c>
      <c r="AL101">
        <v>803</v>
      </c>
      <c r="AM101">
        <v>195</v>
      </c>
      <c r="AN101">
        <v>380</v>
      </c>
      <c r="AO101">
        <v>549</v>
      </c>
      <c r="AP101">
        <v>611</v>
      </c>
      <c r="AQ101">
        <v>251</v>
      </c>
      <c r="AR101">
        <v>451</v>
      </c>
      <c r="AS101">
        <v>624</v>
      </c>
      <c r="AT101">
        <v>942</v>
      </c>
      <c r="AU101">
        <v>740</v>
      </c>
    </row>
    <row r="102" spans="1:47" x14ac:dyDescent="0.25">
      <c r="A102" s="1" t="s">
        <v>97</v>
      </c>
      <c r="B102">
        <v>224</v>
      </c>
      <c r="C102">
        <v>2</v>
      </c>
      <c r="D102">
        <v>6</v>
      </c>
      <c r="E102">
        <v>1</v>
      </c>
      <c r="F102">
        <v>2</v>
      </c>
      <c r="G102">
        <v>3</v>
      </c>
      <c r="H102">
        <v>18</v>
      </c>
      <c r="I102">
        <v>9</v>
      </c>
      <c r="J102">
        <v>7</v>
      </c>
      <c r="K102">
        <v>10</v>
      </c>
      <c r="L102">
        <v>8</v>
      </c>
      <c r="M102">
        <v>13</v>
      </c>
      <c r="N102">
        <v>21</v>
      </c>
      <c r="O102">
        <v>2</v>
      </c>
      <c r="Q102">
        <v>13</v>
      </c>
      <c r="R102">
        <v>1</v>
      </c>
      <c r="S102">
        <v>4</v>
      </c>
      <c r="T102">
        <v>7</v>
      </c>
      <c r="U102">
        <v>1</v>
      </c>
      <c r="W102">
        <v>5</v>
      </c>
      <c r="X102">
        <v>4</v>
      </c>
      <c r="Y102">
        <v>7</v>
      </c>
      <c r="Z102">
        <v>6</v>
      </c>
      <c r="AA102">
        <v>1</v>
      </c>
      <c r="AC102">
        <v>15</v>
      </c>
      <c r="AD102">
        <v>8</v>
      </c>
      <c r="AE102">
        <v>2</v>
      </c>
      <c r="AF102">
        <v>34</v>
      </c>
      <c r="AG102">
        <v>5</v>
      </c>
      <c r="AH102">
        <v>1</v>
      </c>
      <c r="AI102">
        <v>3</v>
      </c>
      <c r="AJ102">
        <v>3</v>
      </c>
      <c r="AK102">
        <v>1</v>
      </c>
      <c r="AL102">
        <v>1</v>
      </c>
    </row>
    <row r="103" spans="1:47" x14ac:dyDescent="0.25">
      <c r="A103" s="1" t="s">
        <v>98</v>
      </c>
      <c r="B103">
        <v>34</v>
      </c>
      <c r="AJ103">
        <v>1</v>
      </c>
      <c r="AL103">
        <v>7</v>
      </c>
      <c r="AP103">
        <v>3</v>
      </c>
      <c r="AQ103">
        <v>7</v>
      </c>
      <c r="AR103">
        <v>4</v>
      </c>
      <c r="AS103">
        <v>1</v>
      </c>
      <c r="AT103">
        <v>4</v>
      </c>
      <c r="AU103">
        <v>7</v>
      </c>
    </row>
    <row r="104" spans="1:47" x14ac:dyDescent="0.25">
      <c r="A104" s="1" t="s">
        <v>99</v>
      </c>
      <c r="B104">
        <v>74</v>
      </c>
      <c r="D104">
        <v>3</v>
      </c>
      <c r="I104">
        <v>4</v>
      </c>
      <c r="O104">
        <v>1</v>
      </c>
      <c r="Z104">
        <v>12</v>
      </c>
      <c r="AA104">
        <v>2</v>
      </c>
      <c r="AD104">
        <v>16</v>
      </c>
      <c r="AI104">
        <v>17</v>
      </c>
      <c r="AJ104">
        <v>9</v>
      </c>
      <c r="AL104">
        <v>3</v>
      </c>
      <c r="AO104">
        <v>1</v>
      </c>
      <c r="AR104">
        <v>1</v>
      </c>
      <c r="AU104">
        <v>5</v>
      </c>
    </row>
    <row r="105" spans="1:47" x14ac:dyDescent="0.25">
      <c r="A105" s="1" t="s">
        <v>100</v>
      </c>
      <c r="B105">
        <v>32</v>
      </c>
      <c r="D105">
        <v>1</v>
      </c>
      <c r="I105">
        <v>1</v>
      </c>
      <c r="N105">
        <v>1</v>
      </c>
      <c r="O105">
        <v>1</v>
      </c>
      <c r="Y105">
        <v>3</v>
      </c>
      <c r="Z105">
        <v>2</v>
      </c>
      <c r="AD105">
        <v>6</v>
      </c>
      <c r="AG105">
        <v>2</v>
      </c>
      <c r="AH105">
        <v>1</v>
      </c>
      <c r="AI105">
        <v>3</v>
      </c>
      <c r="AJ105">
        <v>3</v>
      </c>
      <c r="AK105">
        <v>1</v>
      </c>
      <c r="AL105">
        <v>1</v>
      </c>
      <c r="AP105">
        <v>1</v>
      </c>
      <c r="AR105">
        <v>1</v>
      </c>
      <c r="AT105">
        <v>3</v>
      </c>
      <c r="AU105">
        <v>1</v>
      </c>
    </row>
    <row r="106" spans="1:47" x14ac:dyDescent="0.25">
      <c r="A106" s="1" t="s">
        <v>101</v>
      </c>
      <c r="B106">
        <v>5</v>
      </c>
      <c r="S106">
        <v>3</v>
      </c>
      <c r="T106">
        <v>2</v>
      </c>
    </row>
    <row r="107" spans="1:47" x14ac:dyDescent="0.25">
      <c r="A107" s="1" t="s">
        <v>102</v>
      </c>
      <c r="B107">
        <v>1</v>
      </c>
      <c r="AB107">
        <v>1</v>
      </c>
    </row>
    <row r="108" spans="1:47" x14ac:dyDescent="0.25">
      <c r="A108" s="1" t="s">
        <v>103</v>
      </c>
      <c r="B108">
        <v>4</v>
      </c>
      <c r="Z108">
        <v>3</v>
      </c>
      <c r="AB108">
        <v>1</v>
      </c>
    </row>
    <row r="109" spans="1:47" x14ac:dyDescent="0.25">
      <c r="A109" s="1" t="s">
        <v>104</v>
      </c>
      <c r="B109">
        <v>7</v>
      </c>
      <c r="AH109">
        <v>1</v>
      </c>
      <c r="AT109">
        <v>6</v>
      </c>
    </row>
    <row r="110" spans="1:47" x14ac:dyDescent="0.25">
      <c r="A110" s="1" t="s">
        <v>105</v>
      </c>
      <c r="B110">
        <v>1</v>
      </c>
      <c r="AB110">
        <v>1</v>
      </c>
    </row>
    <row r="111" spans="1:47" x14ac:dyDescent="0.25">
      <c r="A111" s="1" t="s">
        <v>106</v>
      </c>
      <c r="B111">
        <v>10118</v>
      </c>
      <c r="C111">
        <v>284</v>
      </c>
      <c r="D111">
        <v>206</v>
      </c>
      <c r="E111">
        <v>205</v>
      </c>
      <c r="F111">
        <v>336</v>
      </c>
      <c r="G111">
        <v>167</v>
      </c>
      <c r="H111">
        <v>276</v>
      </c>
      <c r="I111">
        <v>288</v>
      </c>
      <c r="J111">
        <v>80</v>
      </c>
      <c r="K111">
        <v>198</v>
      </c>
      <c r="L111">
        <v>177</v>
      </c>
      <c r="M111">
        <v>143</v>
      </c>
      <c r="N111">
        <v>294</v>
      </c>
      <c r="O111">
        <v>130</v>
      </c>
      <c r="P111">
        <v>133</v>
      </c>
      <c r="Q111">
        <v>88</v>
      </c>
      <c r="R111">
        <v>163</v>
      </c>
      <c r="S111">
        <v>239</v>
      </c>
      <c r="T111">
        <v>278</v>
      </c>
      <c r="U111">
        <v>176</v>
      </c>
      <c r="V111">
        <v>165</v>
      </c>
      <c r="W111">
        <v>276</v>
      </c>
      <c r="X111">
        <v>297</v>
      </c>
      <c r="Y111">
        <v>357</v>
      </c>
      <c r="Z111">
        <v>258</v>
      </c>
      <c r="AA111">
        <v>119</v>
      </c>
      <c r="AB111">
        <v>127</v>
      </c>
      <c r="AC111">
        <v>276</v>
      </c>
      <c r="AD111">
        <v>252</v>
      </c>
      <c r="AE111">
        <v>235</v>
      </c>
      <c r="AF111">
        <v>312</v>
      </c>
      <c r="AG111">
        <v>221</v>
      </c>
      <c r="AH111">
        <v>121</v>
      </c>
      <c r="AI111">
        <v>274</v>
      </c>
      <c r="AJ111">
        <v>169</v>
      </c>
      <c r="AK111">
        <v>355</v>
      </c>
      <c r="AL111">
        <v>399</v>
      </c>
      <c r="AM111">
        <v>99</v>
      </c>
      <c r="AN111">
        <v>290</v>
      </c>
      <c r="AO111">
        <v>133</v>
      </c>
      <c r="AP111">
        <v>182</v>
      </c>
      <c r="AQ111">
        <v>240</v>
      </c>
      <c r="AR111">
        <v>271</v>
      </c>
      <c r="AS111">
        <v>259</v>
      </c>
      <c r="AT111">
        <v>328</v>
      </c>
      <c r="AU111">
        <v>242</v>
      </c>
    </row>
    <row r="112" spans="1:47" x14ac:dyDescent="0.25">
      <c r="A112" s="1" t="s">
        <v>107</v>
      </c>
      <c r="B112">
        <v>1</v>
      </c>
      <c r="AU112">
        <v>1</v>
      </c>
    </row>
    <row r="113" spans="1:47" x14ac:dyDescent="0.25">
      <c r="A113" s="1" t="s">
        <v>108</v>
      </c>
      <c r="B113">
        <v>20</v>
      </c>
      <c r="Z113">
        <v>20</v>
      </c>
    </row>
    <row r="114" spans="1:47" x14ac:dyDescent="0.25">
      <c r="A114" s="1" t="s">
        <v>109</v>
      </c>
      <c r="B114">
        <v>46</v>
      </c>
      <c r="D114">
        <v>10</v>
      </c>
      <c r="J114">
        <v>12</v>
      </c>
      <c r="R114">
        <v>10</v>
      </c>
      <c r="V114">
        <v>7</v>
      </c>
      <c r="AG114">
        <v>2</v>
      </c>
      <c r="AQ114">
        <v>1</v>
      </c>
      <c r="AR114">
        <v>4</v>
      </c>
    </row>
    <row r="115" spans="1:47" x14ac:dyDescent="0.25">
      <c r="A115" s="1" t="s">
        <v>110</v>
      </c>
      <c r="B115">
        <v>46</v>
      </c>
      <c r="AD115">
        <v>12</v>
      </c>
      <c r="AR115">
        <v>34</v>
      </c>
    </row>
    <row r="116" spans="1:47" x14ac:dyDescent="0.25">
      <c r="A116" s="1" t="s">
        <v>111</v>
      </c>
      <c r="B116">
        <v>23</v>
      </c>
      <c r="AF116">
        <v>10</v>
      </c>
      <c r="AI116">
        <v>13</v>
      </c>
    </row>
    <row r="117" spans="1:47" x14ac:dyDescent="0.25">
      <c r="A117" s="1" t="s">
        <v>112</v>
      </c>
      <c r="B117">
        <v>40</v>
      </c>
      <c r="AD117">
        <v>10</v>
      </c>
      <c r="AR117">
        <v>10</v>
      </c>
      <c r="AT117">
        <v>20</v>
      </c>
    </row>
    <row r="118" spans="1:47" x14ac:dyDescent="0.25">
      <c r="A118" s="1" t="s">
        <v>113</v>
      </c>
      <c r="B118">
        <v>42</v>
      </c>
      <c r="AD118">
        <v>16</v>
      </c>
      <c r="AR118">
        <v>26</v>
      </c>
    </row>
    <row r="119" spans="1:47" x14ac:dyDescent="0.25">
      <c r="A119" s="1" t="s">
        <v>114</v>
      </c>
      <c r="B119">
        <v>124</v>
      </c>
      <c r="AF119">
        <v>10</v>
      </c>
      <c r="AI119">
        <v>20</v>
      </c>
      <c r="AR119">
        <v>15</v>
      </c>
      <c r="AT119">
        <v>79</v>
      </c>
    </row>
    <row r="120" spans="1:47" x14ac:dyDescent="0.25">
      <c r="A120" s="1" t="s">
        <v>115</v>
      </c>
      <c r="B120">
        <v>15</v>
      </c>
      <c r="AJ120">
        <v>15</v>
      </c>
    </row>
    <row r="121" spans="1:47" x14ac:dyDescent="0.25">
      <c r="A121" s="1" t="s">
        <v>116</v>
      </c>
      <c r="B121">
        <v>46</v>
      </c>
      <c r="AI121">
        <v>12</v>
      </c>
      <c r="AR121">
        <v>5</v>
      </c>
      <c r="AT121">
        <v>29</v>
      </c>
    </row>
    <row r="122" spans="1:47" x14ac:dyDescent="0.25">
      <c r="A122" s="1" t="s">
        <v>117</v>
      </c>
      <c r="B122">
        <v>76</v>
      </c>
      <c r="E122">
        <v>1</v>
      </c>
      <c r="Q122">
        <v>4</v>
      </c>
      <c r="U122">
        <v>15</v>
      </c>
      <c r="W122">
        <v>4</v>
      </c>
      <c r="Z122">
        <v>2</v>
      </c>
      <c r="AE122">
        <v>35</v>
      </c>
      <c r="AF122">
        <v>15</v>
      </c>
    </row>
    <row r="123" spans="1:47" x14ac:dyDescent="0.25">
      <c r="A123" s="1" t="s">
        <v>118</v>
      </c>
      <c r="B123">
        <v>21</v>
      </c>
      <c r="C123">
        <v>3</v>
      </c>
      <c r="E123">
        <v>4</v>
      </c>
      <c r="I123">
        <v>1</v>
      </c>
      <c r="J123">
        <v>1</v>
      </c>
      <c r="N123">
        <v>1</v>
      </c>
      <c r="T123">
        <v>4</v>
      </c>
      <c r="V123">
        <v>3</v>
      </c>
      <c r="Z123">
        <v>1</v>
      </c>
      <c r="AA123">
        <v>1</v>
      </c>
      <c r="AF123">
        <v>2</v>
      </c>
    </row>
    <row r="124" spans="1:47" x14ac:dyDescent="0.25">
      <c r="A124" s="1" t="s">
        <v>119</v>
      </c>
      <c r="B124">
        <v>12</v>
      </c>
      <c r="Z124">
        <v>12</v>
      </c>
    </row>
    <row r="125" spans="1:47" x14ac:dyDescent="0.25">
      <c r="A125" s="1" t="s">
        <v>120</v>
      </c>
      <c r="B125">
        <v>12</v>
      </c>
      <c r="Z125">
        <v>12</v>
      </c>
    </row>
    <row r="126" spans="1:47" x14ac:dyDescent="0.25">
      <c r="A126" s="1" t="s">
        <v>121</v>
      </c>
      <c r="B126">
        <v>1</v>
      </c>
      <c r="AU126">
        <v>1</v>
      </c>
    </row>
    <row r="127" spans="1:47" x14ac:dyDescent="0.25">
      <c r="A127" s="1" t="s">
        <v>122</v>
      </c>
      <c r="B127">
        <v>1</v>
      </c>
      <c r="Z127">
        <v>1</v>
      </c>
    </row>
    <row r="128" spans="1:47" x14ac:dyDescent="0.25">
      <c r="A128" s="1" t="s">
        <v>123</v>
      </c>
      <c r="B128">
        <v>1</v>
      </c>
      <c r="D128">
        <v>1</v>
      </c>
    </row>
    <row r="130" spans="1:47" x14ac:dyDescent="0.25">
      <c r="A130" s="1" t="s">
        <v>173</v>
      </c>
      <c r="B130">
        <f>SUM(B5:B128)</f>
        <v>154994</v>
      </c>
      <c r="C130">
        <f t="shared" ref="C130:AU130" si="0">SUM(C5:C128)</f>
        <v>2720</v>
      </c>
      <c r="D130">
        <f t="shared" si="0"/>
        <v>3808</v>
      </c>
      <c r="E130">
        <f t="shared" si="0"/>
        <v>4552</v>
      </c>
      <c r="F130">
        <f t="shared" si="0"/>
        <v>3664</v>
      </c>
      <c r="G130">
        <f t="shared" si="0"/>
        <v>3143</v>
      </c>
      <c r="H130">
        <f t="shared" si="0"/>
        <v>5274</v>
      </c>
      <c r="I130">
        <f t="shared" si="0"/>
        <v>4969</v>
      </c>
      <c r="J130">
        <f t="shared" si="0"/>
        <v>2381</v>
      </c>
      <c r="K130">
        <f t="shared" si="0"/>
        <v>3443</v>
      </c>
      <c r="L130">
        <f t="shared" si="0"/>
        <v>4534</v>
      </c>
      <c r="M130">
        <f t="shared" si="0"/>
        <v>3360</v>
      </c>
      <c r="N130">
        <f t="shared" si="0"/>
        <v>7039</v>
      </c>
      <c r="O130">
        <f t="shared" si="0"/>
        <v>1516</v>
      </c>
      <c r="P130">
        <f t="shared" si="0"/>
        <v>1803</v>
      </c>
      <c r="Q130">
        <f t="shared" si="0"/>
        <v>2483</v>
      </c>
      <c r="R130">
        <f t="shared" si="0"/>
        <v>2655</v>
      </c>
      <c r="S130">
        <f t="shared" si="0"/>
        <v>3195</v>
      </c>
      <c r="T130">
        <f t="shared" si="0"/>
        <v>4260</v>
      </c>
      <c r="U130">
        <f t="shared" si="0"/>
        <v>3352</v>
      </c>
      <c r="V130">
        <f t="shared" si="0"/>
        <v>2446</v>
      </c>
      <c r="W130">
        <f t="shared" si="0"/>
        <v>4222</v>
      </c>
      <c r="X130">
        <f t="shared" si="0"/>
        <v>3794</v>
      </c>
      <c r="Y130">
        <f t="shared" si="0"/>
        <v>4513</v>
      </c>
      <c r="Z130">
        <f t="shared" si="0"/>
        <v>4967</v>
      </c>
      <c r="AA130">
        <f t="shared" si="0"/>
        <v>1840</v>
      </c>
      <c r="AB130">
        <f t="shared" si="0"/>
        <v>2133</v>
      </c>
      <c r="AC130">
        <f t="shared" si="0"/>
        <v>3753</v>
      </c>
      <c r="AD130">
        <f t="shared" si="0"/>
        <v>2887</v>
      </c>
      <c r="AE130">
        <f t="shared" si="0"/>
        <v>2923</v>
      </c>
      <c r="AF130">
        <f t="shared" si="0"/>
        <v>4655</v>
      </c>
      <c r="AG130">
        <f t="shared" si="0"/>
        <v>2464</v>
      </c>
      <c r="AH130">
        <f t="shared" si="0"/>
        <v>2881</v>
      </c>
      <c r="AI130">
        <f t="shared" si="0"/>
        <v>3725</v>
      </c>
      <c r="AJ130">
        <f t="shared" si="0"/>
        <v>2805</v>
      </c>
      <c r="AK130">
        <f t="shared" si="0"/>
        <v>4131</v>
      </c>
      <c r="AL130">
        <f t="shared" si="0"/>
        <v>4172</v>
      </c>
      <c r="AM130">
        <f t="shared" si="0"/>
        <v>1821</v>
      </c>
      <c r="AN130">
        <f t="shared" si="0"/>
        <v>2086</v>
      </c>
      <c r="AO130">
        <f t="shared" si="0"/>
        <v>2689</v>
      </c>
      <c r="AP130">
        <f t="shared" si="0"/>
        <v>2559</v>
      </c>
      <c r="AQ130">
        <f t="shared" si="0"/>
        <v>2667</v>
      </c>
      <c r="AR130">
        <f t="shared" si="0"/>
        <v>4040</v>
      </c>
      <c r="AS130">
        <f t="shared" si="0"/>
        <v>3590</v>
      </c>
      <c r="AT130">
        <f t="shared" si="0"/>
        <v>5521</v>
      </c>
      <c r="AU130">
        <f t="shared" si="0"/>
        <v>3559</v>
      </c>
    </row>
  </sheetData>
  <mergeCells count="1">
    <mergeCell ref="AV3:A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0"/>
  <sheetViews>
    <sheetView topLeftCell="A89" workbookViewId="0">
      <selection activeCell="A21" sqref="A21"/>
    </sheetView>
  </sheetViews>
  <sheetFormatPr defaultRowHeight="15.75" x14ac:dyDescent="0.25"/>
  <cols>
    <col min="1" max="1" width="51" style="6" customWidth="1"/>
    <col min="2" max="2" width="16" customWidth="1"/>
    <col min="3" max="3" width="18" customWidth="1"/>
    <col min="4" max="93" width="15" customWidth="1"/>
  </cols>
  <sheetData>
    <row r="1" spans="1:93" ht="15" customHeight="1" x14ac:dyDescent="0.25">
      <c r="A1" s="6" t="s">
        <v>124</v>
      </c>
      <c r="B1" t="s">
        <v>125</v>
      </c>
      <c r="D1" t="s">
        <v>125</v>
      </c>
      <c r="F1" t="s">
        <v>125</v>
      </c>
      <c r="H1" t="s">
        <v>125</v>
      </c>
      <c r="J1" t="s">
        <v>125</v>
      </c>
      <c r="L1" t="s">
        <v>125</v>
      </c>
      <c r="N1" t="s">
        <v>125</v>
      </c>
      <c r="P1" t="s">
        <v>125</v>
      </c>
      <c r="R1" t="s">
        <v>125</v>
      </c>
      <c r="T1" t="s">
        <v>125</v>
      </c>
      <c r="V1" t="s">
        <v>125</v>
      </c>
      <c r="X1" t="s">
        <v>125</v>
      </c>
      <c r="Z1" t="s">
        <v>125</v>
      </c>
      <c r="AB1" t="s">
        <v>125</v>
      </c>
      <c r="AD1" t="s">
        <v>125</v>
      </c>
      <c r="AF1" t="s">
        <v>125</v>
      </c>
      <c r="AH1" t="s">
        <v>125</v>
      </c>
      <c r="AJ1" t="s">
        <v>125</v>
      </c>
      <c r="AL1" t="s">
        <v>125</v>
      </c>
      <c r="AN1" t="s">
        <v>125</v>
      </c>
      <c r="AP1" t="s">
        <v>125</v>
      </c>
      <c r="AR1" t="s">
        <v>125</v>
      </c>
      <c r="AT1" t="s">
        <v>125</v>
      </c>
      <c r="AV1" t="s">
        <v>125</v>
      </c>
      <c r="AX1" t="s">
        <v>125</v>
      </c>
      <c r="AZ1" t="s">
        <v>125</v>
      </c>
      <c r="BB1" t="s">
        <v>125</v>
      </c>
      <c r="BD1" t="s">
        <v>125</v>
      </c>
      <c r="BF1" t="s">
        <v>125</v>
      </c>
      <c r="BH1" t="s">
        <v>125</v>
      </c>
      <c r="BJ1" t="s">
        <v>125</v>
      </c>
      <c r="BL1" t="s">
        <v>125</v>
      </c>
      <c r="BN1" t="s">
        <v>125</v>
      </c>
      <c r="BP1" t="s">
        <v>125</v>
      </c>
      <c r="BR1" t="s">
        <v>125</v>
      </c>
      <c r="BT1" t="s">
        <v>125</v>
      </c>
      <c r="BV1" t="s">
        <v>125</v>
      </c>
      <c r="BX1" t="s">
        <v>125</v>
      </c>
      <c r="BZ1" t="s">
        <v>125</v>
      </c>
      <c r="CB1" t="s">
        <v>125</v>
      </c>
      <c r="CD1" t="s">
        <v>125</v>
      </c>
      <c r="CF1" t="s">
        <v>125</v>
      </c>
      <c r="CH1" t="s">
        <v>125</v>
      </c>
      <c r="CJ1" t="s">
        <v>125</v>
      </c>
      <c r="CL1" t="s">
        <v>125</v>
      </c>
      <c r="CN1" t="s">
        <v>125</v>
      </c>
    </row>
    <row r="2" spans="1:93" x14ac:dyDescent="0.25">
      <c r="A2" s="6" t="s">
        <v>127</v>
      </c>
      <c r="B2" t="s">
        <v>126</v>
      </c>
      <c r="D2" t="s">
        <v>128</v>
      </c>
      <c r="F2" t="s">
        <v>129</v>
      </c>
      <c r="H2" t="s">
        <v>130</v>
      </c>
      <c r="J2" t="s">
        <v>131</v>
      </c>
      <c r="L2" t="s">
        <v>132</v>
      </c>
      <c r="N2" t="s">
        <v>133</v>
      </c>
      <c r="P2" t="s">
        <v>134</v>
      </c>
      <c r="R2" t="s">
        <v>135</v>
      </c>
      <c r="T2" t="s">
        <v>136</v>
      </c>
      <c r="V2" t="s">
        <v>137</v>
      </c>
      <c r="X2" t="s">
        <v>138</v>
      </c>
      <c r="Z2" t="s">
        <v>139</v>
      </c>
      <c r="AB2" t="s">
        <v>140</v>
      </c>
      <c r="AD2" t="s">
        <v>141</v>
      </c>
      <c r="AF2" t="s">
        <v>142</v>
      </c>
      <c r="AH2" t="s">
        <v>143</v>
      </c>
      <c r="AJ2" t="s">
        <v>144</v>
      </c>
      <c r="AL2" t="s">
        <v>145</v>
      </c>
      <c r="AN2" t="s">
        <v>146</v>
      </c>
      <c r="AP2" t="s">
        <v>147</v>
      </c>
      <c r="AR2" t="s">
        <v>148</v>
      </c>
      <c r="AT2" t="s">
        <v>149</v>
      </c>
      <c r="AV2" t="s">
        <v>150</v>
      </c>
      <c r="AX2" t="s">
        <v>151</v>
      </c>
      <c r="AZ2" t="s">
        <v>152</v>
      </c>
      <c r="BB2" t="s">
        <v>153</v>
      </c>
      <c r="BD2" t="s">
        <v>154</v>
      </c>
      <c r="BF2" t="s">
        <v>155</v>
      </c>
      <c r="BH2" t="s">
        <v>156</v>
      </c>
      <c r="BJ2" t="s">
        <v>157</v>
      </c>
      <c r="BL2" t="s">
        <v>158</v>
      </c>
      <c r="BN2" t="s">
        <v>159</v>
      </c>
      <c r="BP2" t="s">
        <v>160</v>
      </c>
      <c r="BR2" t="s">
        <v>161</v>
      </c>
      <c r="BT2" t="s">
        <v>162</v>
      </c>
      <c r="BV2" t="s">
        <v>163</v>
      </c>
      <c r="BX2" t="s">
        <v>164</v>
      </c>
      <c r="BZ2" t="s">
        <v>165</v>
      </c>
      <c r="CB2" t="s">
        <v>166</v>
      </c>
      <c r="CD2" t="s">
        <v>167</v>
      </c>
      <c r="CF2" t="s">
        <v>168</v>
      </c>
      <c r="CH2" t="s">
        <v>169</v>
      </c>
      <c r="CJ2" t="s">
        <v>170</v>
      </c>
      <c r="CL2" t="s">
        <v>171</v>
      </c>
      <c r="CN2" t="s">
        <v>172</v>
      </c>
    </row>
    <row r="3" spans="1:93" x14ac:dyDescent="0.25">
      <c r="B3" t="s">
        <v>174</v>
      </c>
      <c r="C3" t="s">
        <v>175</v>
      </c>
      <c r="D3" t="s">
        <v>174</v>
      </c>
      <c r="E3" t="s">
        <v>175</v>
      </c>
      <c r="F3" t="s">
        <v>174</v>
      </c>
      <c r="G3" t="s">
        <v>175</v>
      </c>
      <c r="H3" t="s">
        <v>174</v>
      </c>
      <c r="I3" t="s">
        <v>175</v>
      </c>
      <c r="J3" t="s">
        <v>174</v>
      </c>
      <c r="K3" t="s">
        <v>175</v>
      </c>
      <c r="L3" t="s">
        <v>174</v>
      </c>
      <c r="M3" t="s">
        <v>175</v>
      </c>
      <c r="N3" t="s">
        <v>174</v>
      </c>
      <c r="O3" t="s">
        <v>175</v>
      </c>
      <c r="P3" t="s">
        <v>174</v>
      </c>
      <c r="Q3" t="s">
        <v>175</v>
      </c>
      <c r="R3" t="s">
        <v>174</v>
      </c>
      <c r="S3" t="s">
        <v>175</v>
      </c>
      <c r="T3" t="s">
        <v>174</v>
      </c>
      <c r="U3" t="s">
        <v>175</v>
      </c>
      <c r="V3" t="s">
        <v>174</v>
      </c>
      <c r="W3" t="s">
        <v>175</v>
      </c>
      <c r="X3" t="s">
        <v>174</v>
      </c>
      <c r="Y3" t="s">
        <v>175</v>
      </c>
      <c r="Z3" t="s">
        <v>174</v>
      </c>
      <c r="AA3" t="s">
        <v>175</v>
      </c>
      <c r="AB3" t="s">
        <v>174</v>
      </c>
      <c r="AC3" t="s">
        <v>175</v>
      </c>
      <c r="AD3" t="s">
        <v>174</v>
      </c>
      <c r="AE3" t="s">
        <v>175</v>
      </c>
      <c r="AF3" t="s">
        <v>174</v>
      </c>
      <c r="AG3" t="s">
        <v>175</v>
      </c>
      <c r="AH3" t="s">
        <v>174</v>
      </c>
      <c r="AI3" t="s">
        <v>175</v>
      </c>
      <c r="AJ3" t="s">
        <v>174</v>
      </c>
      <c r="AK3" t="s">
        <v>175</v>
      </c>
      <c r="AL3" t="s">
        <v>174</v>
      </c>
      <c r="AM3" t="s">
        <v>175</v>
      </c>
      <c r="AN3" t="s">
        <v>174</v>
      </c>
      <c r="AO3" t="s">
        <v>175</v>
      </c>
      <c r="AP3" t="s">
        <v>174</v>
      </c>
      <c r="AQ3" t="s">
        <v>175</v>
      </c>
      <c r="AR3" t="s">
        <v>174</v>
      </c>
      <c r="AS3" t="s">
        <v>175</v>
      </c>
      <c r="AT3" t="s">
        <v>174</v>
      </c>
      <c r="AU3" t="s">
        <v>175</v>
      </c>
      <c r="AV3" t="s">
        <v>174</v>
      </c>
      <c r="AW3" t="s">
        <v>175</v>
      </c>
      <c r="AX3" t="s">
        <v>174</v>
      </c>
      <c r="AY3" t="s">
        <v>175</v>
      </c>
      <c r="AZ3" t="s">
        <v>174</v>
      </c>
      <c r="BA3" t="s">
        <v>175</v>
      </c>
      <c r="BB3" t="s">
        <v>174</v>
      </c>
      <c r="BC3" t="s">
        <v>175</v>
      </c>
      <c r="BD3" t="s">
        <v>174</v>
      </c>
      <c r="BE3" t="s">
        <v>175</v>
      </c>
      <c r="BF3" t="s">
        <v>174</v>
      </c>
      <c r="BG3" t="s">
        <v>175</v>
      </c>
      <c r="BH3" t="s">
        <v>174</v>
      </c>
      <c r="BI3" t="s">
        <v>175</v>
      </c>
      <c r="BJ3" t="s">
        <v>174</v>
      </c>
      <c r="BK3" t="s">
        <v>175</v>
      </c>
      <c r="BL3" t="s">
        <v>174</v>
      </c>
      <c r="BM3" t="s">
        <v>175</v>
      </c>
      <c r="BN3" t="s">
        <v>174</v>
      </c>
      <c r="BO3" t="s">
        <v>175</v>
      </c>
      <c r="BP3" t="s">
        <v>174</v>
      </c>
      <c r="BQ3" t="s">
        <v>175</v>
      </c>
      <c r="BR3" t="s">
        <v>174</v>
      </c>
      <c r="BS3" t="s">
        <v>175</v>
      </c>
      <c r="BT3" t="s">
        <v>174</v>
      </c>
      <c r="BU3" t="s">
        <v>175</v>
      </c>
      <c r="BV3" t="s">
        <v>174</v>
      </c>
      <c r="BW3" t="s">
        <v>175</v>
      </c>
      <c r="BX3" t="s">
        <v>174</v>
      </c>
      <c r="BY3" t="s">
        <v>175</v>
      </c>
      <c r="BZ3" t="s">
        <v>174</v>
      </c>
      <c r="CA3" t="s">
        <v>175</v>
      </c>
      <c r="CB3" t="s">
        <v>174</v>
      </c>
      <c r="CC3" t="s">
        <v>175</v>
      </c>
      <c r="CD3" t="s">
        <v>174</v>
      </c>
      <c r="CE3" t="s">
        <v>175</v>
      </c>
      <c r="CF3" t="s">
        <v>174</v>
      </c>
      <c r="CG3" t="s">
        <v>175</v>
      </c>
      <c r="CH3" t="s">
        <v>174</v>
      </c>
      <c r="CI3" t="s">
        <v>175</v>
      </c>
      <c r="CJ3" t="s">
        <v>174</v>
      </c>
      <c r="CK3" t="s">
        <v>175</v>
      </c>
      <c r="CL3" t="s">
        <v>174</v>
      </c>
      <c r="CM3" t="s">
        <v>175</v>
      </c>
      <c r="CN3" t="s">
        <v>174</v>
      </c>
      <c r="CO3" t="s">
        <v>175</v>
      </c>
    </row>
    <row r="4" spans="1:93" x14ac:dyDescent="0.25">
      <c r="B4" t="s">
        <v>176</v>
      </c>
      <c r="C4" t="s">
        <v>177</v>
      </c>
      <c r="D4" t="s">
        <v>176</v>
      </c>
      <c r="E4" t="s">
        <v>177</v>
      </c>
      <c r="F4" t="s">
        <v>176</v>
      </c>
      <c r="G4" t="s">
        <v>177</v>
      </c>
      <c r="H4" t="s">
        <v>176</v>
      </c>
      <c r="I4" t="s">
        <v>177</v>
      </c>
      <c r="J4" t="s">
        <v>176</v>
      </c>
      <c r="K4" t="s">
        <v>177</v>
      </c>
      <c r="L4" t="s">
        <v>176</v>
      </c>
      <c r="M4" t="s">
        <v>177</v>
      </c>
      <c r="N4" t="s">
        <v>176</v>
      </c>
      <c r="O4" t="s">
        <v>177</v>
      </c>
      <c r="P4" t="s">
        <v>176</v>
      </c>
      <c r="Q4" t="s">
        <v>177</v>
      </c>
      <c r="R4" t="s">
        <v>176</v>
      </c>
      <c r="S4" t="s">
        <v>177</v>
      </c>
      <c r="T4" t="s">
        <v>176</v>
      </c>
      <c r="U4" t="s">
        <v>177</v>
      </c>
      <c r="V4" t="s">
        <v>176</v>
      </c>
      <c r="W4" t="s">
        <v>177</v>
      </c>
      <c r="X4" t="s">
        <v>176</v>
      </c>
      <c r="Y4" t="s">
        <v>177</v>
      </c>
      <c r="Z4" t="s">
        <v>176</v>
      </c>
      <c r="AA4" t="s">
        <v>177</v>
      </c>
      <c r="AB4" t="s">
        <v>176</v>
      </c>
      <c r="AC4" t="s">
        <v>177</v>
      </c>
      <c r="AD4" t="s">
        <v>176</v>
      </c>
      <c r="AE4" t="s">
        <v>177</v>
      </c>
      <c r="AF4" t="s">
        <v>176</v>
      </c>
      <c r="AG4" t="s">
        <v>177</v>
      </c>
      <c r="AH4" t="s">
        <v>176</v>
      </c>
      <c r="AI4" t="s">
        <v>177</v>
      </c>
      <c r="AJ4" t="s">
        <v>176</v>
      </c>
      <c r="AK4" t="s">
        <v>177</v>
      </c>
      <c r="AL4" t="s">
        <v>176</v>
      </c>
      <c r="AM4" t="s">
        <v>177</v>
      </c>
      <c r="AN4" t="s">
        <v>176</v>
      </c>
      <c r="AO4" t="s">
        <v>177</v>
      </c>
      <c r="AP4" t="s">
        <v>176</v>
      </c>
      <c r="AQ4" t="s">
        <v>177</v>
      </c>
      <c r="AR4" t="s">
        <v>176</v>
      </c>
      <c r="AS4" t="s">
        <v>177</v>
      </c>
      <c r="AT4" t="s">
        <v>176</v>
      </c>
      <c r="AU4" t="s">
        <v>177</v>
      </c>
      <c r="AV4" t="s">
        <v>176</v>
      </c>
      <c r="AW4" t="s">
        <v>177</v>
      </c>
      <c r="AX4" t="s">
        <v>176</v>
      </c>
      <c r="AY4" t="s">
        <v>177</v>
      </c>
      <c r="AZ4" t="s">
        <v>176</v>
      </c>
      <c r="BA4" t="s">
        <v>177</v>
      </c>
      <c r="BB4" t="s">
        <v>176</v>
      </c>
      <c r="BC4" t="s">
        <v>177</v>
      </c>
      <c r="BD4" t="s">
        <v>176</v>
      </c>
      <c r="BE4" t="s">
        <v>177</v>
      </c>
      <c r="BF4" t="s">
        <v>176</v>
      </c>
      <c r="BG4" t="s">
        <v>177</v>
      </c>
      <c r="BH4" t="s">
        <v>176</v>
      </c>
      <c r="BI4" t="s">
        <v>177</v>
      </c>
      <c r="BJ4" t="s">
        <v>176</v>
      </c>
      <c r="BK4" t="s">
        <v>177</v>
      </c>
      <c r="BL4" t="s">
        <v>176</v>
      </c>
      <c r="BM4" t="s">
        <v>177</v>
      </c>
      <c r="BN4" t="s">
        <v>176</v>
      </c>
      <c r="BO4" t="s">
        <v>177</v>
      </c>
      <c r="BP4" t="s">
        <v>176</v>
      </c>
      <c r="BQ4" t="s">
        <v>177</v>
      </c>
      <c r="BR4" t="s">
        <v>176</v>
      </c>
      <c r="BS4" t="s">
        <v>177</v>
      </c>
      <c r="BT4" t="s">
        <v>176</v>
      </c>
      <c r="BU4" t="s">
        <v>177</v>
      </c>
      <c r="BV4" t="s">
        <v>176</v>
      </c>
      <c r="BW4" t="s">
        <v>177</v>
      </c>
      <c r="BX4" t="s">
        <v>176</v>
      </c>
      <c r="BY4" t="s">
        <v>177</v>
      </c>
      <c r="BZ4" t="s">
        <v>176</v>
      </c>
      <c r="CA4" t="s">
        <v>177</v>
      </c>
      <c r="CB4" t="s">
        <v>176</v>
      </c>
      <c r="CC4" t="s">
        <v>177</v>
      </c>
      <c r="CD4" t="s">
        <v>176</v>
      </c>
      <c r="CE4" t="s">
        <v>177</v>
      </c>
      <c r="CF4" t="s">
        <v>176</v>
      </c>
      <c r="CG4" t="s">
        <v>177</v>
      </c>
      <c r="CH4" t="s">
        <v>176</v>
      </c>
      <c r="CI4" t="s">
        <v>177</v>
      </c>
      <c r="CJ4" t="s">
        <v>176</v>
      </c>
      <c r="CK4" t="s">
        <v>177</v>
      </c>
      <c r="CL4" t="s">
        <v>176</v>
      </c>
      <c r="CM4" t="s">
        <v>177</v>
      </c>
      <c r="CN4" t="s">
        <v>176</v>
      </c>
      <c r="CO4" t="s">
        <v>177</v>
      </c>
    </row>
    <row r="6" spans="1:93" x14ac:dyDescent="0.25">
      <c r="A6" s="6" t="s">
        <v>0</v>
      </c>
      <c r="B6">
        <v>314</v>
      </c>
      <c r="C6">
        <v>2383489.64</v>
      </c>
      <c r="D6">
        <v>6</v>
      </c>
      <c r="E6">
        <v>31131.9</v>
      </c>
      <c r="F6">
        <v>2</v>
      </c>
      <c r="G6">
        <v>10975.74</v>
      </c>
      <c r="H6">
        <v>9</v>
      </c>
      <c r="I6">
        <v>43760.69</v>
      </c>
      <c r="J6">
        <v>8</v>
      </c>
      <c r="K6">
        <v>32026.25</v>
      </c>
      <c r="L6">
        <v>15</v>
      </c>
      <c r="M6">
        <v>72308.679999999993</v>
      </c>
      <c r="N6">
        <v>4</v>
      </c>
      <c r="O6">
        <v>18309.78</v>
      </c>
      <c r="P6">
        <v>14</v>
      </c>
      <c r="Q6">
        <v>72936.14</v>
      </c>
      <c r="R6">
        <v>2</v>
      </c>
      <c r="S6">
        <v>10142.049999999999</v>
      </c>
      <c r="T6">
        <v>14</v>
      </c>
      <c r="U6">
        <v>68839.259999999995</v>
      </c>
      <c r="V6">
        <v>9</v>
      </c>
      <c r="W6">
        <v>47238.91</v>
      </c>
      <c r="X6">
        <v>6</v>
      </c>
      <c r="Y6">
        <v>33462.910000000003</v>
      </c>
      <c r="Z6">
        <v>13</v>
      </c>
      <c r="AA6">
        <v>70802.679999999993</v>
      </c>
      <c r="AB6">
        <v>5</v>
      </c>
      <c r="AC6">
        <v>30255.37</v>
      </c>
      <c r="AD6">
        <v>3</v>
      </c>
      <c r="AE6">
        <v>25830.58</v>
      </c>
      <c r="AF6">
        <v>20</v>
      </c>
      <c r="AG6">
        <v>153811.79999999999</v>
      </c>
      <c r="AH6">
        <v>2</v>
      </c>
      <c r="AI6">
        <v>13465.56</v>
      </c>
      <c r="AJ6">
        <v>8</v>
      </c>
      <c r="AK6">
        <v>72508.58</v>
      </c>
      <c r="AL6">
        <v>5</v>
      </c>
      <c r="AM6">
        <v>32940.97</v>
      </c>
      <c r="AN6">
        <v>4</v>
      </c>
      <c r="AO6">
        <v>31797.72</v>
      </c>
      <c r="AP6">
        <v>2</v>
      </c>
      <c r="AQ6">
        <v>21919.4</v>
      </c>
      <c r="AR6">
        <v>27</v>
      </c>
      <c r="AS6">
        <v>201156.75</v>
      </c>
      <c r="AT6">
        <v>2</v>
      </c>
      <c r="AU6">
        <v>21385.599999999999</v>
      </c>
      <c r="AV6">
        <v>4</v>
      </c>
      <c r="AW6">
        <v>39798.800000000003</v>
      </c>
      <c r="AX6">
        <v>26</v>
      </c>
      <c r="AY6">
        <v>216366.85</v>
      </c>
      <c r="AZ6">
        <v>4</v>
      </c>
      <c r="BA6">
        <v>36806.480000000003</v>
      </c>
      <c r="BB6">
        <v>2</v>
      </c>
      <c r="BC6">
        <v>19222.2</v>
      </c>
      <c r="BD6">
        <v>10</v>
      </c>
      <c r="BE6">
        <v>101701.56</v>
      </c>
      <c r="BF6">
        <v>13</v>
      </c>
      <c r="BG6">
        <v>129666.57</v>
      </c>
      <c r="BH6">
        <v>7</v>
      </c>
      <c r="BI6">
        <v>59457.65</v>
      </c>
      <c r="BJ6">
        <v>10</v>
      </c>
      <c r="BK6">
        <v>120762.38</v>
      </c>
      <c r="BL6">
        <v>9</v>
      </c>
      <c r="BM6">
        <v>77493.64</v>
      </c>
      <c r="BN6">
        <v>1</v>
      </c>
      <c r="BO6">
        <v>12679.1</v>
      </c>
      <c r="BR6">
        <v>6</v>
      </c>
      <c r="BS6">
        <v>63214.94</v>
      </c>
      <c r="BT6">
        <v>2</v>
      </c>
      <c r="BU6">
        <v>20781.2</v>
      </c>
      <c r="BV6">
        <v>3</v>
      </c>
      <c r="BW6">
        <v>29654.38</v>
      </c>
      <c r="BZ6">
        <v>4</v>
      </c>
      <c r="CA6">
        <v>29196.240000000002</v>
      </c>
      <c r="CB6">
        <v>4</v>
      </c>
      <c r="CC6">
        <v>31290.36</v>
      </c>
      <c r="CD6">
        <v>2</v>
      </c>
      <c r="CE6">
        <v>18623.09</v>
      </c>
      <c r="CF6">
        <v>7</v>
      </c>
      <c r="CG6">
        <v>66890.09</v>
      </c>
      <c r="CH6">
        <v>8</v>
      </c>
      <c r="CI6">
        <v>80259.289999999994</v>
      </c>
      <c r="CJ6">
        <v>4</v>
      </c>
      <c r="CK6">
        <v>30940.45</v>
      </c>
      <c r="CL6">
        <v>4</v>
      </c>
      <c r="CM6">
        <v>44810.1</v>
      </c>
      <c r="CN6">
        <v>4</v>
      </c>
      <c r="CO6">
        <v>36866.949999999997</v>
      </c>
    </row>
    <row r="7" spans="1:93" x14ac:dyDescent="0.25">
      <c r="A7" s="6" t="s">
        <v>1</v>
      </c>
      <c r="B7">
        <v>573</v>
      </c>
      <c r="C7">
        <v>1827431.12</v>
      </c>
      <c r="D7">
        <v>2</v>
      </c>
      <c r="E7">
        <v>2946</v>
      </c>
      <c r="F7">
        <v>9</v>
      </c>
      <c r="G7">
        <v>16464.54</v>
      </c>
      <c r="H7">
        <v>25</v>
      </c>
      <c r="I7">
        <v>42177.42</v>
      </c>
      <c r="J7">
        <v>3</v>
      </c>
      <c r="K7">
        <v>5073.8999999999996</v>
      </c>
      <c r="L7">
        <v>13</v>
      </c>
      <c r="M7">
        <v>21709.55</v>
      </c>
      <c r="N7">
        <v>6</v>
      </c>
      <c r="O7">
        <v>9908.74</v>
      </c>
      <c r="P7">
        <v>10</v>
      </c>
      <c r="Q7">
        <v>16068.36</v>
      </c>
      <c r="R7">
        <v>5</v>
      </c>
      <c r="S7">
        <v>7780.45</v>
      </c>
      <c r="T7">
        <v>9</v>
      </c>
      <c r="U7">
        <v>16478.84</v>
      </c>
      <c r="V7">
        <v>7</v>
      </c>
      <c r="W7">
        <v>14509.79</v>
      </c>
      <c r="X7">
        <v>1</v>
      </c>
      <c r="Y7">
        <v>1949.1</v>
      </c>
      <c r="Z7">
        <v>20</v>
      </c>
      <c r="AA7">
        <v>40087.35</v>
      </c>
      <c r="AB7">
        <v>3</v>
      </c>
      <c r="AC7">
        <v>6327.83</v>
      </c>
      <c r="AD7">
        <v>2</v>
      </c>
      <c r="AE7">
        <v>6084.9</v>
      </c>
      <c r="AF7">
        <v>9</v>
      </c>
      <c r="AG7">
        <v>29748.65</v>
      </c>
      <c r="AH7">
        <v>5</v>
      </c>
      <c r="AI7">
        <v>15224.5</v>
      </c>
      <c r="AJ7">
        <v>17</v>
      </c>
      <c r="AK7">
        <v>66836.3</v>
      </c>
      <c r="AL7">
        <v>8</v>
      </c>
      <c r="AM7">
        <v>21531.74</v>
      </c>
      <c r="AN7">
        <v>15</v>
      </c>
      <c r="AO7">
        <v>55293.5</v>
      </c>
      <c r="AP7">
        <v>22</v>
      </c>
      <c r="AQ7">
        <v>69711</v>
      </c>
      <c r="AR7">
        <v>5</v>
      </c>
      <c r="AS7">
        <v>13090.68</v>
      </c>
      <c r="AT7">
        <v>6</v>
      </c>
      <c r="AU7">
        <v>28572.799999999999</v>
      </c>
      <c r="AV7">
        <v>44</v>
      </c>
      <c r="AW7">
        <v>142590.35</v>
      </c>
      <c r="AX7">
        <v>28</v>
      </c>
      <c r="AY7">
        <v>100066.11</v>
      </c>
      <c r="BD7">
        <v>49</v>
      </c>
      <c r="BE7">
        <v>166760.29</v>
      </c>
      <c r="BF7">
        <v>34</v>
      </c>
      <c r="BG7">
        <v>115331.19</v>
      </c>
      <c r="BH7">
        <v>15</v>
      </c>
      <c r="BI7">
        <v>70731.56</v>
      </c>
      <c r="BJ7">
        <v>25</v>
      </c>
      <c r="BK7">
        <v>96968.35</v>
      </c>
      <c r="BL7">
        <v>3</v>
      </c>
      <c r="BM7">
        <v>8353.15</v>
      </c>
      <c r="BN7">
        <v>4</v>
      </c>
      <c r="BO7">
        <v>18202</v>
      </c>
      <c r="BP7">
        <v>17</v>
      </c>
      <c r="BQ7">
        <v>84038.48</v>
      </c>
      <c r="BR7">
        <v>2</v>
      </c>
      <c r="BS7">
        <v>8494.2000000000007</v>
      </c>
      <c r="BT7">
        <v>15</v>
      </c>
      <c r="BU7">
        <v>57643.39</v>
      </c>
      <c r="BV7">
        <v>16</v>
      </c>
      <c r="BW7">
        <v>61979.46</v>
      </c>
      <c r="BX7">
        <v>5</v>
      </c>
      <c r="BY7">
        <v>18063.05</v>
      </c>
      <c r="BZ7">
        <v>1</v>
      </c>
      <c r="CA7">
        <v>2905.96</v>
      </c>
      <c r="CB7">
        <v>5</v>
      </c>
      <c r="CC7">
        <v>13396.05</v>
      </c>
      <c r="CD7">
        <v>2</v>
      </c>
      <c r="CE7">
        <v>7291.6</v>
      </c>
      <c r="CF7">
        <v>21</v>
      </c>
      <c r="CG7">
        <v>64670.400000000001</v>
      </c>
      <c r="CH7">
        <v>25</v>
      </c>
      <c r="CI7">
        <v>88220.5</v>
      </c>
      <c r="CJ7">
        <v>6</v>
      </c>
      <c r="CK7">
        <v>21488.1</v>
      </c>
      <c r="CL7">
        <v>18</v>
      </c>
      <c r="CM7">
        <v>61310.26</v>
      </c>
      <c r="CN7">
        <v>36</v>
      </c>
      <c r="CO7">
        <v>111350.73</v>
      </c>
    </row>
    <row r="8" spans="1:93" x14ac:dyDescent="0.25">
      <c r="A8" s="6" t="s">
        <v>2</v>
      </c>
      <c r="B8">
        <v>12</v>
      </c>
      <c r="C8">
        <v>41239.06</v>
      </c>
      <c r="N8">
        <v>1</v>
      </c>
      <c r="O8">
        <v>2044.67</v>
      </c>
      <c r="T8">
        <v>2</v>
      </c>
      <c r="U8">
        <v>5371</v>
      </c>
      <c r="V8">
        <v>1</v>
      </c>
      <c r="W8">
        <v>2060.9899999999998</v>
      </c>
      <c r="Z8">
        <v>1</v>
      </c>
      <c r="AA8">
        <v>2429.3000000000002</v>
      </c>
      <c r="AB8">
        <v>1</v>
      </c>
      <c r="AC8">
        <v>2429.3000000000002</v>
      </c>
      <c r="AF8">
        <v>1</v>
      </c>
      <c r="AG8">
        <v>4392</v>
      </c>
      <c r="AL8">
        <v>2</v>
      </c>
      <c r="AM8">
        <v>9549.7999999999993</v>
      </c>
      <c r="BD8">
        <v>1</v>
      </c>
      <c r="BE8">
        <v>4944.49</v>
      </c>
      <c r="BH8">
        <v>1</v>
      </c>
      <c r="BI8">
        <v>4202.93</v>
      </c>
      <c r="BL8">
        <v>1</v>
      </c>
      <c r="BM8">
        <v>3814.58</v>
      </c>
    </row>
    <row r="9" spans="1:93" x14ac:dyDescent="0.25">
      <c r="A9" s="6" t="s">
        <v>3</v>
      </c>
      <c r="B9">
        <v>5625</v>
      </c>
      <c r="C9">
        <v>93250498.799999997</v>
      </c>
      <c r="D9">
        <v>49</v>
      </c>
      <c r="E9">
        <v>543655.15</v>
      </c>
      <c r="F9">
        <v>222</v>
      </c>
      <c r="G9">
        <v>2289671.91</v>
      </c>
      <c r="H9">
        <v>150</v>
      </c>
      <c r="I9">
        <v>1671806.93</v>
      </c>
      <c r="J9">
        <v>137</v>
      </c>
      <c r="K9">
        <v>1568215.88</v>
      </c>
      <c r="L9">
        <v>138</v>
      </c>
      <c r="M9">
        <v>1608303.12</v>
      </c>
      <c r="N9">
        <v>179</v>
      </c>
      <c r="O9">
        <v>1983966.67</v>
      </c>
      <c r="P9">
        <v>227</v>
      </c>
      <c r="Q9">
        <v>2618780.17</v>
      </c>
      <c r="R9">
        <v>137</v>
      </c>
      <c r="S9">
        <v>1626693.14</v>
      </c>
      <c r="T9">
        <v>76</v>
      </c>
      <c r="U9">
        <v>989342.75</v>
      </c>
      <c r="V9">
        <v>202</v>
      </c>
      <c r="W9">
        <v>2483209.04</v>
      </c>
      <c r="X9">
        <v>167</v>
      </c>
      <c r="Y9">
        <v>2114457.08</v>
      </c>
      <c r="Z9">
        <v>329</v>
      </c>
      <c r="AA9">
        <v>4476669.5599999996</v>
      </c>
      <c r="AB9">
        <v>55</v>
      </c>
      <c r="AC9">
        <v>830983.98</v>
      </c>
      <c r="AD9">
        <v>108</v>
      </c>
      <c r="AE9">
        <v>2380268.58</v>
      </c>
      <c r="AF9">
        <v>144</v>
      </c>
      <c r="AG9">
        <v>3958619.26</v>
      </c>
      <c r="AH9">
        <v>129</v>
      </c>
      <c r="AI9">
        <v>2204421.37</v>
      </c>
      <c r="AJ9">
        <v>100</v>
      </c>
      <c r="AK9">
        <v>2357689.39</v>
      </c>
      <c r="AL9">
        <v>149</v>
      </c>
      <c r="AM9">
        <v>3199251.29</v>
      </c>
      <c r="AN9">
        <v>120</v>
      </c>
      <c r="AO9">
        <v>2518881.17</v>
      </c>
      <c r="AP9">
        <v>98</v>
      </c>
      <c r="AQ9">
        <v>1863279.77</v>
      </c>
      <c r="AR9">
        <v>134</v>
      </c>
      <c r="AS9">
        <v>2615213.46</v>
      </c>
      <c r="AT9">
        <v>119</v>
      </c>
      <c r="AU9">
        <v>2663542.15</v>
      </c>
      <c r="AV9">
        <v>166</v>
      </c>
      <c r="AW9">
        <v>3824335.91</v>
      </c>
      <c r="AX9">
        <v>183</v>
      </c>
      <c r="AY9">
        <v>4029979.52</v>
      </c>
      <c r="AZ9">
        <v>42</v>
      </c>
      <c r="BA9">
        <v>1073568.07</v>
      </c>
      <c r="BB9">
        <v>61</v>
      </c>
      <c r="BC9">
        <v>1240341.94</v>
      </c>
      <c r="BD9">
        <v>135</v>
      </c>
      <c r="BE9">
        <v>3024314.72</v>
      </c>
      <c r="BF9">
        <v>111</v>
      </c>
      <c r="BG9">
        <v>2735592.97</v>
      </c>
      <c r="BH9">
        <v>119</v>
      </c>
      <c r="BI9">
        <v>2326720.7200000002</v>
      </c>
      <c r="BJ9">
        <v>75</v>
      </c>
      <c r="BK9">
        <v>1582700.63</v>
      </c>
      <c r="BL9">
        <v>65</v>
      </c>
      <c r="BM9">
        <v>1135994.04</v>
      </c>
      <c r="BN9">
        <v>180</v>
      </c>
      <c r="BO9">
        <v>3156791.03</v>
      </c>
      <c r="BP9">
        <v>137</v>
      </c>
      <c r="BQ9">
        <v>2176569.79</v>
      </c>
      <c r="BR9">
        <v>88</v>
      </c>
      <c r="BS9">
        <v>1848324.82</v>
      </c>
      <c r="BT9">
        <v>129</v>
      </c>
      <c r="BU9">
        <v>1836479.95</v>
      </c>
      <c r="BV9">
        <v>85</v>
      </c>
      <c r="BW9">
        <v>1458078.88</v>
      </c>
      <c r="BX9">
        <v>104</v>
      </c>
      <c r="BY9">
        <v>1561784.14</v>
      </c>
      <c r="BZ9">
        <v>32</v>
      </c>
      <c r="CA9">
        <v>422781.74</v>
      </c>
      <c r="CB9">
        <v>59</v>
      </c>
      <c r="CC9">
        <v>927417.41</v>
      </c>
      <c r="CD9">
        <v>53</v>
      </c>
      <c r="CE9">
        <v>739222.22</v>
      </c>
      <c r="CF9">
        <v>103</v>
      </c>
      <c r="CG9">
        <v>1649325.12</v>
      </c>
      <c r="CH9">
        <v>141</v>
      </c>
      <c r="CI9">
        <v>2219448.02</v>
      </c>
      <c r="CJ9">
        <v>111</v>
      </c>
      <c r="CK9">
        <v>1674494.38</v>
      </c>
      <c r="CL9">
        <v>177</v>
      </c>
      <c r="CM9">
        <v>2646015.33</v>
      </c>
      <c r="CN9">
        <v>100</v>
      </c>
      <c r="CO9">
        <v>1393295.63</v>
      </c>
    </row>
    <row r="10" spans="1:93" x14ac:dyDescent="0.25">
      <c r="A10" s="6" t="s">
        <v>4</v>
      </c>
      <c r="B10">
        <v>381</v>
      </c>
      <c r="C10">
        <v>545014.71</v>
      </c>
      <c r="D10">
        <v>10</v>
      </c>
      <c r="E10">
        <v>8220</v>
      </c>
      <c r="H10">
        <v>30</v>
      </c>
      <c r="I10">
        <v>42390</v>
      </c>
      <c r="J10">
        <v>7</v>
      </c>
      <c r="K10">
        <v>6585</v>
      </c>
      <c r="L10">
        <v>18</v>
      </c>
      <c r="M10">
        <v>13662.57</v>
      </c>
      <c r="P10">
        <v>26</v>
      </c>
      <c r="Q10">
        <v>22603.49</v>
      </c>
      <c r="R10">
        <v>4</v>
      </c>
      <c r="S10">
        <v>4176</v>
      </c>
      <c r="T10">
        <v>6</v>
      </c>
      <c r="U10">
        <v>5856</v>
      </c>
      <c r="V10">
        <v>3</v>
      </c>
      <c r="W10">
        <v>2901.5</v>
      </c>
      <c r="X10">
        <v>10</v>
      </c>
      <c r="Y10">
        <v>9461.7999999999993</v>
      </c>
      <c r="Z10">
        <v>3</v>
      </c>
      <c r="AA10">
        <v>2806.3</v>
      </c>
      <c r="AD10">
        <v>1</v>
      </c>
      <c r="AE10">
        <v>1838</v>
      </c>
      <c r="AF10">
        <v>7</v>
      </c>
      <c r="AG10">
        <v>12866</v>
      </c>
      <c r="AH10">
        <v>10</v>
      </c>
      <c r="AI10">
        <v>15676</v>
      </c>
      <c r="AJ10">
        <v>11</v>
      </c>
      <c r="AK10">
        <v>17455</v>
      </c>
      <c r="AL10">
        <v>3</v>
      </c>
      <c r="AM10">
        <v>3671.1</v>
      </c>
      <c r="AN10">
        <v>50</v>
      </c>
      <c r="AO10">
        <v>64500</v>
      </c>
      <c r="AR10">
        <v>8</v>
      </c>
      <c r="AS10">
        <v>11656</v>
      </c>
      <c r="AT10">
        <v>5</v>
      </c>
      <c r="AU10">
        <v>8635.81</v>
      </c>
      <c r="AX10">
        <v>57</v>
      </c>
      <c r="AY10">
        <v>123972.96</v>
      </c>
      <c r="BD10">
        <v>3</v>
      </c>
      <c r="BE10">
        <v>6114</v>
      </c>
      <c r="BF10">
        <v>8</v>
      </c>
      <c r="BG10">
        <v>13477.83</v>
      </c>
      <c r="BH10">
        <v>4</v>
      </c>
      <c r="BI10">
        <v>8596</v>
      </c>
      <c r="BJ10">
        <v>6</v>
      </c>
      <c r="BK10">
        <v>11910.5</v>
      </c>
      <c r="BL10">
        <v>8</v>
      </c>
      <c r="BM10">
        <v>11688</v>
      </c>
      <c r="BR10">
        <v>20</v>
      </c>
      <c r="BS10">
        <v>34054</v>
      </c>
      <c r="BT10">
        <v>18</v>
      </c>
      <c r="BU10">
        <v>26028</v>
      </c>
      <c r="BV10">
        <v>3</v>
      </c>
      <c r="BW10">
        <v>4608</v>
      </c>
      <c r="BZ10">
        <v>2</v>
      </c>
      <c r="CA10">
        <v>2366.56</v>
      </c>
      <c r="CB10">
        <v>4</v>
      </c>
      <c r="CC10">
        <v>5678.56</v>
      </c>
      <c r="CF10">
        <v>12</v>
      </c>
      <c r="CG10">
        <v>11827.12</v>
      </c>
      <c r="CJ10">
        <v>14</v>
      </c>
      <c r="CK10">
        <v>17578.07</v>
      </c>
      <c r="CL10">
        <v>9</v>
      </c>
      <c r="CM10">
        <v>11170.56</v>
      </c>
      <c r="CN10">
        <v>1</v>
      </c>
      <c r="CO10">
        <v>983.98</v>
      </c>
    </row>
    <row r="11" spans="1:93" x14ac:dyDescent="0.25">
      <c r="A11" s="6" t="s">
        <v>5</v>
      </c>
      <c r="B11">
        <v>2</v>
      </c>
      <c r="C11">
        <v>11493</v>
      </c>
      <c r="H11">
        <v>1</v>
      </c>
      <c r="I11">
        <v>5466</v>
      </c>
      <c r="P11">
        <v>1</v>
      </c>
      <c r="Q11">
        <v>6027</v>
      </c>
    </row>
    <row r="12" spans="1:93" x14ac:dyDescent="0.25">
      <c r="A12" s="6" t="s">
        <v>6</v>
      </c>
      <c r="B12">
        <v>1</v>
      </c>
      <c r="C12">
        <v>5459</v>
      </c>
      <c r="J12">
        <v>1</v>
      </c>
      <c r="K12">
        <v>5459</v>
      </c>
    </row>
    <row r="13" spans="1:93" x14ac:dyDescent="0.25">
      <c r="A13" s="6" t="s">
        <v>7</v>
      </c>
      <c r="B13">
        <v>19</v>
      </c>
      <c r="C13">
        <v>576477.25</v>
      </c>
      <c r="H13">
        <v>6</v>
      </c>
      <c r="I13">
        <v>114894.27</v>
      </c>
      <c r="P13">
        <v>5</v>
      </c>
      <c r="Q13">
        <v>95745.23</v>
      </c>
      <c r="BN13">
        <v>2</v>
      </c>
      <c r="BO13">
        <v>116919.7</v>
      </c>
      <c r="BR13">
        <v>1</v>
      </c>
      <c r="BS13">
        <v>59350.8</v>
      </c>
      <c r="CD13">
        <v>1</v>
      </c>
      <c r="CE13">
        <v>55378.7</v>
      </c>
      <c r="CL13">
        <v>3</v>
      </c>
      <c r="CM13">
        <v>91030.15</v>
      </c>
      <c r="CN13">
        <v>1</v>
      </c>
      <c r="CO13">
        <v>43158.400000000001</v>
      </c>
    </row>
    <row r="14" spans="1:93" x14ac:dyDescent="0.25">
      <c r="A14" s="6" t="s">
        <v>8</v>
      </c>
      <c r="B14">
        <v>6</v>
      </c>
      <c r="C14">
        <v>5976.86</v>
      </c>
      <c r="L14">
        <v>1</v>
      </c>
      <c r="M14">
        <v>745.55</v>
      </c>
      <c r="N14">
        <v>3</v>
      </c>
      <c r="O14">
        <v>2708</v>
      </c>
      <c r="CN14">
        <v>2</v>
      </c>
      <c r="CO14">
        <v>2523.31</v>
      </c>
    </row>
    <row r="15" spans="1:93" x14ac:dyDescent="0.25">
      <c r="A15" s="6" t="s">
        <v>9</v>
      </c>
      <c r="B15">
        <v>2908</v>
      </c>
      <c r="C15">
        <v>14485475.68</v>
      </c>
      <c r="D15">
        <v>43</v>
      </c>
      <c r="E15">
        <v>120421.07</v>
      </c>
      <c r="F15">
        <v>94</v>
      </c>
      <c r="G15">
        <v>275057.95</v>
      </c>
      <c r="H15">
        <v>55</v>
      </c>
      <c r="I15">
        <v>170157.67</v>
      </c>
      <c r="J15">
        <v>121</v>
      </c>
      <c r="K15">
        <v>334170.26</v>
      </c>
      <c r="L15">
        <v>110</v>
      </c>
      <c r="M15">
        <v>319199.53999999998</v>
      </c>
      <c r="N15">
        <v>42</v>
      </c>
      <c r="O15">
        <v>121869.85</v>
      </c>
      <c r="P15">
        <v>84</v>
      </c>
      <c r="Q15">
        <v>245841.46</v>
      </c>
      <c r="R15">
        <v>91</v>
      </c>
      <c r="S15">
        <v>293938.37</v>
      </c>
      <c r="T15">
        <v>56</v>
      </c>
      <c r="U15">
        <v>176315.25</v>
      </c>
      <c r="V15">
        <v>101</v>
      </c>
      <c r="W15">
        <v>326419.34000000003</v>
      </c>
      <c r="X15">
        <v>50</v>
      </c>
      <c r="Y15">
        <v>156293.28</v>
      </c>
      <c r="Z15">
        <v>101</v>
      </c>
      <c r="AA15">
        <v>332492.79999999999</v>
      </c>
      <c r="AB15">
        <v>46</v>
      </c>
      <c r="AC15">
        <v>195463.6</v>
      </c>
      <c r="AD15">
        <v>64</v>
      </c>
      <c r="AE15">
        <v>421032.8</v>
      </c>
      <c r="AF15">
        <v>51</v>
      </c>
      <c r="AG15">
        <v>280152.64</v>
      </c>
      <c r="AH15">
        <v>52</v>
      </c>
      <c r="AI15">
        <v>268194.33</v>
      </c>
      <c r="AJ15">
        <v>84</v>
      </c>
      <c r="AK15">
        <v>457760.41</v>
      </c>
      <c r="AL15">
        <v>90</v>
      </c>
      <c r="AM15">
        <v>551665.26</v>
      </c>
      <c r="AN15">
        <v>80</v>
      </c>
      <c r="AO15">
        <v>407017.47</v>
      </c>
      <c r="AP15">
        <v>85</v>
      </c>
      <c r="AQ15">
        <v>447732.49</v>
      </c>
      <c r="AR15">
        <v>86</v>
      </c>
      <c r="AS15">
        <v>468779.8</v>
      </c>
      <c r="AT15">
        <v>54</v>
      </c>
      <c r="AU15">
        <v>291104.65999999997</v>
      </c>
      <c r="AV15">
        <v>84</v>
      </c>
      <c r="AW15">
        <v>505310.76</v>
      </c>
      <c r="AX15">
        <v>158</v>
      </c>
      <c r="AY15">
        <v>1081359.4099999999</v>
      </c>
      <c r="AZ15">
        <v>13</v>
      </c>
      <c r="BA15">
        <v>77685.2</v>
      </c>
      <c r="BB15">
        <v>9</v>
      </c>
      <c r="BC15">
        <v>54112.15</v>
      </c>
      <c r="BD15">
        <v>73</v>
      </c>
      <c r="BE15">
        <v>529971.27</v>
      </c>
      <c r="BF15">
        <v>40</v>
      </c>
      <c r="BG15">
        <v>226902.8</v>
      </c>
      <c r="BH15">
        <v>32</v>
      </c>
      <c r="BI15">
        <v>232604.79999999999</v>
      </c>
      <c r="BJ15">
        <v>51</v>
      </c>
      <c r="BK15">
        <v>354866.95</v>
      </c>
      <c r="BL15">
        <v>37</v>
      </c>
      <c r="BM15">
        <v>208859.19</v>
      </c>
      <c r="BN15">
        <v>24</v>
      </c>
      <c r="BO15">
        <v>147008.13</v>
      </c>
      <c r="BP15">
        <v>93</v>
      </c>
      <c r="BQ15">
        <v>585097.87</v>
      </c>
      <c r="BR15">
        <v>50</v>
      </c>
      <c r="BS15">
        <v>337356.38</v>
      </c>
      <c r="BT15">
        <v>140</v>
      </c>
      <c r="BU15">
        <v>863601.99</v>
      </c>
      <c r="BV15">
        <v>35</v>
      </c>
      <c r="BW15">
        <v>214793.68</v>
      </c>
      <c r="BX15">
        <v>29</v>
      </c>
      <c r="BY15">
        <v>169839.98</v>
      </c>
      <c r="BZ15">
        <v>32</v>
      </c>
      <c r="CA15">
        <v>182941.6</v>
      </c>
      <c r="CB15">
        <v>33</v>
      </c>
      <c r="CC15">
        <v>189681.08</v>
      </c>
      <c r="CD15">
        <v>20</v>
      </c>
      <c r="CE15">
        <v>100894.36</v>
      </c>
      <c r="CF15">
        <v>50</v>
      </c>
      <c r="CG15">
        <v>298684.21999999997</v>
      </c>
      <c r="CH15">
        <v>64</v>
      </c>
      <c r="CI15">
        <v>360581.88</v>
      </c>
      <c r="CJ15">
        <v>58</v>
      </c>
      <c r="CK15">
        <v>302024.01</v>
      </c>
      <c r="CL15">
        <v>101</v>
      </c>
      <c r="CM15">
        <v>580111.59</v>
      </c>
      <c r="CN15">
        <v>42</v>
      </c>
      <c r="CO15">
        <v>220106.08</v>
      </c>
    </row>
    <row r="16" spans="1:93" x14ac:dyDescent="0.25">
      <c r="A16" s="6" t="s">
        <v>10</v>
      </c>
      <c r="B16">
        <v>58</v>
      </c>
      <c r="C16">
        <v>140851.81</v>
      </c>
      <c r="D16">
        <v>2</v>
      </c>
      <c r="E16">
        <v>3175.6</v>
      </c>
      <c r="F16">
        <v>2</v>
      </c>
      <c r="G16">
        <v>2841.8</v>
      </c>
      <c r="H16">
        <v>1</v>
      </c>
      <c r="I16">
        <v>1550.9</v>
      </c>
      <c r="J16">
        <v>5</v>
      </c>
      <c r="K16">
        <v>7690</v>
      </c>
      <c r="L16">
        <v>3</v>
      </c>
      <c r="M16">
        <v>4148.92</v>
      </c>
      <c r="N16">
        <v>3</v>
      </c>
      <c r="O16">
        <v>4504.32</v>
      </c>
      <c r="Z16">
        <v>2</v>
      </c>
      <c r="AA16">
        <v>3101.8</v>
      </c>
      <c r="AF16">
        <v>2</v>
      </c>
      <c r="AG16">
        <v>11162.2</v>
      </c>
      <c r="AL16">
        <v>1</v>
      </c>
      <c r="AM16">
        <v>2084.4</v>
      </c>
      <c r="AN16">
        <v>2</v>
      </c>
      <c r="AO16">
        <v>3595.16</v>
      </c>
      <c r="AP16">
        <v>2</v>
      </c>
      <c r="AQ16">
        <v>3768.4</v>
      </c>
      <c r="AT16">
        <v>3</v>
      </c>
      <c r="AU16">
        <v>5907.9</v>
      </c>
      <c r="BB16">
        <v>2</v>
      </c>
      <c r="BC16">
        <v>6290.8</v>
      </c>
      <c r="BH16">
        <v>3</v>
      </c>
      <c r="BI16">
        <v>10693.2</v>
      </c>
      <c r="BJ16">
        <v>4</v>
      </c>
      <c r="BK16">
        <v>14134.8</v>
      </c>
      <c r="BL16">
        <v>2</v>
      </c>
      <c r="BM16">
        <v>4027.6</v>
      </c>
      <c r="BT16">
        <v>1</v>
      </c>
      <c r="BU16">
        <v>2874.1</v>
      </c>
      <c r="BV16">
        <v>1</v>
      </c>
      <c r="BW16">
        <v>2121.23</v>
      </c>
      <c r="BX16">
        <v>1</v>
      </c>
      <c r="BY16">
        <v>2957.2</v>
      </c>
      <c r="BZ16">
        <v>4</v>
      </c>
      <c r="CA16">
        <v>11828.8</v>
      </c>
      <c r="CB16">
        <v>1</v>
      </c>
      <c r="CC16">
        <v>1955.81</v>
      </c>
      <c r="CF16">
        <v>1</v>
      </c>
      <c r="CG16">
        <v>3065.1</v>
      </c>
      <c r="CH16">
        <v>2</v>
      </c>
      <c r="CI16">
        <v>5998.4</v>
      </c>
      <c r="CJ16">
        <v>5</v>
      </c>
      <c r="CK16">
        <v>12851.37</v>
      </c>
      <c r="CL16">
        <v>2</v>
      </c>
      <c r="CM16">
        <v>5053.8</v>
      </c>
      <c r="CN16">
        <v>1</v>
      </c>
      <c r="CO16">
        <v>3468.2</v>
      </c>
    </row>
    <row r="17" spans="1:93" x14ac:dyDescent="0.25">
      <c r="A17" s="6" t="s">
        <v>11</v>
      </c>
      <c r="B17">
        <v>162</v>
      </c>
      <c r="C17">
        <v>132363.51999999999</v>
      </c>
      <c r="F17">
        <v>1</v>
      </c>
      <c r="G17">
        <v>520.20000000000005</v>
      </c>
      <c r="H17">
        <v>4</v>
      </c>
      <c r="I17">
        <v>2793.46</v>
      </c>
      <c r="J17">
        <v>12</v>
      </c>
      <c r="K17">
        <v>5834.99</v>
      </c>
      <c r="N17">
        <v>5</v>
      </c>
      <c r="O17">
        <v>2402.5700000000002</v>
      </c>
      <c r="P17">
        <v>6</v>
      </c>
      <c r="Q17">
        <v>2879.07</v>
      </c>
      <c r="R17">
        <v>2</v>
      </c>
      <c r="S17">
        <v>1134.05</v>
      </c>
      <c r="T17">
        <v>4</v>
      </c>
      <c r="U17">
        <v>2262.91</v>
      </c>
      <c r="V17">
        <v>10</v>
      </c>
      <c r="W17">
        <v>5656</v>
      </c>
      <c r="X17">
        <v>7</v>
      </c>
      <c r="Y17">
        <v>3783.7</v>
      </c>
      <c r="Z17">
        <v>6</v>
      </c>
      <c r="AA17">
        <v>3327.77</v>
      </c>
      <c r="AB17">
        <v>1</v>
      </c>
      <c r="AC17">
        <v>678.2</v>
      </c>
      <c r="AF17">
        <v>3</v>
      </c>
      <c r="AG17">
        <v>2556.69</v>
      </c>
      <c r="AH17">
        <v>2</v>
      </c>
      <c r="AI17">
        <v>1720.62</v>
      </c>
      <c r="AL17">
        <v>13</v>
      </c>
      <c r="AM17">
        <v>10808.39</v>
      </c>
      <c r="AN17">
        <v>2</v>
      </c>
      <c r="AO17">
        <v>1537.75</v>
      </c>
      <c r="AP17">
        <v>7</v>
      </c>
      <c r="AQ17">
        <v>6700.42</v>
      </c>
      <c r="AT17">
        <v>8</v>
      </c>
      <c r="AU17">
        <v>7198.86</v>
      </c>
      <c r="AX17">
        <v>11</v>
      </c>
      <c r="AY17">
        <v>13022.22</v>
      </c>
      <c r="BB17">
        <v>1</v>
      </c>
      <c r="BC17">
        <v>939.15</v>
      </c>
      <c r="BD17">
        <v>1</v>
      </c>
      <c r="BE17">
        <v>1002.6</v>
      </c>
      <c r="BF17">
        <v>2</v>
      </c>
      <c r="BG17">
        <v>2040.05</v>
      </c>
      <c r="BH17">
        <v>1</v>
      </c>
      <c r="BI17">
        <v>1380.5</v>
      </c>
      <c r="BJ17">
        <v>22</v>
      </c>
      <c r="BK17">
        <v>24671.79</v>
      </c>
      <c r="BL17">
        <v>1</v>
      </c>
      <c r="BM17">
        <v>756.41</v>
      </c>
      <c r="BN17">
        <v>1</v>
      </c>
      <c r="BO17">
        <v>1226.9000000000001</v>
      </c>
      <c r="BP17">
        <v>6</v>
      </c>
      <c r="BQ17">
        <v>6686.4</v>
      </c>
      <c r="BR17">
        <v>4</v>
      </c>
      <c r="BS17">
        <v>3703.03</v>
      </c>
      <c r="BT17">
        <v>2</v>
      </c>
      <c r="BU17">
        <v>1955.8</v>
      </c>
      <c r="BV17">
        <v>2</v>
      </c>
      <c r="BW17">
        <v>1878.11</v>
      </c>
      <c r="CB17">
        <v>1</v>
      </c>
      <c r="CC17">
        <v>647.85</v>
      </c>
      <c r="CJ17">
        <v>2</v>
      </c>
      <c r="CK17">
        <v>1362.47</v>
      </c>
      <c r="CL17">
        <v>6</v>
      </c>
      <c r="CM17">
        <v>4815.8900000000003</v>
      </c>
      <c r="CN17">
        <v>6</v>
      </c>
      <c r="CO17">
        <v>4478.7</v>
      </c>
    </row>
    <row r="18" spans="1:93" x14ac:dyDescent="0.25">
      <c r="A18" s="6" t="s">
        <v>12</v>
      </c>
      <c r="B18">
        <v>408</v>
      </c>
      <c r="C18">
        <v>998188.88</v>
      </c>
      <c r="BT18">
        <v>1</v>
      </c>
      <c r="BU18">
        <v>2043.69</v>
      </c>
      <c r="BV18">
        <v>24</v>
      </c>
      <c r="BW18">
        <v>54844.59</v>
      </c>
      <c r="BX18">
        <v>20</v>
      </c>
      <c r="BY18">
        <v>46599.86</v>
      </c>
      <c r="BZ18">
        <v>4</v>
      </c>
      <c r="CA18">
        <v>7180.98</v>
      </c>
      <c r="CB18">
        <v>31</v>
      </c>
      <c r="CC18">
        <v>71257.070000000007</v>
      </c>
      <c r="CD18">
        <v>23</v>
      </c>
      <c r="CE18">
        <v>153016.92000000001</v>
      </c>
      <c r="CF18">
        <v>15</v>
      </c>
      <c r="CG18">
        <v>54186.92</v>
      </c>
      <c r="CH18">
        <v>80</v>
      </c>
      <c r="CI18">
        <v>157002.56</v>
      </c>
      <c r="CJ18">
        <v>55</v>
      </c>
      <c r="CK18">
        <v>103370.39</v>
      </c>
      <c r="CL18">
        <v>106</v>
      </c>
      <c r="CM18">
        <v>241886.83</v>
      </c>
      <c r="CN18">
        <v>49</v>
      </c>
      <c r="CO18">
        <v>106799.07</v>
      </c>
    </row>
    <row r="19" spans="1:93" x14ac:dyDescent="0.25">
      <c r="A19" s="6" t="s">
        <v>13</v>
      </c>
      <c r="B19">
        <v>1227</v>
      </c>
      <c r="C19">
        <v>9762626.8499999996</v>
      </c>
      <c r="D19">
        <v>64</v>
      </c>
      <c r="E19">
        <v>300983.43</v>
      </c>
      <c r="F19">
        <v>62</v>
      </c>
      <c r="G19">
        <v>329346.8</v>
      </c>
      <c r="H19">
        <v>34</v>
      </c>
      <c r="I19">
        <v>156931.92000000001</v>
      </c>
      <c r="J19">
        <v>63</v>
      </c>
      <c r="K19">
        <v>304653.19</v>
      </c>
      <c r="L19">
        <v>49</v>
      </c>
      <c r="M19">
        <v>251573.3</v>
      </c>
      <c r="N19">
        <v>27</v>
      </c>
      <c r="O19">
        <v>134707.10999999999</v>
      </c>
      <c r="P19">
        <v>27</v>
      </c>
      <c r="Q19">
        <v>146697.74</v>
      </c>
      <c r="R19">
        <v>81</v>
      </c>
      <c r="S19">
        <v>426683.15</v>
      </c>
      <c r="T19">
        <v>21</v>
      </c>
      <c r="U19">
        <v>119744.35</v>
      </c>
      <c r="V19">
        <v>48</v>
      </c>
      <c r="W19">
        <v>283531.71999999997</v>
      </c>
      <c r="X19">
        <v>16</v>
      </c>
      <c r="Y19">
        <v>87964.09</v>
      </c>
      <c r="Z19">
        <v>78</v>
      </c>
      <c r="AA19">
        <v>453322.82</v>
      </c>
      <c r="AB19">
        <v>11</v>
      </c>
      <c r="AC19">
        <v>70984.800000000003</v>
      </c>
      <c r="AD19">
        <v>14</v>
      </c>
      <c r="AE19">
        <v>140111</v>
      </c>
      <c r="AF19">
        <v>11</v>
      </c>
      <c r="AG19">
        <v>105678.07</v>
      </c>
      <c r="AH19">
        <v>20</v>
      </c>
      <c r="AI19">
        <v>179269.3</v>
      </c>
      <c r="AJ19">
        <v>17</v>
      </c>
      <c r="AK19">
        <v>157553.74</v>
      </c>
      <c r="AL19">
        <v>34</v>
      </c>
      <c r="AM19">
        <v>314338.76</v>
      </c>
      <c r="AN19">
        <v>46</v>
      </c>
      <c r="AO19">
        <v>405735.9</v>
      </c>
      <c r="AP19">
        <v>52</v>
      </c>
      <c r="AQ19">
        <v>456255.06</v>
      </c>
      <c r="AR19">
        <v>8</v>
      </c>
      <c r="AS19">
        <v>72769.8</v>
      </c>
      <c r="AT19">
        <v>46</v>
      </c>
      <c r="AU19">
        <v>427706.32</v>
      </c>
      <c r="AV19">
        <v>36</v>
      </c>
      <c r="AW19">
        <v>351624.14</v>
      </c>
      <c r="AX19">
        <v>34</v>
      </c>
      <c r="AY19">
        <v>393177.2</v>
      </c>
      <c r="AZ19">
        <v>19</v>
      </c>
      <c r="BA19">
        <v>185943.17</v>
      </c>
      <c r="BB19">
        <v>18</v>
      </c>
      <c r="BC19">
        <v>200359.07</v>
      </c>
      <c r="BD19">
        <v>35</v>
      </c>
      <c r="BE19">
        <v>366012.3</v>
      </c>
      <c r="BF19">
        <v>26</v>
      </c>
      <c r="BG19">
        <v>279940.53999999998</v>
      </c>
      <c r="BH19">
        <v>31</v>
      </c>
      <c r="BI19">
        <v>391964.78</v>
      </c>
      <c r="BJ19">
        <v>27</v>
      </c>
      <c r="BK19">
        <v>334591.71000000002</v>
      </c>
      <c r="BL19">
        <v>12</v>
      </c>
      <c r="BM19">
        <v>112996.92</v>
      </c>
      <c r="BN19">
        <v>35</v>
      </c>
      <c r="BO19">
        <v>386581.68</v>
      </c>
      <c r="BP19">
        <v>24</v>
      </c>
      <c r="BQ19">
        <v>252150.23</v>
      </c>
      <c r="BR19">
        <v>14</v>
      </c>
      <c r="BS19">
        <v>163453.74</v>
      </c>
      <c r="BT19">
        <v>24</v>
      </c>
      <c r="BU19">
        <v>262642.2</v>
      </c>
      <c r="BV19">
        <v>13</v>
      </c>
      <c r="BW19">
        <v>153493.9</v>
      </c>
      <c r="BX19">
        <v>8</v>
      </c>
      <c r="BY19">
        <v>85831.2</v>
      </c>
      <c r="CB19">
        <v>7</v>
      </c>
      <c r="CC19">
        <v>80389.399999999994</v>
      </c>
      <c r="CD19">
        <v>14</v>
      </c>
      <c r="CE19">
        <v>177034.4</v>
      </c>
      <c r="CH19">
        <v>1</v>
      </c>
      <c r="CI19">
        <v>10728.9</v>
      </c>
      <c r="CJ19">
        <v>9</v>
      </c>
      <c r="CK19">
        <v>106736.4</v>
      </c>
      <c r="CL19">
        <v>11</v>
      </c>
      <c r="CM19">
        <v>140432.6</v>
      </c>
    </row>
    <row r="20" spans="1:93" x14ac:dyDescent="0.25">
      <c r="A20" s="6" t="s">
        <v>14</v>
      </c>
      <c r="B20">
        <v>9677</v>
      </c>
      <c r="C20">
        <v>9963620.5299999993</v>
      </c>
      <c r="D20">
        <v>330</v>
      </c>
      <c r="E20">
        <v>181215.12</v>
      </c>
      <c r="F20">
        <v>177</v>
      </c>
      <c r="G20">
        <v>103948.45</v>
      </c>
      <c r="H20">
        <v>251</v>
      </c>
      <c r="I20">
        <v>144975.32</v>
      </c>
      <c r="J20">
        <v>250</v>
      </c>
      <c r="K20">
        <v>160348.28</v>
      </c>
      <c r="L20">
        <v>197</v>
      </c>
      <c r="M20">
        <v>123310.66</v>
      </c>
      <c r="N20">
        <v>426</v>
      </c>
      <c r="O20">
        <v>257794.42</v>
      </c>
      <c r="P20">
        <v>344</v>
      </c>
      <c r="Q20">
        <v>234075.63</v>
      </c>
      <c r="R20">
        <v>87</v>
      </c>
      <c r="S20">
        <v>56596.160000000003</v>
      </c>
      <c r="T20">
        <v>255</v>
      </c>
      <c r="U20">
        <v>169426.88</v>
      </c>
      <c r="V20">
        <v>259</v>
      </c>
      <c r="W20">
        <v>173890.58</v>
      </c>
      <c r="X20">
        <v>268</v>
      </c>
      <c r="Y20">
        <v>188099.83</v>
      </c>
      <c r="Z20">
        <v>414</v>
      </c>
      <c r="AA20">
        <v>309466.34000000003</v>
      </c>
      <c r="AB20">
        <v>179</v>
      </c>
      <c r="AC20">
        <v>148610.29</v>
      </c>
      <c r="AD20">
        <v>100</v>
      </c>
      <c r="AE20">
        <v>105641.17</v>
      </c>
      <c r="AF20">
        <v>143</v>
      </c>
      <c r="AG20">
        <v>169554.62</v>
      </c>
      <c r="AH20">
        <v>157</v>
      </c>
      <c r="AI20">
        <v>166883.94</v>
      </c>
      <c r="AJ20">
        <v>189</v>
      </c>
      <c r="AK20">
        <v>243646.64</v>
      </c>
      <c r="AL20">
        <v>290</v>
      </c>
      <c r="AM20">
        <v>306858.90000000002</v>
      </c>
      <c r="AN20">
        <v>255</v>
      </c>
      <c r="AO20">
        <v>274328.21999999997</v>
      </c>
      <c r="AP20">
        <v>49</v>
      </c>
      <c r="AQ20">
        <v>54919.67</v>
      </c>
      <c r="AR20">
        <v>384</v>
      </c>
      <c r="AS20">
        <v>423811.83</v>
      </c>
      <c r="AT20">
        <v>220</v>
      </c>
      <c r="AU20">
        <v>254844.64</v>
      </c>
      <c r="AV20">
        <v>319</v>
      </c>
      <c r="AW20">
        <v>400921.76</v>
      </c>
      <c r="AX20">
        <v>223</v>
      </c>
      <c r="AY20">
        <v>288362.87</v>
      </c>
      <c r="AZ20">
        <v>105</v>
      </c>
      <c r="BA20">
        <v>145876.76999999999</v>
      </c>
      <c r="BB20">
        <v>140</v>
      </c>
      <c r="BC20">
        <v>190268.79</v>
      </c>
      <c r="BD20">
        <v>212</v>
      </c>
      <c r="BE20">
        <v>303065.18</v>
      </c>
      <c r="BF20">
        <v>129</v>
      </c>
      <c r="BG20">
        <v>165086.21</v>
      </c>
      <c r="BH20">
        <v>173</v>
      </c>
      <c r="BI20">
        <v>246519.41</v>
      </c>
      <c r="BJ20">
        <v>233</v>
      </c>
      <c r="BK20">
        <v>309672.98</v>
      </c>
      <c r="BL20">
        <v>80</v>
      </c>
      <c r="BM20">
        <v>109114.04</v>
      </c>
      <c r="BN20">
        <v>119</v>
      </c>
      <c r="BO20">
        <v>158889.60000000001</v>
      </c>
      <c r="BP20">
        <v>199</v>
      </c>
      <c r="BQ20">
        <v>280872.90000000002</v>
      </c>
      <c r="BR20">
        <v>206</v>
      </c>
      <c r="BS20">
        <v>283525.12</v>
      </c>
      <c r="BT20">
        <v>215</v>
      </c>
      <c r="BU20">
        <v>251759.93</v>
      </c>
      <c r="BV20">
        <v>205</v>
      </c>
      <c r="BW20">
        <v>290871.52</v>
      </c>
      <c r="BX20">
        <v>182</v>
      </c>
      <c r="BY20">
        <v>230870.84</v>
      </c>
      <c r="BZ20">
        <v>110</v>
      </c>
      <c r="CA20">
        <v>147829.41</v>
      </c>
      <c r="CB20">
        <v>160</v>
      </c>
      <c r="CC20">
        <v>197187.44</v>
      </c>
      <c r="CD20">
        <v>100</v>
      </c>
      <c r="CE20">
        <v>114121.57</v>
      </c>
      <c r="CF20">
        <v>249</v>
      </c>
      <c r="CG20">
        <v>309831.14</v>
      </c>
      <c r="CH20">
        <v>291</v>
      </c>
      <c r="CI20">
        <v>363469.52</v>
      </c>
      <c r="CJ20">
        <v>234</v>
      </c>
      <c r="CK20">
        <v>269227.21000000002</v>
      </c>
      <c r="CL20">
        <v>297</v>
      </c>
      <c r="CM20">
        <v>323579.05</v>
      </c>
      <c r="CN20">
        <v>272</v>
      </c>
      <c r="CO20">
        <v>330449.68</v>
      </c>
    </row>
    <row r="21" spans="1:93" x14ac:dyDescent="0.25">
      <c r="A21" s="6" t="s">
        <v>15</v>
      </c>
      <c r="B21">
        <v>11546</v>
      </c>
      <c r="C21">
        <v>42385817.520000003</v>
      </c>
      <c r="D21">
        <v>119</v>
      </c>
      <c r="E21">
        <v>244976.98</v>
      </c>
      <c r="F21">
        <v>338</v>
      </c>
      <c r="G21">
        <v>610845.84</v>
      </c>
      <c r="H21">
        <v>252</v>
      </c>
      <c r="I21">
        <v>540267.56000000006</v>
      </c>
      <c r="J21">
        <v>236</v>
      </c>
      <c r="K21">
        <v>496405.96</v>
      </c>
      <c r="L21">
        <v>186</v>
      </c>
      <c r="M21">
        <v>423714.08</v>
      </c>
      <c r="N21">
        <v>408</v>
      </c>
      <c r="O21">
        <v>880797.7</v>
      </c>
      <c r="P21">
        <v>458</v>
      </c>
      <c r="Q21">
        <v>1039609.79</v>
      </c>
      <c r="R21">
        <v>224</v>
      </c>
      <c r="S21">
        <v>506644.75</v>
      </c>
      <c r="T21">
        <v>278</v>
      </c>
      <c r="U21">
        <v>684025.04</v>
      </c>
      <c r="V21">
        <v>327</v>
      </c>
      <c r="W21">
        <v>808150.54</v>
      </c>
      <c r="X21">
        <v>332</v>
      </c>
      <c r="Y21">
        <v>804599.1</v>
      </c>
      <c r="Z21">
        <v>608</v>
      </c>
      <c r="AA21">
        <v>1575264.44</v>
      </c>
      <c r="AB21">
        <v>81</v>
      </c>
      <c r="AC21">
        <v>231105.85</v>
      </c>
      <c r="AD21">
        <v>244</v>
      </c>
      <c r="AE21">
        <v>1093594.74</v>
      </c>
      <c r="AF21">
        <v>104</v>
      </c>
      <c r="AG21">
        <v>381088.06</v>
      </c>
      <c r="AH21">
        <v>102</v>
      </c>
      <c r="AI21">
        <v>341574.53</v>
      </c>
      <c r="AJ21">
        <v>231</v>
      </c>
      <c r="AK21">
        <v>1050904.6599999999</v>
      </c>
      <c r="AL21">
        <v>353</v>
      </c>
      <c r="AM21">
        <v>1460841.92</v>
      </c>
      <c r="AN21">
        <v>316</v>
      </c>
      <c r="AO21">
        <v>1159076.82</v>
      </c>
      <c r="AP21">
        <v>182</v>
      </c>
      <c r="AQ21">
        <v>709237.68</v>
      </c>
      <c r="AR21">
        <v>458</v>
      </c>
      <c r="AS21">
        <v>1764231.82</v>
      </c>
      <c r="AT21">
        <v>426</v>
      </c>
      <c r="AU21">
        <v>1789201.06</v>
      </c>
      <c r="AV21">
        <v>352</v>
      </c>
      <c r="AW21">
        <v>1536970.36</v>
      </c>
      <c r="AX21">
        <v>319</v>
      </c>
      <c r="AY21">
        <v>1425529.49</v>
      </c>
      <c r="AZ21">
        <v>237</v>
      </c>
      <c r="BA21">
        <v>1169209.23</v>
      </c>
      <c r="BB21">
        <v>188</v>
      </c>
      <c r="BC21">
        <v>766091.55</v>
      </c>
      <c r="BD21">
        <v>383</v>
      </c>
      <c r="BE21">
        <v>1840774.61</v>
      </c>
      <c r="BF21">
        <v>187</v>
      </c>
      <c r="BG21">
        <v>947209.09</v>
      </c>
      <c r="BH21">
        <v>122</v>
      </c>
      <c r="BI21">
        <v>624467.85</v>
      </c>
      <c r="BJ21">
        <v>265</v>
      </c>
      <c r="BK21">
        <v>1419674.41</v>
      </c>
      <c r="BL21">
        <v>206</v>
      </c>
      <c r="BM21">
        <v>990240.51</v>
      </c>
      <c r="BN21">
        <v>234</v>
      </c>
      <c r="BO21">
        <v>1065231.21</v>
      </c>
      <c r="BP21">
        <v>199</v>
      </c>
      <c r="BQ21">
        <v>911901.06</v>
      </c>
      <c r="BR21">
        <v>171</v>
      </c>
      <c r="BS21">
        <v>883950.3</v>
      </c>
      <c r="BT21">
        <v>306</v>
      </c>
      <c r="BU21">
        <v>1253181.8400000001</v>
      </c>
      <c r="BV21">
        <v>222</v>
      </c>
      <c r="BW21">
        <v>1072328.3400000001</v>
      </c>
      <c r="BX21">
        <v>132</v>
      </c>
      <c r="BY21">
        <v>550854.72</v>
      </c>
      <c r="BZ21">
        <v>102</v>
      </c>
      <c r="CA21">
        <v>447392.81</v>
      </c>
      <c r="CB21">
        <v>151</v>
      </c>
      <c r="CC21">
        <v>654189.69999999995</v>
      </c>
      <c r="CD21">
        <v>152</v>
      </c>
      <c r="CE21">
        <v>646145.87</v>
      </c>
      <c r="CF21">
        <v>174</v>
      </c>
      <c r="CG21">
        <v>741408.67</v>
      </c>
      <c r="CH21">
        <v>300</v>
      </c>
      <c r="CI21">
        <v>1302518.22</v>
      </c>
      <c r="CJ21">
        <v>290</v>
      </c>
      <c r="CK21">
        <v>1116181.81</v>
      </c>
      <c r="CL21">
        <v>363</v>
      </c>
      <c r="CM21">
        <v>1481222.71</v>
      </c>
      <c r="CN21">
        <v>228</v>
      </c>
      <c r="CO21">
        <v>942984.24</v>
      </c>
    </row>
    <row r="22" spans="1:93" x14ac:dyDescent="0.25">
      <c r="A22" s="6" t="s">
        <v>16</v>
      </c>
      <c r="B22">
        <v>7385</v>
      </c>
      <c r="C22">
        <v>9027928.0999999996</v>
      </c>
      <c r="D22">
        <v>148</v>
      </c>
      <c r="E22">
        <v>104546.08</v>
      </c>
      <c r="F22">
        <v>190</v>
      </c>
      <c r="G22">
        <v>134310.71</v>
      </c>
      <c r="H22">
        <v>300</v>
      </c>
      <c r="I22">
        <v>404696.3</v>
      </c>
      <c r="J22">
        <v>184</v>
      </c>
      <c r="K22">
        <v>132149.85</v>
      </c>
      <c r="L22">
        <v>270</v>
      </c>
      <c r="M22">
        <v>189471.44</v>
      </c>
      <c r="N22">
        <v>356</v>
      </c>
      <c r="O22">
        <v>245016.44</v>
      </c>
      <c r="P22">
        <v>187</v>
      </c>
      <c r="Q22">
        <v>133715.46</v>
      </c>
      <c r="R22">
        <v>118</v>
      </c>
      <c r="S22">
        <v>86990.15</v>
      </c>
      <c r="T22">
        <v>215</v>
      </c>
      <c r="U22">
        <v>166211.97</v>
      </c>
      <c r="V22">
        <v>249</v>
      </c>
      <c r="W22">
        <v>185620.37</v>
      </c>
      <c r="X22">
        <v>71</v>
      </c>
      <c r="Y22">
        <v>57606.559999999998</v>
      </c>
      <c r="Z22">
        <v>278</v>
      </c>
      <c r="AA22">
        <v>238128.45</v>
      </c>
      <c r="AB22">
        <v>34</v>
      </c>
      <c r="AC22">
        <v>30714.47</v>
      </c>
      <c r="AD22">
        <v>14</v>
      </c>
      <c r="AE22">
        <v>17262.009999999998</v>
      </c>
      <c r="AF22">
        <v>110</v>
      </c>
      <c r="AG22">
        <v>156928.88</v>
      </c>
      <c r="AH22">
        <v>172</v>
      </c>
      <c r="AI22">
        <v>209820.38</v>
      </c>
      <c r="AJ22">
        <v>101</v>
      </c>
      <c r="AK22">
        <v>130109.42</v>
      </c>
      <c r="AL22">
        <v>68</v>
      </c>
      <c r="AM22">
        <v>90957.24</v>
      </c>
      <c r="AN22">
        <v>100</v>
      </c>
      <c r="AO22">
        <v>129437.62</v>
      </c>
      <c r="AP22">
        <v>143</v>
      </c>
      <c r="AQ22">
        <v>165595.32999999999</v>
      </c>
      <c r="AR22">
        <v>178</v>
      </c>
      <c r="AS22">
        <v>211048.13</v>
      </c>
      <c r="AT22">
        <v>124</v>
      </c>
      <c r="AU22">
        <v>163200.34</v>
      </c>
      <c r="AV22">
        <v>155</v>
      </c>
      <c r="AW22">
        <v>224938.02</v>
      </c>
      <c r="AX22">
        <v>201</v>
      </c>
      <c r="AY22">
        <v>280821.77</v>
      </c>
      <c r="AZ22">
        <v>84</v>
      </c>
      <c r="BA22">
        <v>141475.71</v>
      </c>
      <c r="BB22">
        <v>81</v>
      </c>
      <c r="BC22">
        <v>129672.79</v>
      </c>
      <c r="BD22">
        <v>71</v>
      </c>
      <c r="BE22">
        <v>114985.23</v>
      </c>
      <c r="BF22">
        <v>168</v>
      </c>
      <c r="BG22">
        <v>287735.14</v>
      </c>
      <c r="BH22">
        <v>119</v>
      </c>
      <c r="BI22">
        <v>201636.72</v>
      </c>
      <c r="BJ22">
        <v>266</v>
      </c>
      <c r="BK22">
        <v>370447.06</v>
      </c>
      <c r="BL22">
        <v>98</v>
      </c>
      <c r="BM22">
        <v>133768.5</v>
      </c>
      <c r="BN22">
        <v>191</v>
      </c>
      <c r="BO22">
        <v>339944.71</v>
      </c>
      <c r="BP22">
        <v>181</v>
      </c>
      <c r="BQ22">
        <v>310888.49</v>
      </c>
      <c r="BR22">
        <v>165</v>
      </c>
      <c r="BS22">
        <v>268858.21000000002</v>
      </c>
      <c r="BT22">
        <v>172</v>
      </c>
      <c r="BU22">
        <v>278724.90999999997</v>
      </c>
      <c r="BV22">
        <v>242</v>
      </c>
      <c r="BW22">
        <v>369872.24</v>
      </c>
      <c r="BX22">
        <v>109</v>
      </c>
      <c r="BY22">
        <v>140597.07999999999</v>
      </c>
      <c r="BZ22">
        <v>79</v>
      </c>
      <c r="CA22">
        <v>126474.48</v>
      </c>
      <c r="CB22">
        <v>227</v>
      </c>
      <c r="CC22">
        <v>317403.28000000003</v>
      </c>
      <c r="CD22">
        <v>255</v>
      </c>
      <c r="CE22">
        <v>388006.88</v>
      </c>
      <c r="CF22">
        <v>160</v>
      </c>
      <c r="CG22">
        <v>233240.47</v>
      </c>
      <c r="CH22">
        <v>172</v>
      </c>
      <c r="CI22">
        <v>243162.58</v>
      </c>
      <c r="CJ22">
        <v>156</v>
      </c>
      <c r="CK22">
        <v>207949.74</v>
      </c>
      <c r="CL22">
        <v>230</v>
      </c>
      <c r="CM22">
        <v>293474.21999999997</v>
      </c>
      <c r="CN22">
        <v>193</v>
      </c>
      <c r="CO22">
        <v>240312.27</v>
      </c>
    </row>
    <row r="23" spans="1:93" x14ac:dyDescent="0.25">
      <c r="A23" s="6" t="s">
        <v>17</v>
      </c>
      <c r="B23">
        <v>8868</v>
      </c>
      <c r="C23">
        <v>4671075.7699999996</v>
      </c>
      <c r="D23">
        <v>161</v>
      </c>
      <c r="E23">
        <v>42814.35</v>
      </c>
      <c r="F23">
        <v>235</v>
      </c>
      <c r="G23">
        <v>69856.800000000003</v>
      </c>
      <c r="H23">
        <v>210</v>
      </c>
      <c r="I23">
        <v>95373.49</v>
      </c>
      <c r="J23">
        <v>233</v>
      </c>
      <c r="K23">
        <v>72382.89</v>
      </c>
      <c r="L23">
        <v>183</v>
      </c>
      <c r="M23">
        <v>53952.62</v>
      </c>
      <c r="N23">
        <v>471</v>
      </c>
      <c r="O23">
        <v>142152.73000000001</v>
      </c>
      <c r="P23">
        <v>239</v>
      </c>
      <c r="Q23">
        <v>77707.27</v>
      </c>
      <c r="R23">
        <v>98</v>
      </c>
      <c r="S23">
        <v>32615.81</v>
      </c>
      <c r="T23">
        <v>170</v>
      </c>
      <c r="U23">
        <v>55511.41</v>
      </c>
      <c r="V23">
        <v>199</v>
      </c>
      <c r="W23">
        <v>66683.350000000006</v>
      </c>
      <c r="X23">
        <v>104</v>
      </c>
      <c r="Y23">
        <v>37666.19</v>
      </c>
      <c r="Z23">
        <v>388</v>
      </c>
      <c r="AA23">
        <v>144635.92000000001</v>
      </c>
      <c r="AB23">
        <v>92</v>
      </c>
      <c r="AC23">
        <v>36497.53</v>
      </c>
      <c r="AD23">
        <v>56</v>
      </c>
      <c r="AE23">
        <v>27637.35</v>
      </c>
      <c r="AF23">
        <v>127</v>
      </c>
      <c r="AG23">
        <v>71440.12</v>
      </c>
      <c r="AH23">
        <v>224</v>
      </c>
      <c r="AI23">
        <v>120811.62</v>
      </c>
      <c r="AJ23">
        <v>114</v>
      </c>
      <c r="AK23">
        <v>64410.400000000001</v>
      </c>
      <c r="AL23">
        <v>168</v>
      </c>
      <c r="AM23">
        <v>92910.29</v>
      </c>
      <c r="AN23">
        <v>153</v>
      </c>
      <c r="AO23">
        <v>82915.960000000006</v>
      </c>
      <c r="AP23">
        <v>235</v>
      </c>
      <c r="AQ23">
        <v>125712.03</v>
      </c>
      <c r="AR23">
        <v>150</v>
      </c>
      <c r="AS23">
        <v>86015.11</v>
      </c>
      <c r="AT23">
        <v>191</v>
      </c>
      <c r="AU23">
        <v>108060.97</v>
      </c>
      <c r="AV23">
        <v>169</v>
      </c>
      <c r="AW23">
        <v>102267.46</v>
      </c>
      <c r="AX23">
        <v>261</v>
      </c>
      <c r="AY23">
        <v>161675.89000000001</v>
      </c>
      <c r="AZ23">
        <v>111</v>
      </c>
      <c r="BA23">
        <v>78153</v>
      </c>
      <c r="BB23">
        <v>162</v>
      </c>
      <c r="BC23">
        <v>106129.21</v>
      </c>
      <c r="BD23">
        <v>201</v>
      </c>
      <c r="BE23">
        <v>157149.45000000001</v>
      </c>
      <c r="BF23">
        <v>191</v>
      </c>
      <c r="BG23">
        <v>125029.41</v>
      </c>
      <c r="BH23">
        <v>219</v>
      </c>
      <c r="BI23">
        <v>145557.51999999999</v>
      </c>
      <c r="BJ23">
        <v>228</v>
      </c>
      <c r="BK23">
        <v>135976.46</v>
      </c>
      <c r="BL23">
        <v>106</v>
      </c>
      <c r="BM23">
        <v>64657.05</v>
      </c>
      <c r="BN23">
        <v>139</v>
      </c>
      <c r="BO23">
        <v>89475.8</v>
      </c>
      <c r="BP23">
        <v>187</v>
      </c>
      <c r="BQ23">
        <v>125168.1</v>
      </c>
      <c r="BR23">
        <v>169</v>
      </c>
      <c r="BS23">
        <v>109152.49</v>
      </c>
      <c r="BT23">
        <v>306</v>
      </c>
      <c r="BU23">
        <v>238448.31</v>
      </c>
      <c r="BV23">
        <v>336</v>
      </c>
      <c r="BW23">
        <v>224253.81</v>
      </c>
      <c r="BX23">
        <v>119</v>
      </c>
      <c r="BY23">
        <v>66562.880000000005</v>
      </c>
      <c r="BZ23">
        <v>126</v>
      </c>
      <c r="CA23">
        <v>91373.04</v>
      </c>
      <c r="CB23">
        <v>316</v>
      </c>
      <c r="CC23">
        <v>201061.18</v>
      </c>
      <c r="CD23">
        <v>205</v>
      </c>
      <c r="CE23">
        <v>125461.4</v>
      </c>
      <c r="CF23">
        <v>108</v>
      </c>
      <c r="CG23">
        <v>61122.29</v>
      </c>
      <c r="CH23">
        <v>251</v>
      </c>
      <c r="CI23">
        <v>142465.75</v>
      </c>
      <c r="CJ23">
        <v>275</v>
      </c>
      <c r="CK23">
        <v>147576.31</v>
      </c>
      <c r="CL23">
        <v>227</v>
      </c>
      <c r="CM23">
        <v>118056.01</v>
      </c>
      <c r="CN23">
        <v>255</v>
      </c>
      <c r="CO23">
        <v>146538.74</v>
      </c>
    </row>
    <row r="24" spans="1:93" x14ac:dyDescent="0.25">
      <c r="A24" s="6" t="s">
        <v>18</v>
      </c>
      <c r="B24">
        <v>8</v>
      </c>
      <c r="C24">
        <v>6707</v>
      </c>
      <c r="D24">
        <v>1</v>
      </c>
      <c r="E24">
        <v>454</v>
      </c>
      <c r="F24">
        <v>2</v>
      </c>
      <c r="G24">
        <v>848</v>
      </c>
      <c r="H24">
        <v>1</v>
      </c>
      <c r="I24">
        <v>463</v>
      </c>
      <c r="AF24">
        <v>1</v>
      </c>
      <c r="AG24">
        <v>1707</v>
      </c>
      <c r="BB24">
        <v>1</v>
      </c>
      <c r="BC24">
        <v>870</v>
      </c>
      <c r="BP24">
        <v>1</v>
      </c>
      <c r="BQ24">
        <v>1104</v>
      </c>
      <c r="BZ24">
        <v>1</v>
      </c>
      <c r="CA24">
        <v>1261</v>
      </c>
    </row>
    <row r="25" spans="1:93" x14ac:dyDescent="0.25">
      <c r="A25" s="6" t="s">
        <v>19</v>
      </c>
      <c r="B25">
        <v>4</v>
      </c>
      <c r="C25">
        <v>64336</v>
      </c>
      <c r="AX25">
        <v>4</v>
      </c>
      <c r="AY25">
        <v>64336</v>
      </c>
    </row>
    <row r="26" spans="1:93" x14ac:dyDescent="0.25">
      <c r="A26" s="6" t="s">
        <v>20</v>
      </c>
      <c r="B26">
        <v>11</v>
      </c>
      <c r="C26">
        <v>5754</v>
      </c>
      <c r="D26">
        <v>1</v>
      </c>
      <c r="E26">
        <v>369</v>
      </c>
      <c r="F26">
        <v>2</v>
      </c>
      <c r="G26">
        <v>688</v>
      </c>
      <c r="H26">
        <v>1</v>
      </c>
      <c r="I26">
        <v>376</v>
      </c>
      <c r="N26">
        <v>1</v>
      </c>
      <c r="O26">
        <v>376</v>
      </c>
      <c r="X26">
        <v>1</v>
      </c>
      <c r="Y26">
        <v>369</v>
      </c>
      <c r="Z26">
        <v>2</v>
      </c>
      <c r="AA26">
        <v>752</v>
      </c>
      <c r="AF26">
        <v>1</v>
      </c>
      <c r="AG26">
        <v>1365</v>
      </c>
      <c r="BP26">
        <v>1</v>
      </c>
      <c r="BQ26">
        <v>682</v>
      </c>
      <c r="CD26">
        <v>1</v>
      </c>
      <c r="CE26">
        <v>777</v>
      </c>
    </row>
    <row r="27" spans="1:93" x14ac:dyDescent="0.25">
      <c r="A27" s="6" t="s">
        <v>21</v>
      </c>
      <c r="B27">
        <v>25</v>
      </c>
      <c r="C27">
        <v>71860</v>
      </c>
      <c r="H27">
        <v>2</v>
      </c>
      <c r="I27">
        <v>4222</v>
      </c>
      <c r="J27">
        <v>3</v>
      </c>
      <c r="K27">
        <v>6282</v>
      </c>
      <c r="L27">
        <v>1</v>
      </c>
      <c r="M27">
        <v>2316</v>
      </c>
      <c r="P27">
        <v>2</v>
      </c>
      <c r="Q27">
        <v>4222</v>
      </c>
      <c r="Z27">
        <v>4</v>
      </c>
      <c r="AA27">
        <v>8444</v>
      </c>
      <c r="AT27">
        <v>1</v>
      </c>
      <c r="AU27">
        <v>3156</v>
      </c>
      <c r="AZ27">
        <v>1</v>
      </c>
      <c r="BA27">
        <v>3943</v>
      </c>
      <c r="BB27">
        <v>1</v>
      </c>
      <c r="BC27">
        <v>3943</v>
      </c>
      <c r="BD27">
        <v>6</v>
      </c>
      <c r="BE27">
        <v>23658</v>
      </c>
      <c r="BL27">
        <v>2</v>
      </c>
      <c r="BM27">
        <v>5174</v>
      </c>
      <c r="CL27">
        <v>2</v>
      </c>
      <c r="CM27">
        <v>6500</v>
      </c>
    </row>
    <row r="28" spans="1:93" x14ac:dyDescent="0.25">
      <c r="A28" s="6" t="s">
        <v>22</v>
      </c>
      <c r="B28">
        <v>14</v>
      </c>
      <c r="C28">
        <v>41964</v>
      </c>
      <c r="H28">
        <v>1</v>
      </c>
      <c r="I28">
        <v>2140</v>
      </c>
      <c r="L28">
        <v>1</v>
      </c>
      <c r="M28">
        <v>2347</v>
      </c>
      <c r="N28">
        <v>1</v>
      </c>
      <c r="O28">
        <v>2140</v>
      </c>
      <c r="Z28">
        <v>2</v>
      </c>
      <c r="AA28">
        <v>4280</v>
      </c>
      <c r="AT28">
        <v>1</v>
      </c>
      <c r="AU28">
        <v>3209</v>
      </c>
      <c r="AZ28">
        <v>1</v>
      </c>
      <c r="BA28">
        <v>3995</v>
      </c>
      <c r="BB28">
        <v>3</v>
      </c>
      <c r="BC28">
        <v>11985</v>
      </c>
      <c r="BL28">
        <v>2</v>
      </c>
      <c r="BM28">
        <v>5260</v>
      </c>
      <c r="CL28">
        <v>2</v>
      </c>
      <c r="CM28">
        <v>6608</v>
      </c>
    </row>
    <row r="29" spans="1:93" x14ac:dyDescent="0.25">
      <c r="A29" s="6" t="s">
        <v>23</v>
      </c>
      <c r="B29">
        <v>1</v>
      </c>
      <c r="C29">
        <v>2707.36</v>
      </c>
      <c r="AT29">
        <v>1</v>
      </c>
      <c r="AU29">
        <v>2707.36</v>
      </c>
    </row>
    <row r="30" spans="1:93" x14ac:dyDescent="0.25">
      <c r="A30" s="6" t="s">
        <v>24</v>
      </c>
      <c r="B30">
        <v>7</v>
      </c>
      <c r="C30">
        <v>20096.36</v>
      </c>
      <c r="L30">
        <v>1</v>
      </c>
      <c r="M30">
        <v>2347</v>
      </c>
      <c r="AT30">
        <v>2</v>
      </c>
      <c r="AU30">
        <v>5907.36</v>
      </c>
      <c r="BL30">
        <v>2</v>
      </c>
      <c r="BM30">
        <v>5252</v>
      </c>
      <c r="CL30">
        <v>2</v>
      </c>
      <c r="CM30">
        <v>6590</v>
      </c>
    </row>
    <row r="31" spans="1:93" x14ac:dyDescent="0.25">
      <c r="A31" s="6" t="s">
        <v>25</v>
      </c>
      <c r="B31">
        <v>1</v>
      </c>
      <c r="C31">
        <v>2220.63</v>
      </c>
      <c r="AT31">
        <v>1</v>
      </c>
      <c r="AU31">
        <v>2220.63</v>
      </c>
    </row>
    <row r="32" spans="1:93" x14ac:dyDescent="0.25">
      <c r="A32" s="6" t="s">
        <v>26</v>
      </c>
      <c r="B32">
        <v>2</v>
      </c>
      <c r="C32">
        <v>28204</v>
      </c>
      <c r="H32">
        <v>2</v>
      </c>
      <c r="I32">
        <v>28204</v>
      </c>
    </row>
    <row r="33" spans="1:93" x14ac:dyDescent="0.25">
      <c r="A33" s="6" t="s">
        <v>27</v>
      </c>
      <c r="B33">
        <v>3</v>
      </c>
      <c r="C33">
        <v>9591</v>
      </c>
      <c r="D33">
        <v>1</v>
      </c>
      <c r="E33">
        <v>1445</v>
      </c>
      <c r="BJ33">
        <v>2</v>
      </c>
      <c r="BK33">
        <v>8146</v>
      </c>
    </row>
    <row r="34" spans="1:93" x14ac:dyDescent="0.25">
      <c r="A34" s="6" t="s">
        <v>28</v>
      </c>
      <c r="B34">
        <v>2</v>
      </c>
      <c r="C34">
        <v>12340</v>
      </c>
      <c r="BT34">
        <v>2</v>
      </c>
      <c r="BU34">
        <v>12340</v>
      </c>
    </row>
    <row r="35" spans="1:93" x14ac:dyDescent="0.25">
      <c r="A35" s="6" t="s">
        <v>29</v>
      </c>
      <c r="B35">
        <v>2</v>
      </c>
      <c r="C35">
        <v>17624</v>
      </c>
      <c r="F35">
        <v>2</v>
      </c>
      <c r="G35">
        <v>17624</v>
      </c>
    </row>
    <row r="36" spans="1:93" x14ac:dyDescent="0.25">
      <c r="A36" s="6" t="s">
        <v>30</v>
      </c>
      <c r="B36">
        <v>17</v>
      </c>
      <c r="C36">
        <v>413878.58</v>
      </c>
      <c r="H36">
        <v>10</v>
      </c>
      <c r="I36">
        <v>212020</v>
      </c>
      <c r="J36">
        <v>1</v>
      </c>
      <c r="K36">
        <v>20224</v>
      </c>
      <c r="T36">
        <v>1</v>
      </c>
      <c r="U36">
        <v>22834</v>
      </c>
      <c r="AT36">
        <v>1</v>
      </c>
      <c r="AU36">
        <v>30223</v>
      </c>
      <c r="AV36">
        <v>1</v>
      </c>
      <c r="AW36">
        <v>27002</v>
      </c>
      <c r="BL36">
        <v>1</v>
      </c>
      <c r="BM36">
        <v>32704.58</v>
      </c>
      <c r="BR36">
        <v>1</v>
      </c>
      <c r="BS36">
        <v>33664</v>
      </c>
      <c r="CN36">
        <v>1</v>
      </c>
      <c r="CO36">
        <v>35207</v>
      </c>
    </row>
    <row r="37" spans="1:93" x14ac:dyDescent="0.25">
      <c r="A37" s="6" t="s">
        <v>31</v>
      </c>
      <c r="B37">
        <v>1</v>
      </c>
      <c r="C37">
        <v>48511.86</v>
      </c>
      <c r="H37">
        <v>1</v>
      </c>
      <c r="I37">
        <v>48511.86</v>
      </c>
    </row>
    <row r="38" spans="1:93" x14ac:dyDescent="0.25">
      <c r="A38" s="6" t="s">
        <v>32</v>
      </c>
      <c r="B38">
        <v>3</v>
      </c>
      <c r="C38">
        <v>21899</v>
      </c>
      <c r="H38">
        <v>1</v>
      </c>
      <c r="I38">
        <v>4511</v>
      </c>
      <c r="BB38">
        <v>1</v>
      </c>
      <c r="BC38">
        <v>8345</v>
      </c>
      <c r="BT38">
        <v>1</v>
      </c>
      <c r="BU38">
        <v>9043</v>
      </c>
    </row>
    <row r="39" spans="1:93" x14ac:dyDescent="0.25">
      <c r="A39" s="6" t="s">
        <v>33</v>
      </c>
      <c r="B39">
        <v>1</v>
      </c>
      <c r="C39">
        <v>5338</v>
      </c>
      <c r="H39">
        <v>1</v>
      </c>
      <c r="I39">
        <v>5338</v>
      </c>
    </row>
    <row r="40" spans="1:93" x14ac:dyDescent="0.25">
      <c r="A40" s="6" t="s">
        <v>34</v>
      </c>
      <c r="B40">
        <v>423</v>
      </c>
      <c r="C40">
        <v>10416499.6</v>
      </c>
      <c r="D40">
        <v>5</v>
      </c>
      <c r="E40">
        <v>69762.64</v>
      </c>
      <c r="F40">
        <v>2</v>
      </c>
      <c r="G40">
        <v>24327.96</v>
      </c>
      <c r="H40">
        <v>20</v>
      </c>
      <c r="I40">
        <v>278226.44</v>
      </c>
      <c r="J40">
        <v>17</v>
      </c>
      <c r="K40">
        <v>265808.90999999997</v>
      </c>
      <c r="L40">
        <v>11</v>
      </c>
      <c r="M40">
        <v>138774.71</v>
      </c>
      <c r="N40">
        <v>21</v>
      </c>
      <c r="O40">
        <v>330095.52</v>
      </c>
      <c r="P40">
        <v>15</v>
      </c>
      <c r="Q40">
        <v>207044.7</v>
      </c>
      <c r="R40">
        <v>5</v>
      </c>
      <c r="S40">
        <v>68418.100000000006</v>
      </c>
      <c r="T40">
        <v>6</v>
      </c>
      <c r="U40">
        <v>96441.2</v>
      </c>
      <c r="V40">
        <v>15</v>
      </c>
      <c r="W40">
        <v>252926.69</v>
      </c>
      <c r="X40">
        <v>1</v>
      </c>
      <c r="Y40">
        <v>18219.2</v>
      </c>
      <c r="Z40">
        <v>69</v>
      </c>
      <c r="AA40">
        <v>1266578.75</v>
      </c>
      <c r="AD40">
        <v>2</v>
      </c>
      <c r="AE40">
        <v>50046.64</v>
      </c>
      <c r="AF40">
        <v>11</v>
      </c>
      <c r="AG40">
        <v>294497.94</v>
      </c>
      <c r="AH40">
        <v>6</v>
      </c>
      <c r="AI40">
        <v>143820.4</v>
      </c>
      <c r="AL40">
        <v>28</v>
      </c>
      <c r="AM40">
        <v>722624.18</v>
      </c>
      <c r="AP40">
        <v>3</v>
      </c>
      <c r="AQ40">
        <v>75113.100000000006</v>
      </c>
      <c r="AR40">
        <v>15</v>
      </c>
      <c r="AS40">
        <v>471916.71</v>
      </c>
      <c r="AT40">
        <v>3</v>
      </c>
      <c r="AU40">
        <v>80681.88</v>
      </c>
      <c r="AV40">
        <v>16</v>
      </c>
      <c r="AW40">
        <v>551796.21</v>
      </c>
      <c r="AX40">
        <v>7</v>
      </c>
      <c r="AY40">
        <v>194633.84</v>
      </c>
      <c r="AZ40">
        <v>1</v>
      </c>
      <c r="BA40">
        <v>30417.48</v>
      </c>
      <c r="BB40">
        <v>1</v>
      </c>
      <c r="BC40">
        <v>38205</v>
      </c>
      <c r="BD40">
        <v>4</v>
      </c>
      <c r="BE40">
        <v>116184.85</v>
      </c>
      <c r="BF40">
        <v>10</v>
      </c>
      <c r="BG40">
        <v>478851.86</v>
      </c>
      <c r="BH40">
        <v>2</v>
      </c>
      <c r="BI40">
        <v>43586.66</v>
      </c>
      <c r="BJ40">
        <v>31</v>
      </c>
      <c r="BK40">
        <v>1194416.08</v>
      </c>
      <c r="BL40">
        <v>4</v>
      </c>
      <c r="BM40">
        <v>95881.55</v>
      </c>
      <c r="BN40">
        <v>2</v>
      </c>
      <c r="BO40">
        <v>49856.15</v>
      </c>
      <c r="BP40">
        <v>11</v>
      </c>
      <c r="BQ40">
        <v>473825.05</v>
      </c>
      <c r="BR40">
        <v>3</v>
      </c>
      <c r="BS40">
        <v>125800.01</v>
      </c>
      <c r="BT40">
        <v>14</v>
      </c>
      <c r="BU40">
        <v>374698.72</v>
      </c>
      <c r="BV40">
        <v>20</v>
      </c>
      <c r="BW40">
        <v>462709.4</v>
      </c>
      <c r="BX40">
        <v>2</v>
      </c>
      <c r="BY40">
        <v>51069.47</v>
      </c>
      <c r="BZ40">
        <v>1</v>
      </c>
      <c r="CA40">
        <v>20948.490000000002</v>
      </c>
      <c r="CB40">
        <v>5</v>
      </c>
      <c r="CC40">
        <v>130443.33</v>
      </c>
      <c r="CD40">
        <v>14</v>
      </c>
      <c r="CE40">
        <v>460330.98</v>
      </c>
      <c r="CF40">
        <v>10</v>
      </c>
      <c r="CG40">
        <v>398570</v>
      </c>
      <c r="CH40">
        <v>1</v>
      </c>
      <c r="CI40">
        <v>19790.09</v>
      </c>
      <c r="CJ40">
        <v>3</v>
      </c>
      <c r="CK40">
        <v>64909.85</v>
      </c>
      <c r="CL40">
        <v>6</v>
      </c>
      <c r="CM40">
        <v>184248.86</v>
      </c>
    </row>
    <row r="41" spans="1:93" x14ac:dyDescent="0.25">
      <c r="A41" s="6" t="s">
        <v>35</v>
      </c>
      <c r="B41">
        <v>11767</v>
      </c>
      <c r="C41">
        <v>42136944.579999998</v>
      </c>
      <c r="D41">
        <v>162</v>
      </c>
      <c r="E41">
        <v>394415.22</v>
      </c>
      <c r="F41">
        <v>184</v>
      </c>
      <c r="G41">
        <v>421579.09</v>
      </c>
      <c r="H41">
        <v>384</v>
      </c>
      <c r="I41">
        <v>924012.6</v>
      </c>
      <c r="J41">
        <v>288</v>
      </c>
      <c r="K41">
        <v>717443.32</v>
      </c>
      <c r="L41">
        <v>231</v>
      </c>
      <c r="M41">
        <v>600397.98</v>
      </c>
      <c r="N41">
        <v>216</v>
      </c>
      <c r="O41">
        <v>517116.68</v>
      </c>
      <c r="P41">
        <v>359</v>
      </c>
      <c r="Q41">
        <v>891790.51</v>
      </c>
      <c r="R41">
        <v>173</v>
      </c>
      <c r="S41">
        <v>475608.93</v>
      </c>
      <c r="T41">
        <v>254</v>
      </c>
      <c r="U41">
        <v>704931.03</v>
      </c>
      <c r="V41">
        <v>449</v>
      </c>
      <c r="W41">
        <v>1228759.22</v>
      </c>
      <c r="X41">
        <v>255</v>
      </c>
      <c r="Y41">
        <v>674915.67</v>
      </c>
      <c r="Z41">
        <v>496</v>
      </c>
      <c r="AA41">
        <v>1542504.33</v>
      </c>
      <c r="AB41">
        <v>105</v>
      </c>
      <c r="AC41">
        <v>374643.36</v>
      </c>
      <c r="AD41">
        <v>225</v>
      </c>
      <c r="AE41">
        <v>1520003.32</v>
      </c>
      <c r="AF41">
        <v>338</v>
      </c>
      <c r="AG41">
        <v>1448249.33</v>
      </c>
      <c r="AH41">
        <v>259</v>
      </c>
      <c r="AI41">
        <v>1015264.62</v>
      </c>
      <c r="AJ41">
        <v>272</v>
      </c>
      <c r="AK41">
        <v>1315111.93</v>
      </c>
      <c r="AL41">
        <v>565</v>
      </c>
      <c r="AM41">
        <v>2587158.02</v>
      </c>
      <c r="AN41">
        <v>219</v>
      </c>
      <c r="AO41">
        <v>1117460.72</v>
      </c>
      <c r="AP41">
        <v>239</v>
      </c>
      <c r="AQ41">
        <v>1039544.39</v>
      </c>
      <c r="AR41">
        <v>205</v>
      </c>
      <c r="AS41">
        <v>922433.73</v>
      </c>
      <c r="AT41">
        <v>174</v>
      </c>
      <c r="AU41">
        <v>848661.44</v>
      </c>
      <c r="AV41">
        <v>267</v>
      </c>
      <c r="AW41">
        <v>1287631.07</v>
      </c>
      <c r="AX41">
        <v>260</v>
      </c>
      <c r="AY41">
        <v>1291697.3</v>
      </c>
      <c r="AZ41">
        <v>103</v>
      </c>
      <c r="BA41">
        <v>687644.23</v>
      </c>
      <c r="BB41">
        <v>149</v>
      </c>
      <c r="BC41">
        <v>766021.13</v>
      </c>
      <c r="BD41">
        <v>290</v>
      </c>
      <c r="BE41">
        <v>1324138.82</v>
      </c>
      <c r="BF41">
        <v>207</v>
      </c>
      <c r="BG41">
        <v>1007839.96</v>
      </c>
      <c r="BH41">
        <v>350</v>
      </c>
      <c r="BI41">
        <v>1246991.93</v>
      </c>
      <c r="BJ41">
        <v>224</v>
      </c>
      <c r="BK41">
        <v>1080773</v>
      </c>
      <c r="BL41">
        <v>219</v>
      </c>
      <c r="BM41">
        <v>709601.99</v>
      </c>
      <c r="BN41">
        <v>257</v>
      </c>
      <c r="BO41">
        <v>894838.74</v>
      </c>
      <c r="BP41">
        <v>170</v>
      </c>
      <c r="BQ41">
        <v>526142.81999999995</v>
      </c>
      <c r="BR41">
        <v>218</v>
      </c>
      <c r="BS41">
        <v>810139.66</v>
      </c>
      <c r="BT41">
        <v>466</v>
      </c>
      <c r="BU41">
        <v>1505986.83</v>
      </c>
      <c r="BV41">
        <v>287</v>
      </c>
      <c r="BW41">
        <v>924776.89</v>
      </c>
      <c r="BX41">
        <v>140</v>
      </c>
      <c r="BY41">
        <v>448205.54</v>
      </c>
      <c r="BZ41">
        <v>202</v>
      </c>
      <c r="CA41">
        <v>640505.23</v>
      </c>
      <c r="CB41">
        <v>172</v>
      </c>
      <c r="CC41">
        <v>496116.65</v>
      </c>
      <c r="CD41">
        <v>86</v>
      </c>
      <c r="CE41">
        <v>279117.46000000002</v>
      </c>
      <c r="CF41">
        <v>161</v>
      </c>
      <c r="CG41">
        <v>449044.49</v>
      </c>
      <c r="CH41">
        <v>414</v>
      </c>
      <c r="CI41">
        <v>1373563.14</v>
      </c>
      <c r="CJ41">
        <v>320</v>
      </c>
      <c r="CK41">
        <v>866226.98</v>
      </c>
      <c r="CL41">
        <v>356</v>
      </c>
      <c r="CM41">
        <v>1020508.4</v>
      </c>
      <c r="CN41">
        <v>397</v>
      </c>
      <c r="CO41">
        <v>1217426.8799999999</v>
      </c>
    </row>
    <row r="42" spans="1:93" x14ac:dyDescent="0.25">
      <c r="A42" s="6" t="s">
        <v>36</v>
      </c>
      <c r="B42">
        <v>282</v>
      </c>
      <c r="C42">
        <v>17353059.949999999</v>
      </c>
      <c r="F42">
        <v>6</v>
      </c>
      <c r="G42">
        <v>260269.2</v>
      </c>
      <c r="H42">
        <v>20</v>
      </c>
      <c r="I42">
        <v>763774.1</v>
      </c>
      <c r="J42">
        <v>12</v>
      </c>
      <c r="K42">
        <v>512803.39</v>
      </c>
      <c r="L42">
        <v>6</v>
      </c>
      <c r="M42">
        <v>265766</v>
      </c>
      <c r="N42">
        <v>14</v>
      </c>
      <c r="O42">
        <v>615652.06999999995</v>
      </c>
      <c r="P42">
        <v>6</v>
      </c>
      <c r="Q42">
        <v>277819.09999999998</v>
      </c>
      <c r="T42">
        <v>10</v>
      </c>
      <c r="U42">
        <v>433356.39</v>
      </c>
      <c r="V42">
        <v>15</v>
      </c>
      <c r="W42">
        <v>733726.2</v>
      </c>
      <c r="X42">
        <v>5</v>
      </c>
      <c r="Y42">
        <v>254256.2</v>
      </c>
      <c r="Z42">
        <v>11</v>
      </c>
      <c r="AA42">
        <v>552770.1</v>
      </c>
      <c r="AD42">
        <v>2</v>
      </c>
      <c r="AE42">
        <v>141156</v>
      </c>
      <c r="AF42">
        <v>3</v>
      </c>
      <c r="AG42">
        <v>171590.39999999999</v>
      </c>
      <c r="AH42">
        <v>1</v>
      </c>
      <c r="AI42">
        <v>64409.7</v>
      </c>
      <c r="AJ42">
        <v>10</v>
      </c>
      <c r="AK42">
        <v>545328.64000000001</v>
      </c>
      <c r="AL42">
        <v>22</v>
      </c>
      <c r="AM42">
        <v>1918523.16</v>
      </c>
      <c r="AN42">
        <v>2</v>
      </c>
      <c r="AO42">
        <v>141156</v>
      </c>
      <c r="AP42">
        <v>3</v>
      </c>
      <c r="AQ42">
        <v>210898.68</v>
      </c>
      <c r="AR42">
        <v>11</v>
      </c>
      <c r="AS42">
        <v>946259.6</v>
      </c>
      <c r="AT42">
        <v>1</v>
      </c>
      <c r="AU42">
        <v>98429.9</v>
      </c>
      <c r="AV42">
        <v>9</v>
      </c>
      <c r="AW42">
        <v>927116.36</v>
      </c>
      <c r="AX42">
        <v>6</v>
      </c>
      <c r="AY42">
        <v>395034.57</v>
      </c>
      <c r="BB42">
        <v>2</v>
      </c>
      <c r="BC42">
        <v>209115</v>
      </c>
      <c r="BD42">
        <v>6</v>
      </c>
      <c r="BE42">
        <v>795687.8</v>
      </c>
      <c r="BF42">
        <v>7</v>
      </c>
      <c r="BG42">
        <v>785676.4</v>
      </c>
      <c r="BJ42">
        <v>25</v>
      </c>
      <c r="BK42">
        <v>1607143.9</v>
      </c>
      <c r="BL42">
        <v>5</v>
      </c>
      <c r="BM42">
        <v>462313.2</v>
      </c>
      <c r="BN42">
        <v>1</v>
      </c>
      <c r="BO42">
        <v>101220.2</v>
      </c>
      <c r="BP42">
        <v>7</v>
      </c>
      <c r="BQ42">
        <v>422153.28</v>
      </c>
      <c r="BR42">
        <v>3</v>
      </c>
      <c r="BS42">
        <v>307778</v>
      </c>
      <c r="BV42">
        <v>5</v>
      </c>
      <c r="BW42">
        <v>240063.28</v>
      </c>
      <c r="BX42">
        <v>1</v>
      </c>
      <c r="BY42">
        <v>36679.1</v>
      </c>
      <c r="CB42">
        <v>4</v>
      </c>
      <c r="CC42">
        <v>212659.5</v>
      </c>
      <c r="CD42">
        <v>9</v>
      </c>
      <c r="CE42">
        <v>379965.72</v>
      </c>
      <c r="CF42">
        <v>5</v>
      </c>
      <c r="CG42">
        <v>278065.5</v>
      </c>
      <c r="CH42">
        <v>1</v>
      </c>
      <c r="CI42">
        <v>56705.25</v>
      </c>
      <c r="CJ42">
        <v>6</v>
      </c>
      <c r="CK42">
        <v>220508.36</v>
      </c>
      <c r="CL42">
        <v>18</v>
      </c>
      <c r="CM42">
        <v>923407.8</v>
      </c>
      <c r="CN42">
        <v>2</v>
      </c>
      <c r="CO42">
        <v>83821.899999999994</v>
      </c>
    </row>
    <row r="43" spans="1:93" x14ac:dyDescent="0.25">
      <c r="A43" s="6" t="s">
        <v>37</v>
      </c>
      <c r="B43">
        <v>2263</v>
      </c>
      <c r="C43">
        <v>17318836.66</v>
      </c>
      <c r="D43">
        <v>38</v>
      </c>
      <c r="E43">
        <v>153965.18</v>
      </c>
      <c r="F43">
        <v>73</v>
      </c>
      <c r="G43">
        <v>293475.58</v>
      </c>
      <c r="H43">
        <v>92</v>
      </c>
      <c r="I43">
        <v>398844.13</v>
      </c>
      <c r="J43">
        <v>40</v>
      </c>
      <c r="K43">
        <v>184703.07</v>
      </c>
      <c r="L43">
        <v>47</v>
      </c>
      <c r="M43">
        <v>224991.77</v>
      </c>
      <c r="N43">
        <v>72</v>
      </c>
      <c r="O43">
        <v>325535.53999999998</v>
      </c>
      <c r="P43">
        <v>103</v>
      </c>
      <c r="Q43">
        <v>517417.99</v>
      </c>
      <c r="R43">
        <v>48</v>
      </c>
      <c r="S43">
        <v>236887.04000000001</v>
      </c>
      <c r="T43">
        <v>55</v>
      </c>
      <c r="U43">
        <v>295795.20000000001</v>
      </c>
      <c r="V43">
        <v>50</v>
      </c>
      <c r="W43">
        <v>248714.63</v>
      </c>
      <c r="X43">
        <v>73</v>
      </c>
      <c r="Y43">
        <v>378887.49</v>
      </c>
      <c r="Z43">
        <v>139</v>
      </c>
      <c r="AA43">
        <v>773048.48</v>
      </c>
      <c r="AD43">
        <v>4</v>
      </c>
      <c r="AE43">
        <v>31343.52</v>
      </c>
      <c r="AF43">
        <v>19</v>
      </c>
      <c r="AG43">
        <v>181659.51</v>
      </c>
      <c r="AH43">
        <v>61</v>
      </c>
      <c r="AI43">
        <v>459873.49</v>
      </c>
      <c r="AJ43">
        <v>18</v>
      </c>
      <c r="AK43">
        <v>137416.60999999999</v>
      </c>
      <c r="AL43">
        <v>41</v>
      </c>
      <c r="AM43">
        <v>389119.31</v>
      </c>
      <c r="AN43">
        <v>83</v>
      </c>
      <c r="AO43">
        <v>862495.41</v>
      </c>
      <c r="AP43">
        <v>52</v>
      </c>
      <c r="AQ43">
        <v>368927.04</v>
      </c>
      <c r="AR43">
        <v>28</v>
      </c>
      <c r="AS43">
        <v>264677.84000000003</v>
      </c>
      <c r="AT43">
        <v>83</v>
      </c>
      <c r="AU43">
        <v>781052.49</v>
      </c>
      <c r="AV43">
        <v>114</v>
      </c>
      <c r="AW43">
        <v>944339.02</v>
      </c>
      <c r="AX43">
        <v>35</v>
      </c>
      <c r="AY43">
        <v>249635.09</v>
      </c>
      <c r="BB43">
        <v>16</v>
      </c>
      <c r="BC43">
        <v>158164.35</v>
      </c>
      <c r="BD43">
        <v>36</v>
      </c>
      <c r="BE43">
        <v>401939.91</v>
      </c>
      <c r="BF43">
        <v>2</v>
      </c>
      <c r="BG43">
        <v>15951.26</v>
      </c>
      <c r="BH43">
        <v>71</v>
      </c>
      <c r="BI43">
        <v>787711.71</v>
      </c>
      <c r="BJ43">
        <v>16</v>
      </c>
      <c r="BK43">
        <v>161871.79</v>
      </c>
      <c r="BL43">
        <v>80</v>
      </c>
      <c r="BM43">
        <v>888135.37</v>
      </c>
      <c r="BN43">
        <v>45</v>
      </c>
      <c r="BO43">
        <v>368950.57</v>
      </c>
      <c r="BP43">
        <v>82</v>
      </c>
      <c r="BQ43">
        <v>803774.35</v>
      </c>
      <c r="BR43">
        <v>75</v>
      </c>
      <c r="BS43">
        <v>764053</v>
      </c>
      <c r="BT43">
        <v>102</v>
      </c>
      <c r="BU43">
        <v>967007.57</v>
      </c>
      <c r="BV43">
        <v>66</v>
      </c>
      <c r="BW43">
        <v>582266.73</v>
      </c>
      <c r="BX43">
        <v>36</v>
      </c>
      <c r="BY43">
        <v>392657.04</v>
      </c>
      <c r="BZ43">
        <v>25</v>
      </c>
      <c r="CA43">
        <v>241410.38</v>
      </c>
      <c r="CB43">
        <v>56</v>
      </c>
      <c r="CC43">
        <v>505566.67</v>
      </c>
      <c r="CD43">
        <v>19</v>
      </c>
      <c r="CE43">
        <v>189616.94</v>
      </c>
      <c r="CF43">
        <v>3</v>
      </c>
      <c r="CG43">
        <v>19770</v>
      </c>
      <c r="CH43">
        <v>32</v>
      </c>
      <c r="CI43">
        <v>269657.15999999997</v>
      </c>
      <c r="CJ43">
        <v>29</v>
      </c>
      <c r="CK43">
        <v>253497.62</v>
      </c>
      <c r="CL43">
        <v>90</v>
      </c>
      <c r="CM43">
        <v>722314.34</v>
      </c>
      <c r="CN43">
        <v>14</v>
      </c>
      <c r="CO43">
        <v>121714.47</v>
      </c>
    </row>
    <row r="44" spans="1:93" x14ac:dyDescent="0.25">
      <c r="A44" s="6" t="s">
        <v>38</v>
      </c>
      <c r="B44">
        <v>8858</v>
      </c>
      <c r="C44">
        <v>75121787.799999997</v>
      </c>
      <c r="D44">
        <v>56</v>
      </c>
      <c r="E44">
        <v>280592.46000000002</v>
      </c>
      <c r="F44">
        <v>196</v>
      </c>
      <c r="G44">
        <v>912575.59</v>
      </c>
      <c r="H44">
        <v>164</v>
      </c>
      <c r="I44">
        <v>825672.06</v>
      </c>
      <c r="J44">
        <v>111</v>
      </c>
      <c r="K44">
        <v>573058.06000000006</v>
      </c>
      <c r="L44">
        <v>146</v>
      </c>
      <c r="M44">
        <v>694882.41</v>
      </c>
      <c r="N44">
        <v>241</v>
      </c>
      <c r="O44">
        <v>1152555.4099999999</v>
      </c>
      <c r="P44">
        <v>206</v>
      </c>
      <c r="Q44">
        <v>1094915.57</v>
      </c>
      <c r="R44">
        <v>148</v>
      </c>
      <c r="S44">
        <v>698505</v>
      </c>
      <c r="T44">
        <v>205</v>
      </c>
      <c r="U44">
        <v>1123272.44</v>
      </c>
      <c r="V44">
        <v>208</v>
      </c>
      <c r="W44">
        <v>1105444.25</v>
      </c>
      <c r="X44">
        <v>152</v>
      </c>
      <c r="Y44">
        <v>834757.1</v>
      </c>
      <c r="Z44">
        <v>391</v>
      </c>
      <c r="AA44">
        <v>2244989.14</v>
      </c>
      <c r="AB44">
        <v>72</v>
      </c>
      <c r="AC44">
        <v>482283.92</v>
      </c>
      <c r="AD44">
        <v>133</v>
      </c>
      <c r="AE44">
        <v>1426891.52</v>
      </c>
      <c r="AF44">
        <v>133</v>
      </c>
      <c r="AG44">
        <v>1100666.54</v>
      </c>
      <c r="AH44">
        <v>141</v>
      </c>
      <c r="AI44">
        <v>1025085.25</v>
      </c>
      <c r="AJ44">
        <v>258</v>
      </c>
      <c r="AK44">
        <v>2570783.5</v>
      </c>
      <c r="AL44">
        <v>162</v>
      </c>
      <c r="AM44">
        <v>1472208.04</v>
      </c>
      <c r="AN44">
        <v>231</v>
      </c>
      <c r="AO44">
        <v>1909250.99</v>
      </c>
      <c r="AP44">
        <v>135</v>
      </c>
      <c r="AQ44">
        <v>1200118.25</v>
      </c>
      <c r="AR44">
        <v>219</v>
      </c>
      <c r="AS44">
        <v>1758091.07</v>
      </c>
      <c r="AT44">
        <v>215</v>
      </c>
      <c r="AU44">
        <v>1931336.92</v>
      </c>
      <c r="AV44">
        <v>220</v>
      </c>
      <c r="AW44">
        <v>2070591.11</v>
      </c>
      <c r="AX44">
        <v>438</v>
      </c>
      <c r="AY44">
        <v>4224591.49</v>
      </c>
      <c r="AZ44">
        <v>87</v>
      </c>
      <c r="BA44">
        <v>1052847.21</v>
      </c>
      <c r="BB44">
        <v>169</v>
      </c>
      <c r="BC44">
        <v>1826839.69</v>
      </c>
      <c r="BD44">
        <v>273</v>
      </c>
      <c r="BE44">
        <v>3089255.38</v>
      </c>
      <c r="BF44">
        <v>199</v>
      </c>
      <c r="BG44">
        <v>2003273.81</v>
      </c>
      <c r="BH44">
        <v>212</v>
      </c>
      <c r="BI44">
        <v>2485334.7000000002</v>
      </c>
      <c r="BJ44">
        <v>320</v>
      </c>
      <c r="BK44">
        <v>3204059.02</v>
      </c>
      <c r="BL44">
        <v>182</v>
      </c>
      <c r="BM44">
        <v>1779413.7</v>
      </c>
      <c r="BN44">
        <v>163</v>
      </c>
      <c r="BO44">
        <v>1461699.91</v>
      </c>
      <c r="BP44">
        <v>261</v>
      </c>
      <c r="BQ44">
        <v>2881250.35</v>
      </c>
      <c r="BR44">
        <v>205</v>
      </c>
      <c r="BS44">
        <v>2076967.69</v>
      </c>
      <c r="BT44">
        <v>224</v>
      </c>
      <c r="BU44">
        <v>2293615.2799999998</v>
      </c>
      <c r="BV44">
        <v>243</v>
      </c>
      <c r="BW44">
        <v>2451174.06</v>
      </c>
      <c r="BX44">
        <v>179</v>
      </c>
      <c r="BY44">
        <v>1679117.83</v>
      </c>
      <c r="BZ44">
        <v>140</v>
      </c>
      <c r="CA44">
        <v>1474827.1</v>
      </c>
      <c r="CB44">
        <v>123</v>
      </c>
      <c r="CC44">
        <v>1119551.6200000001</v>
      </c>
      <c r="CD44">
        <v>116</v>
      </c>
      <c r="CE44">
        <v>1184555.05</v>
      </c>
      <c r="CF44">
        <v>140</v>
      </c>
      <c r="CG44">
        <v>1296837.27</v>
      </c>
      <c r="CH44">
        <v>286</v>
      </c>
      <c r="CI44">
        <v>2678688.36</v>
      </c>
      <c r="CJ44">
        <v>248</v>
      </c>
      <c r="CK44">
        <v>2058822.74</v>
      </c>
      <c r="CL44">
        <v>350</v>
      </c>
      <c r="CM44">
        <v>2907048.97</v>
      </c>
      <c r="CN44">
        <v>157</v>
      </c>
      <c r="CO44">
        <v>1403489.97</v>
      </c>
    </row>
    <row r="45" spans="1:93" x14ac:dyDescent="0.25">
      <c r="A45" s="6" t="s">
        <v>39</v>
      </c>
      <c r="B45">
        <v>4109</v>
      </c>
      <c r="C45">
        <v>34021438.210000001</v>
      </c>
      <c r="D45">
        <v>43</v>
      </c>
      <c r="E45">
        <v>198675.16</v>
      </c>
      <c r="F45">
        <v>136</v>
      </c>
      <c r="G45">
        <v>616835.96</v>
      </c>
      <c r="H45">
        <v>131</v>
      </c>
      <c r="I45">
        <v>634801.16</v>
      </c>
      <c r="J45">
        <v>109</v>
      </c>
      <c r="K45">
        <v>548985.36</v>
      </c>
      <c r="L45">
        <v>89</v>
      </c>
      <c r="M45">
        <v>425116.57</v>
      </c>
      <c r="N45">
        <v>123</v>
      </c>
      <c r="O45">
        <v>591122.09</v>
      </c>
      <c r="P45">
        <v>135</v>
      </c>
      <c r="Q45">
        <v>713941.91</v>
      </c>
      <c r="R45">
        <v>89</v>
      </c>
      <c r="S45">
        <v>450564.98</v>
      </c>
      <c r="T45">
        <v>82</v>
      </c>
      <c r="U45">
        <v>428362.89</v>
      </c>
      <c r="V45">
        <v>125</v>
      </c>
      <c r="W45">
        <v>648136</v>
      </c>
      <c r="X45">
        <v>101</v>
      </c>
      <c r="Y45">
        <v>519074.14</v>
      </c>
      <c r="Z45">
        <v>183</v>
      </c>
      <c r="AA45">
        <v>1087121.46</v>
      </c>
      <c r="AB45">
        <v>33</v>
      </c>
      <c r="AC45">
        <v>210842.22</v>
      </c>
      <c r="AD45">
        <v>27</v>
      </c>
      <c r="AE45">
        <v>327302.40000000002</v>
      </c>
      <c r="AF45">
        <v>58</v>
      </c>
      <c r="AG45">
        <v>457652.7</v>
      </c>
      <c r="AH45">
        <v>47</v>
      </c>
      <c r="AI45">
        <v>396817.02</v>
      </c>
      <c r="AJ45">
        <v>46</v>
      </c>
      <c r="AK45">
        <v>382143.68</v>
      </c>
      <c r="AL45">
        <v>99</v>
      </c>
      <c r="AM45">
        <v>922511.22</v>
      </c>
      <c r="AN45">
        <v>84</v>
      </c>
      <c r="AO45">
        <v>810793.77</v>
      </c>
      <c r="AP45">
        <v>57</v>
      </c>
      <c r="AQ45">
        <v>483090.4</v>
      </c>
      <c r="AR45">
        <v>79</v>
      </c>
      <c r="AS45">
        <v>662385.64</v>
      </c>
      <c r="AT45">
        <v>126</v>
      </c>
      <c r="AU45">
        <v>1158310.27</v>
      </c>
      <c r="AV45">
        <v>102</v>
      </c>
      <c r="AW45">
        <v>1037936.43</v>
      </c>
      <c r="AX45">
        <v>178</v>
      </c>
      <c r="AY45">
        <v>1742832.01</v>
      </c>
      <c r="AZ45">
        <v>43</v>
      </c>
      <c r="BA45">
        <v>398096.57</v>
      </c>
      <c r="BB45">
        <v>70</v>
      </c>
      <c r="BC45">
        <v>738174.79</v>
      </c>
      <c r="BD45">
        <v>104</v>
      </c>
      <c r="BE45">
        <v>1174203.73</v>
      </c>
      <c r="BF45">
        <v>41</v>
      </c>
      <c r="BG45">
        <v>406406.89</v>
      </c>
      <c r="BH45">
        <v>79</v>
      </c>
      <c r="BI45">
        <v>929922.77</v>
      </c>
      <c r="BJ45">
        <v>165</v>
      </c>
      <c r="BK45">
        <v>1742014.56</v>
      </c>
      <c r="BL45">
        <v>51</v>
      </c>
      <c r="BM45">
        <v>500759.48</v>
      </c>
      <c r="BN45">
        <v>70</v>
      </c>
      <c r="BO45">
        <v>787207.21</v>
      </c>
      <c r="BP45">
        <v>163</v>
      </c>
      <c r="BQ45">
        <v>1929150.82</v>
      </c>
      <c r="BR45">
        <v>75</v>
      </c>
      <c r="BS45">
        <v>778217.16</v>
      </c>
      <c r="BT45">
        <v>119</v>
      </c>
      <c r="BU45">
        <v>1214445.83</v>
      </c>
      <c r="BV45">
        <v>107</v>
      </c>
      <c r="BW45">
        <v>1096436.97</v>
      </c>
      <c r="BX45">
        <v>32</v>
      </c>
      <c r="BY45">
        <v>302267.93</v>
      </c>
      <c r="BZ45">
        <v>47</v>
      </c>
      <c r="CA45">
        <v>490383.85</v>
      </c>
      <c r="CB45">
        <v>85</v>
      </c>
      <c r="CC45">
        <v>830692.86</v>
      </c>
      <c r="CD45">
        <v>34</v>
      </c>
      <c r="CE45">
        <v>330632.90000000002</v>
      </c>
      <c r="CF45">
        <v>101</v>
      </c>
      <c r="CG45">
        <v>921853.27</v>
      </c>
      <c r="CH45">
        <v>97</v>
      </c>
      <c r="CI45">
        <v>913484.28</v>
      </c>
      <c r="CJ45">
        <v>106</v>
      </c>
      <c r="CK45">
        <v>936233.6</v>
      </c>
      <c r="CL45">
        <v>176</v>
      </c>
      <c r="CM45">
        <v>1606706.28</v>
      </c>
      <c r="CN45">
        <v>62</v>
      </c>
      <c r="CO45">
        <v>538791.02</v>
      </c>
    </row>
    <row r="46" spans="1:93" x14ac:dyDescent="0.25">
      <c r="A46" s="6" t="s">
        <v>40</v>
      </c>
      <c r="B46">
        <v>3092</v>
      </c>
      <c r="C46">
        <v>24627609.890000001</v>
      </c>
      <c r="D46">
        <v>35</v>
      </c>
      <c r="E46">
        <v>156566.71</v>
      </c>
      <c r="F46">
        <v>122</v>
      </c>
      <c r="G46">
        <v>498121.82</v>
      </c>
      <c r="H46">
        <v>93</v>
      </c>
      <c r="I46">
        <v>428229.56</v>
      </c>
      <c r="J46">
        <v>95</v>
      </c>
      <c r="K46">
        <v>449493.27</v>
      </c>
      <c r="L46">
        <v>55</v>
      </c>
      <c r="M46">
        <v>257237.87</v>
      </c>
      <c r="N46">
        <v>112</v>
      </c>
      <c r="O46">
        <v>523779.61</v>
      </c>
      <c r="P46">
        <v>108</v>
      </c>
      <c r="Q46">
        <v>543906.80000000005</v>
      </c>
      <c r="R46">
        <v>46</v>
      </c>
      <c r="S46">
        <v>220684.29</v>
      </c>
      <c r="T46">
        <v>82</v>
      </c>
      <c r="U46">
        <v>419104.13</v>
      </c>
      <c r="V46">
        <v>87</v>
      </c>
      <c r="W46">
        <v>429521.13</v>
      </c>
      <c r="X46">
        <v>55</v>
      </c>
      <c r="Y46">
        <v>290301.74</v>
      </c>
      <c r="Z46">
        <v>142</v>
      </c>
      <c r="AA46">
        <v>797120.7</v>
      </c>
      <c r="AB46">
        <v>18</v>
      </c>
      <c r="AC46">
        <v>109441.61</v>
      </c>
      <c r="AD46">
        <v>22</v>
      </c>
      <c r="AE46">
        <v>270075.94</v>
      </c>
      <c r="AF46">
        <v>57</v>
      </c>
      <c r="AG46">
        <v>432231.16</v>
      </c>
      <c r="AH46">
        <v>22</v>
      </c>
      <c r="AI46">
        <v>185888.2</v>
      </c>
      <c r="AJ46">
        <v>41</v>
      </c>
      <c r="AK46">
        <v>347096.65</v>
      </c>
      <c r="AL46">
        <v>64</v>
      </c>
      <c r="AM46">
        <v>539656.07999999996</v>
      </c>
      <c r="AN46">
        <v>70</v>
      </c>
      <c r="AO46">
        <v>661631.56999999995</v>
      </c>
      <c r="AP46">
        <v>36</v>
      </c>
      <c r="AQ46">
        <v>292809.59999999998</v>
      </c>
      <c r="AR46">
        <v>64</v>
      </c>
      <c r="AS46">
        <v>521223.45</v>
      </c>
      <c r="AT46">
        <v>96</v>
      </c>
      <c r="AU46">
        <v>882557.66</v>
      </c>
      <c r="AV46">
        <v>89</v>
      </c>
      <c r="AW46">
        <v>838996.07</v>
      </c>
      <c r="AX46">
        <v>111</v>
      </c>
      <c r="AY46">
        <v>1069497.99</v>
      </c>
      <c r="AZ46">
        <v>33</v>
      </c>
      <c r="BA46">
        <v>292669.74</v>
      </c>
      <c r="BB46">
        <v>33</v>
      </c>
      <c r="BC46">
        <v>342281.49</v>
      </c>
      <c r="BD46">
        <v>79</v>
      </c>
      <c r="BE46">
        <v>862297.76</v>
      </c>
      <c r="BF46">
        <v>48</v>
      </c>
      <c r="BG46">
        <v>515115.37</v>
      </c>
      <c r="BH46">
        <v>94</v>
      </c>
      <c r="BI46">
        <v>1043397.29</v>
      </c>
      <c r="BJ46">
        <v>99</v>
      </c>
      <c r="BK46">
        <v>990237.06</v>
      </c>
      <c r="BL46">
        <v>35</v>
      </c>
      <c r="BM46">
        <v>339198.63</v>
      </c>
      <c r="BN46">
        <v>56</v>
      </c>
      <c r="BO46">
        <v>609112.81000000006</v>
      </c>
      <c r="BP46">
        <v>79</v>
      </c>
      <c r="BQ46">
        <v>838873.37</v>
      </c>
      <c r="BR46">
        <v>64</v>
      </c>
      <c r="BS46">
        <v>665483.84</v>
      </c>
      <c r="BT46">
        <v>86</v>
      </c>
      <c r="BU46">
        <v>816251.03</v>
      </c>
      <c r="BV46">
        <v>74</v>
      </c>
      <c r="BW46">
        <v>768847.26</v>
      </c>
      <c r="BX46">
        <v>25</v>
      </c>
      <c r="BY46">
        <v>236093.41</v>
      </c>
      <c r="BZ46">
        <v>44</v>
      </c>
      <c r="CA46">
        <v>446317.49</v>
      </c>
      <c r="CB46">
        <v>46</v>
      </c>
      <c r="CC46">
        <v>433808.93</v>
      </c>
      <c r="CD46">
        <v>29</v>
      </c>
      <c r="CE46">
        <v>295635.59999999998</v>
      </c>
      <c r="CF46">
        <v>79</v>
      </c>
      <c r="CG46">
        <v>727520.15</v>
      </c>
      <c r="CH46">
        <v>70</v>
      </c>
      <c r="CI46">
        <v>654841.88</v>
      </c>
      <c r="CJ46">
        <v>66</v>
      </c>
      <c r="CK46">
        <v>572279.94999999995</v>
      </c>
      <c r="CL46">
        <v>174</v>
      </c>
      <c r="CM46">
        <v>1530649.95</v>
      </c>
      <c r="CN46">
        <v>57</v>
      </c>
      <c r="CO46">
        <v>481523.27</v>
      </c>
    </row>
    <row r="47" spans="1:93" x14ac:dyDescent="0.25">
      <c r="A47" s="6" t="s">
        <v>41</v>
      </c>
      <c r="B47">
        <v>2394</v>
      </c>
      <c r="C47">
        <v>18528726.620000001</v>
      </c>
      <c r="D47">
        <v>23</v>
      </c>
      <c r="E47">
        <v>97733.31</v>
      </c>
      <c r="F47">
        <v>84</v>
      </c>
      <c r="G47">
        <v>345498.53</v>
      </c>
      <c r="H47">
        <v>55</v>
      </c>
      <c r="I47">
        <v>235839.99</v>
      </c>
      <c r="J47">
        <v>60</v>
      </c>
      <c r="K47">
        <v>273345.28000000003</v>
      </c>
      <c r="L47">
        <v>66</v>
      </c>
      <c r="M47">
        <v>294184.99</v>
      </c>
      <c r="N47">
        <v>68</v>
      </c>
      <c r="O47">
        <v>307807.71000000002</v>
      </c>
      <c r="P47">
        <v>80</v>
      </c>
      <c r="Q47">
        <v>388341.61</v>
      </c>
      <c r="R47">
        <v>34</v>
      </c>
      <c r="S47">
        <v>157632.60999999999</v>
      </c>
      <c r="T47">
        <v>67</v>
      </c>
      <c r="U47">
        <v>328096.03000000003</v>
      </c>
      <c r="V47">
        <v>65</v>
      </c>
      <c r="W47">
        <v>313417.78000000003</v>
      </c>
      <c r="X47">
        <v>34</v>
      </c>
      <c r="Y47">
        <v>171117.68</v>
      </c>
      <c r="Z47">
        <v>112</v>
      </c>
      <c r="AA47">
        <v>609460.47</v>
      </c>
      <c r="AB47">
        <v>20</v>
      </c>
      <c r="AC47">
        <v>101672.41</v>
      </c>
      <c r="AD47">
        <v>14</v>
      </c>
      <c r="AE47">
        <v>115722.45</v>
      </c>
      <c r="AF47">
        <v>24</v>
      </c>
      <c r="AG47">
        <v>179660.57</v>
      </c>
      <c r="AH47">
        <v>24</v>
      </c>
      <c r="AI47">
        <v>201191.61</v>
      </c>
      <c r="AJ47">
        <v>31</v>
      </c>
      <c r="AK47">
        <v>255265.47</v>
      </c>
      <c r="AL47">
        <v>58</v>
      </c>
      <c r="AM47">
        <v>461361.3</v>
      </c>
      <c r="AN47">
        <v>54</v>
      </c>
      <c r="AO47">
        <v>490393.54</v>
      </c>
      <c r="AP47">
        <v>40</v>
      </c>
      <c r="AQ47">
        <v>303134.09000000003</v>
      </c>
      <c r="AR47">
        <v>63</v>
      </c>
      <c r="AS47">
        <v>497300.75</v>
      </c>
      <c r="AT47">
        <v>75</v>
      </c>
      <c r="AU47">
        <v>676972.27</v>
      </c>
      <c r="AV47">
        <v>76</v>
      </c>
      <c r="AW47">
        <v>653007.19999999995</v>
      </c>
      <c r="AX47">
        <v>83</v>
      </c>
      <c r="AY47">
        <v>740115.24</v>
      </c>
      <c r="AZ47">
        <v>18</v>
      </c>
      <c r="BA47">
        <v>165326.99</v>
      </c>
      <c r="BB47">
        <v>28</v>
      </c>
      <c r="BC47">
        <v>278159.68</v>
      </c>
      <c r="BD47">
        <v>58</v>
      </c>
      <c r="BE47">
        <v>644973.92000000004</v>
      </c>
      <c r="BF47">
        <v>53</v>
      </c>
      <c r="BG47">
        <v>546981.97</v>
      </c>
      <c r="BH47">
        <v>66</v>
      </c>
      <c r="BI47">
        <v>730867.94</v>
      </c>
      <c r="BJ47">
        <v>74</v>
      </c>
      <c r="BK47">
        <v>684766.38</v>
      </c>
      <c r="BL47">
        <v>37</v>
      </c>
      <c r="BM47">
        <v>319428.69</v>
      </c>
      <c r="BN47">
        <v>36</v>
      </c>
      <c r="BO47">
        <v>380180.47999999998</v>
      </c>
      <c r="BP47">
        <v>73</v>
      </c>
      <c r="BQ47">
        <v>716944.72</v>
      </c>
      <c r="BR47">
        <v>77</v>
      </c>
      <c r="BS47">
        <v>760317.14</v>
      </c>
      <c r="BT47">
        <v>53</v>
      </c>
      <c r="BU47">
        <v>496081.88</v>
      </c>
      <c r="BV47">
        <v>53</v>
      </c>
      <c r="BW47">
        <v>545418.96</v>
      </c>
      <c r="BX47">
        <v>23</v>
      </c>
      <c r="BY47">
        <v>184298.96</v>
      </c>
      <c r="BZ47">
        <v>27</v>
      </c>
      <c r="CA47">
        <v>262719.53999999998</v>
      </c>
      <c r="CB47">
        <v>36</v>
      </c>
      <c r="CC47">
        <v>348784.13</v>
      </c>
      <c r="CD47">
        <v>55</v>
      </c>
      <c r="CE47">
        <v>470938.18</v>
      </c>
      <c r="CF47">
        <v>48</v>
      </c>
      <c r="CG47">
        <v>476499.97</v>
      </c>
      <c r="CH47">
        <v>58</v>
      </c>
      <c r="CI47">
        <v>515206.83</v>
      </c>
      <c r="CJ47">
        <v>49</v>
      </c>
      <c r="CK47">
        <v>404251.31</v>
      </c>
      <c r="CL47">
        <v>152</v>
      </c>
      <c r="CM47">
        <v>1302031.74</v>
      </c>
      <c r="CN47">
        <v>10</v>
      </c>
      <c r="CO47">
        <v>96274.32</v>
      </c>
    </row>
    <row r="48" spans="1:93" x14ac:dyDescent="0.25">
      <c r="A48" s="6" t="s">
        <v>42</v>
      </c>
      <c r="B48">
        <v>2143</v>
      </c>
      <c r="C48">
        <v>17125760.719999999</v>
      </c>
      <c r="D48">
        <v>26</v>
      </c>
      <c r="E48">
        <v>124105.47</v>
      </c>
      <c r="F48">
        <v>52</v>
      </c>
      <c r="G48">
        <v>238536.74</v>
      </c>
      <c r="H48">
        <v>74</v>
      </c>
      <c r="I48">
        <v>349422.07</v>
      </c>
      <c r="J48">
        <v>68</v>
      </c>
      <c r="K48">
        <v>330607.14</v>
      </c>
      <c r="L48">
        <v>84</v>
      </c>
      <c r="M48">
        <v>412126.41</v>
      </c>
      <c r="N48">
        <v>58</v>
      </c>
      <c r="O48">
        <v>276132.78999999998</v>
      </c>
      <c r="P48">
        <v>95</v>
      </c>
      <c r="Q48">
        <v>478316.24</v>
      </c>
      <c r="R48">
        <v>49</v>
      </c>
      <c r="S48">
        <v>256723.57</v>
      </c>
      <c r="T48">
        <v>71</v>
      </c>
      <c r="U48">
        <v>393420.4</v>
      </c>
      <c r="V48">
        <v>89</v>
      </c>
      <c r="W48">
        <v>476829.94</v>
      </c>
      <c r="X48">
        <v>27</v>
      </c>
      <c r="Y48">
        <v>144364.31</v>
      </c>
      <c r="Z48">
        <v>121</v>
      </c>
      <c r="AA48">
        <v>703691.29</v>
      </c>
      <c r="AB48">
        <v>21</v>
      </c>
      <c r="AC48">
        <v>132843.31</v>
      </c>
      <c r="AD48">
        <v>31</v>
      </c>
      <c r="AE48">
        <v>340899.14</v>
      </c>
      <c r="AF48">
        <v>39</v>
      </c>
      <c r="AG48">
        <v>333342.31</v>
      </c>
      <c r="AH48">
        <v>43</v>
      </c>
      <c r="AI48">
        <v>338117.1</v>
      </c>
      <c r="AJ48">
        <v>25</v>
      </c>
      <c r="AK48">
        <v>233175.81</v>
      </c>
      <c r="AL48">
        <v>52</v>
      </c>
      <c r="AM48">
        <v>460109.71</v>
      </c>
      <c r="AN48">
        <v>36</v>
      </c>
      <c r="AO48">
        <v>344803.5</v>
      </c>
      <c r="AP48">
        <v>45</v>
      </c>
      <c r="AQ48">
        <v>372615.56</v>
      </c>
      <c r="AR48">
        <v>61</v>
      </c>
      <c r="AS48">
        <v>542084.61</v>
      </c>
      <c r="AT48">
        <v>56</v>
      </c>
      <c r="AU48">
        <v>531190.81999999995</v>
      </c>
      <c r="AV48">
        <v>68</v>
      </c>
      <c r="AW48">
        <v>643138.41</v>
      </c>
      <c r="AX48">
        <v>80</v>
      </c>
      <c r="AY48">
        <v>841399.5</v>
      </c>
      <c r="AZ48">
        <v>17</v>
      </c>
      <c r="BA48">
        <v>161230.51999999999</v>
      </c>
      <c r="BB48">
        <v>34</v>
      </c>
      <c r="BC48">
        <v>346000.38</v>
      </c>
      <c r="BD48">
        <v>29</v>
      </c>
      <c r="BE48">
        <v>324304.53999999998</v>
      </c>
      <c r="BF48">
        <v>36</v>
      </c>
      <c r="BG48">
        <v>376827.8</v>
      </c>
      <c r="BH48">
        <v>14</v>
      </c>
      <c r="BI48">
        <v>162464.70000000001</v>
      </c>
      <c r="BJ48">
        <v>57</v>
      </c>
      <c r="BK48">
        <v>627818.34</v>
      </c>
      <c r="BL48">
        <v>32</v>
      </c>
      <c r="BM48">
        <v>300011.48</v>
      </c>
      <c r="BN48">
        <v>52</v>
      </c>
      <c r="BO48">
        <v>611664.66</v>
      </c>
      <c r="BP48">
        <v>50</v>
      </c>
      <c r="BQ48">
        <v>505974.93</v>
      </c>
      <c r="BR48">
        <v>34</v>
      </c>
      <c r="BS48">
        <v>358431.65</v>
      </c>
      <c r="BT48">
        <v>52</v>
      </c>
      <c r="BU48">
        <v>563420.54</v>
      </c>
      <c r="BV48">
        <v>44</v>
      </c>
      <c r="BW48">
        <v>506271.75</v>
      </c>
      <c r="BX48">
        <v>16</v>
      </c>
      <c r="BY48">
        <v>143457.79999999999</v>
      </c>
      <c r="BZ48">
        <v>17</v>
      </c>
      <c r="CA48">
        <v>183479.02</v>
      </c>
      <c r="CB48">
        <v>39</v>
      </c>
      <c r="CC48">
        <v>382097.7</v>
      </c>
      <c r="CD48">
        <v>17</v>
      </c>
      <c r="CE48">
        <v>161543.39000000001</v>
      </c>
      <c r="CF48">
        <v>19</v>
      </c>
      <c r="CG48">
        <v>179656.38</v>
      </c>
      <c r="CH48">
        <v>64</v>
      </c>
      <c r="CI48">
        <v>564507.77</v>
      </c>
      <c r="CJ48">
        <v>30</v>
      </c>
      <c r="CK48">
        <v>260567.5</v>
      </c>
      <c r="CL48">
        <v>89</v>
      </c>
      <c r="CM48">
        <v>831575.1</v>
      </c>
      <c r="CN48">
        <v>30</v>
      </c>
      <c r="CO48">
        <v>276458.62</v>
      </c>
    </row>
    <row r="49" spans="1:93" x14ac:dyDescent="0.25">
      <c r="A49" s="6" t="s">
        <v>43</v>
      </c>
      <c r="B49">
        <v>1482</v>
      </c>
      <c r="C49">
        <v>65250269.840000004</v>
      </c>
      <c r="D49">
        <v>30</v>
      </c>
      <c r="E49">
        <v>713942.18</v>
      </c>
      <c r="F49">
        <v>22</v>
      </c>
      <c r="G49">
        <v>523557.6</v>
      </c>
      <c r="H49">
        <v>60</v>
      </c>
      <c r="I49">
        <v>1664993.99</v>
      </c>
      <c r="J49">
        <v>6</v>
      </c>
      <c r="K49">
        <v>145082.4</v>
      </c>
      <c r="L49">
        <v>40</v>
      </c>
      <c r="M49">
        <v>1033235.61</v>
      </c>
      <c r="N49">
        <v>56</v>
      </c>
      <c r="O49">
        <v>1548260.2</v>
      </c>
      <c r="P49">
        <v>39</v>
      </c>
      <c r="Q49">
        <v>1139509.53</v>
      </c>
      <c r="R49">
        <v>2</v>
      </c>
      <c r="S49">
        <v>66224.600000000006</v>
      </c>
      <c r="T49">
        <v>26</v>
      </c>
      <c r="U49">
        <v>882274.97</v>
      </c>
      <c r="V49">
        <v>96</v>
      </c>
      <c r="W49">
        <v>3282069.36</v>
      </c>
      <c r="X49">
        <v>52</v>
      </c>
      <c r="Y49">
        <v>1771566.53</v>
      </c>
      <c r="Z49">
        <v>50</v>
      </c>
      <c r="AA49">
        <v>1687108.9</v>
      </c>
      <c r="AB49">
        <v>50</v>
      </c>
      <c r="AC49">
        <v>1768780</v>
      </c>
      <c r="AD49">
        <v>4</v>
      </c>
      <c r="AE49">
        <v>254132</v>
      </c>
      <c r="AF49">
        <v>7</v>
      </c>
      <c r="AG49">
        <v>452450.78</v>
      </c>
      <c r="AH49">
        <v>11</v>
      </c>
      <c r="AI49">
        <v>401268.7</v>
      </c>
      <c r="AJ49">
        <v>42</v>
      </c>
      <c r="AK49">
        <v>3114092.5</v>
      </c>
      <c r="AL49">
        <v>14</v>
      </c>
      <c r="AM49">
        <v>691653.67</v>
      </c>
      <c r="AN49">
        <v>7</v>
      </c>
      <c r="AO49">
        <v>338897.58</v>
      </c>
      <c r="AP49">
        <v>9</v>
      </c>
      <c r="AQ49">
        <v>622961.69999999995</v>
      </c>
      <c r="AR49">
        <v>41</v>
      </c>
      <c r="AS49">
        <v>1931216.88</v>
      </c>
      <c r="AT49">
        <v>75</v>
      </c>
      <c r="AU49">
        <v>3560982.88</v>
      </c>
      <c r="AV49">
        <v>60</v>
      </c>
      <c r="AW49">
        <v>2770093.33</v>
      </c>
      <c r="AX49">
        <v>41</v>
      </c>
      <c r="AY49">
        <v>2110124.2000000002</v>
      </c>
      <c r="AZ49">
        <v>70</v>
      </c>
      <c r="BA49">
        <v>3604236.15</v>
      </c>
      <c r="BB49">
        <v>4</v>
      </c>
      <c r="BC49">
        <v>192408.51</v>
      </c>
      <c r="BD49">
        <v>91</v>
      </c>
      <c r="BE49">
        <v>4787550.26</v>
      </c>
      <c r="BF49">
        <v>13</v>
      </c>
      <c r="BG49">
        <v>768443.95</v>
      </c>
      <c r="BH49">
        <v>22</v>
      </c>
      <c r="BI49">
        <v>1032836.17</v>
      </c>
      <c r="BJ49">
        <v>33</v>
      </c>
      <c r="BK49">
        <v>1626949.95</v>
      </c>
      <c r="BL49">
        <v>2</v>
      </c>
      <c r="BM49">
        <v>83407.600000000006</v>
      </c>
      <c r="BN49">
        <v>41</v>
      </c>
      <c r="BO49">
        <v>2005363.8</v>
      </c>
      <c r="BP49">
        <v>47</v>
      </c>
      <c r="BQ49">
        <v>2859102.19</v>
      </c>
      <c r="BR49">
        <v>54</v>
      </c>
      <c r="BS49">
        <v>3390524.25</v>
      </c>
      <c r="BT49">
        <v>12</v>
      </c>
      <c r="BU49">
        <v>694305.89</v>
      </c>
      <c r="BV49">
        <v>10</v>
      </c>
      <c r="BW49">
        <v>507803.83</v>
      </c>
      <c r="BX49">
        <v>8</v>
      </c>
      <c r="BY49">
        <v>288779.13</v>
      </c>
      <c r="CB49">
        <v>65</v>
      </c>
      <c r="CC49">
        <v>2978202.09</v>
      </c>
      <c r="CF49">
        <v>10</v>
      </c>
      <c r="CG49">
        <v>452252.88</v>
      </c>
      <c r="CH49">
        <v>25</v>
      </c>
      <c r="CI49">
        <v>1272821.8899999999</v>
      </c>
      <c r="CJ49">
        <v>22</v>
      </c>
      <c r="CK49">
        <v>963878.43</v>
      </c>
      <c r="CL49">
        <v>46</v>
      </c>
      <c r="CM49">
        <v>1948265.08</v>
      </c>
      <c r="CN49">
        <v>67</v>
      </c>
      <c r="CO49">
        <v>3318657.7</v>
      </c>
    </row>
    <row r="50" spans="1:93" x14ac:dyDescent="0.25">
      <c r="A50" s="6" t="s">
        <v>44</v>
      </c>
      <c r="B50">
        <v>302</v>
      </c>
      <c r="C50">
        <v>1798232.16</v>
      </c>
      <c r="D50">
        <v>1</v>
      </c>
      <c r="E50">
        <v>3626.8</v>
      </c>
      <c r="F50">
        <v>11</v>
      </c>
      <c r="G50">
        <v>28076.06</v>
      </c>
      <c r="H50">
        <v>11</v>
      </c>
      <c r="I50">
        <v>33821.81</v>
      </c>
      <c r="J50">
        <v>10</v>
      </c>
      <c r="K50">
        <v>36548.35</v>
      </c>
      <c r="L50">
        <v>8</v>
      </c>
      <c r="M50">
        <v>29449.45</v>
      </c>
      <c r="N50">
        <v>8</v>
      </c>
      <c r="O50">
        <v>29137.52</v>
      </c>
      <c r="P50">
        <v>14</v>
      </c>
      <c r="Q50">
        <v>53474.25</v>
      </c>
      <c r="R50">
        <v>8</v>
      </c>
      <c r="S50">
        <v>27996.67</v>
      </c>
      <c r="T50">
        <v>18</v>
      </c>
      <c r="U50">
        <v>72800.5</v>
      </c>
      <c r="V50">
        <v>2</v>
      </c>
      <c r="W50">
        <v>9251.2000000000007</v>
      </c>
      <c r="X50">
        <v>2</v>
      </c>
      <c r="Y50">
        <v>7688.4</v>
      </c>
      <c r="Z50">
        <v>27</v>
      </c>
      <c r="AA50">
        <v>113552.5</v>
      </c>
      <c r="AD50">
        <v>3</v>
      </c>
      <c r="AE50">
        <v>15961.2</v>
      </c>
      <c r="AF50">
        <v>4</v>
      </c>
      <c r="AG50">
        <v>27280.32</v>
      </c>
      <c r="AH50">
        <v>4</v>
      </c>
      <c r="AI50">
        <v>27246.7</v>
      </c>
      <c r="AJ50">
        <v>5</v>
      </c>
      <c r="AK50">
        <v>27180.07</v>
      </c>
      <c r="AL50">
        <v>4</v>
      </c>
      <c r="AM50">
        <v>25490.639999999999</v>
      </c>
      <c r="AN50">
        <v>1</v>
      </c>
      <c r="AO50">
        <v>7818.4</v>
      </c>
      <c r="AP50">
        <v>10</v>
      </c>
      <c r="AQ50">
        <v>72429.899999999994</v>
      </c>
      <c r="AR50">
        <v>6</v>
      </c>
      <c r="AS50">
        <v>41928.720000000001</v>
      </c>
      <c r="AT50">
        <v>19</v>
      </c>
      <c r="AU50">
        <v>115671.98</v>
      </c>
      <c r="AV50">
        <v>7</v>
      </c>
      <c r="AW50">
        <v>50718.91</v>
      </c>
      <c r="AX50">
        <v>10</v>
      </c>
      <c r="AY50">
        <v>76967.87</v>
      </c>
      <c r="AZ50">
        <v>3</v>
      </c>
      <c r="BA50">
        <v>15674.51</v>
      </c>
      <c r="BB50">
        <v>3</v>
      </c>
      <c r="BC50">
        <v>20225.349999999999</v>
      </c>
      <c r="BD50">
        <v>1</v>
      </c>
      <c r="BE50">
        <v>6528.75</v>
      </c>
      <c r="BF50">
        <v>12</v>
      </c>
      <c r="BG50">
        <v>124289.05</v>
      </c>
      <c r="BH50">
        <v>6</v>
      </c>
      <c r="BI50">
        <v>43372.05</v>
      </c>
      <c r="BJ50">
        <v>9</v>
      </c>
      <c r="BK50">
        <v>63384.45</v>
      </c>
      <c r="BL50">
        <v>2</v>
      </c>
      <c r="BM50">
        <v>15191.81</v>
      </c>
      <c r="BN50">
        <v>9</v>
      </c>
      <c r="BO50">
        <v>71986.740000000005</v>
      </c>
      <c r="BP50">
        <v>11</v>
      </c>
      <c r="BQ50">
        <v>91514.01</v>
      </c>
      <c r="BR50">
        <v>7</v>
      </c>
      <c r="BS50">
        <v>62252.2</v>
      </c>
      <c r="BT50">
        <v>8</v>
      </c>
      <c r="BU50">
        <v>74022.899999999994</v>
      </c>
      <c r="BV50">
        <v>7</v>
      </c>
      <c r="BW50">
        <v>58237.56</v>
      </c>
      <c r="BX50">
        <v>1</v>
      </c>
      <c r="BY50">
        <v>7495.7</v>
      </c>
      <c r="BZ50">
        <v>1</v>
      </c>
      <c r="CA50">
        <v>8839.7000000000007</v>
      </c>
      <c r="CB50">
        <v>6</v>
      </c>
      <c r="CC50">
        <v>40656.11</v>
      </c>
      <c r="CD50">
        <v>4</v>
      </c>
      <c r="CE50">
        <v>33817.300000000003</v>
      </c>
      <c r="CF50">
        <v>6</v>
      </c>
      <c r="CG50">
        <v>49216.6</v>
      </c>
      <c r="CH50">
        <v>1</v>
      </c>
      <c r="CI50">
        <v>4371.63</v>
      </c>
      <c r="CJ50">
        <v>1</v>
      </c>
      <c r="CK50">
        <v>4554.17</v>
      </c>
      <c r="CL50">
        <v>11</v>
      </c>
      <c r="CM50">
        <v>68483.350000000006</v>
      </c>
    </row>
    <row r="51" spans="1:93" x14ac:dyDescent="0.25">
      <c r="A51" s="6" t="s">
        <v>45</v>
      </c>
      <c r="B51">
        <v>40</v>
      </c>
      <c r="C51">
        <v>1781771.5</v>
      </c>
      <c r="P51">
        <v>2</v>
      </c>
      <c r="Q51">
        <v>41010.089999999997</v>
      </c>
      <c r="V51">
        <v>2</v>
      </c>
      <c r="W51">
        <v>43607.040000000001</v>
      </c>
      <c r="Z51">
        <v>2</v>
      </c>
      <c r="AA51">
        <v>61543.7</v>
      </c>
      <c r="AL51">
        <v>5</v>
      </c>
      <c r="AM51">
        <v>153702.73000000001</v>
      </c>
      <c r="AT51">
        <v>2</v>
      </c>
      <c r="AU51">
        <v>78323.149999999994</v>
      </c>
      <c r="AV51">
        <v>2</v>
      </c>
      <c r="AW51">
        <v>103306.26</v>
      </c>
      <c r="AX51">
        <v>2</v>
      </c>
      <c r="AY51">
        <v>83266.44</v>
      </c>
      <c r="BD51">
        <v>2</v>
      </c>
      <c r="BE51">
        <v>98635.11</v>
      </c>
      <c r="BJ51">
        <v>1</v>
      </c>
      <c r="BK51">
        <v>46471.4</v>
      </c>
      <c r="BL51">
        <v>3</v>
      </c>
      <c r="BM51">
        <v>112719.65</v>
      </c>
      <c r="BN51">
        <v>2</v>
      </c>
      <c r="BO51">
        <v>78885.929999999993</v>
      </c>
      <c r="BP51">
        <v>9</v>
      </c>
      <c r="BQ51">
        <v>526969.24</v>
      </c>
      <c r="BR51">
        <v>2</v>
      </c>
      <c r="BS51">
        <v>146524.5</v>
      </c>
      <c r="BV51">
        <v>1</v>
      </c>
      <c r="BW51">
        <v>37404.11</v>
      </c>
      <c r="CH51">
        <v>3</v>
      </c>
      <c r="CI51">
        <v>169402.15</v>
      </c>
    </row>
    <row r="52" spans="1:93" x14ac:dyDescent="0.25">
      <c r="A52" s="6" t="s">
        <v>46</v>
      </c>
      <c r="B52">
        <v>271</v>
      </c>
      <c r="C52">
        <v>17687512.91</v>
      </c>
      <c r="D52">
        <v>5</v>
      </c>
      <c r="E52">
        <v>162372.01999999999</v>
      </c>
      <c r="F52">
        <v>2</v>
      </c>
      <c r="G52">
        <v>81222.600000000006</v>
      </c>
      <c r="H52">
        <v>9</v>
      </c>
      <c r="I52">
        <v>324357.89</v>
      </c>
      <c r="J52">
        <v>3</v>
      </c>
      <c r="K52">
        <v>127629</v>
      </c>
      <c r="L52">
        <v>6</v>
      </c>
      <c r="M52">
        <v>236374.09</v>
      </c>
      <c r="N52">
        <v>7</v>
      </c>
      <c r="O52">
        <v>310610.12</v>
      </c>
      <c r="P52">
        <v>5</v>
      </c>
      <c r="Q52">
        <v>185272.46</v>
      </c>
      <c r="R52">
        <v>9</v>
      </c>
      <c r="S52">
        <v>382958.01</v>
      </c>
      <c r="T52">
        <v>11</v>
      </c>
      <c r="U52">
        <v>459347.81</v>
      </c>
      <c r="V52">
        <v>7</v>
      </c>
      <c r="W52">
        <v>323773.59999999998</v>
      </c>
      <c r="X52">
        <v>9</v>
      </c>
      <c r="Y52">
        <v>376568.2</v>
      </c>
      <c r="Z52">
        <v>25</v>
      </c>
      <c r="AA52">
        <v>1204980</v>
      </c>
      <c r="AB52">
        <v>4</v>
      </c>
      <c r="AC52">
        <v>193423.2</v>
      </c>
      <c r="AD52">
        <v>11</v>
      </c>
      <c r="AE52">
        <v>977537</v>
      </c>
      <c r="AF52">
        <v>13</v>
      </c>
      <c r="AG52">
        <v>977809.5</v>
      </c>
      <c r="AH52">
        <v>4</v>
      </c>
      <c r="AI52">
        <v>290149</v>
      </c>
      <c r="AJ52">
        <v>2</v>
      </c>
      <c r="AK52">
        <v>191365.8</v>
      </c>
      <c r="AL52">
        <v>5</v>
      </c>
      <c r="AM52">
        <v>426576.7</v>
      </c>
      <c r="AN52">
        <v>7</v>
      </c>
      <c r="AO52">
        <v>573945.96</v>
      </c>
      <c r="AP52">
        <v>3</v>
      </c>
      <c r="AQ52">
        <v>219500.1</v>
      </c>
      <c r="AR52">
        <v>7</v>
      </c>
      <c r="AS52">
        <v>576265.1</v>
      </c>
      <c r="AT52">
        <v>7</v>
      </c>
      <c r="AU52">
        <v>541422.24</v>
      </c>
      <c r="AV52">
        <v>6</v>
      </c>
      <c r="AW52">
        <v>511859.4</v>
      </c>
      <c r="AX52">
        <v>4</v>
      </c>
      <c r="AY52">
        <v>288025.32</v>
      </c>
      <c r="AZ52">
        <v>2</v>
      </c>
      <c r="BA52">
        <v>176616.86</v>
      </c>
      <c r="BB52">
        <v>2</v>
      </c>
      <c r="BC52">
        <v>188409.9</v>
      </c>
      <c r="BD52">
        <v>5</v>
      </c>
      <c r="BE52">
        <v>530491.6</v>
      </c>
      <c r="BF52">
        <v>7</v>
      </c>
      <c r="BG52">
        <v>615714.5</v>
      </c>
      <c r="BH52">
        <v>5</v>
      </c>
      <c r="BI52">
        <v>503161.1</v>
      </c>
      <c r="BJ52">
        <v>13</v>
      </c>
      <c r="BK52">
        <v>1137995.1000000001</v>
      </c>
      <c r="BL52">
        <v>7</v>
      </c>
      <c r="BM52">
        <v>596225.6</v>
      </c>
      <c r="BN52">
        <v>4</v>
      </c>
      <c r="BO52">
        <v>400379.2</v>
      </c>
      <c r="BP52">
        <v>1</v>
      </c>
      <c r="BQ52">
        <v>94112.5</v>
      </c>
      <c r="BR52">
        <v>2</v>
      </c>
      <c r="BS52">
        <v>96428.96</v>
      </c>
      <c r="BV52">
        <v>11</v>
      </c>
      <c r="BW52">
        <v>780802.1</v>
      </c>
      <c r="BX52">
        <v>3</v>
      </c>
      <c r="BY52">
        <v>129281.83</v>
      </c>
      <c r="BZ52">
        <v>2</v>
      </c>
      <c r="CA52">
        <v>115640.33</v>
      </c>
      <c r="CB52">
        <v>1</v>
      </c>
      <c r="CC52">
        <v>76168.5</v>
      </c>
      <c r="CD52">
        <v>1</v>
      </c>
      <c r="CE52">
        <v>68866.5</v>
      </c>
      <c r="CF52">
        <v>10</v>
      </c>
      <c r="CG52">
        <v>645063.02</v>
      </c>
      <c r="CH52">
        <v>4</v>
      </c>
      <c r="CI52">
        <v>276006.09999999998</v>
      </c>
      <c r="CJ52">
        <v>5</v>
      </c>
      <c r="CK52">
        <v>262513.34000000003</v>
      </c>
      <c r="CL52">
        <v>9</v>
      </c>
      <c r="CM52">
        <v>651004.69999999995</v>
      </c>
      <c r="CN52">
        <v>6</v>
      </c>
      <c r="CO52">
        <v>399286.05</v>
      </c>
    </row>
    <row r="53" spans="1:93" x14ac:dyDescent="0.25">
      <c r="A53" s="6" t="s">
        <v>47</v>
      </c>
      <c r="B53">
        <v>44</v>
      </c>
      <c r="C53">
        <v>2458259</v>
      </c>
      <c r="F53">
        <v>1</v>
      </c>
      <c r="G53">
        <v>24238.58</v>
      </c>
      <c r="N53">
        <v>1</v>
      </c>
      <c r="O53">
        <v>35339.800000000003</v>
      </c>
      <c r="T53">
        <v>2</v>
      </c>
      <c r="U53">
        <v>58635.22</v>
      </c>
      <c r="V53">
        <v>2</v>
      </c>
      <c r="W53">
        <v>58462.5</v>
      </c>
      <c r="X53">
        <v>7</v>
      </c>
      <c r="Y53">
        <v>213672.49</v>
      </c>
      <c r="AF53">
        <v>1</v>
      </c>
      <c r="AG53">
        <v>83625</v>
      </c>
      <c r="AL53">
        <v>6</v>
      </c>
      <c r="AM53">
        <v>457116.2</v>
      </c>
      <c r="AN53">
        <v>3</v>
      </c>
      <c r="AO53">
        <v>153424.95999999999</v>
      </c>
      <c r="AT53">
        <v>2</v>
      </c>
      <c r="AU53">
        <v>141703.4</v>
      </c>
      <c r="BF53">
        <v>1</v>
      </c>
      <c r="BG53">
        <v>75114.8</v>
      </c>
      <c r="BJ53">
        <v>2</v>
      </c>
      <c r="BK53">
        <v>114799.23</v>
      </c>
      <c r="BL53">
        <v>1</v>
      </c>
      <c r="BM53">
        <v>75114.8</v>
      </c>
      <c r="BN53">
        <v>2</v>
      </c>
      <c r="BO53">
        <v>147975.79999999999</v>
      </c>
      <c r="BR53">
        <v>1</v>
      </c>
      <c r="BS53">
        <v>75114.8</v>
      </c>
      <c r="BT53">
        <v>1</v>
      </c>
      <c r="BU53">
        <v>91834.3</v>
      </c>
      <c r="BV53">
        <v>1</v>
      </c>
      <c r="BW53">
        <v>90853.9</v>
      </c>
      <c r="BX53">
        <v>1</v>
      </c>
      <c r="BY53">
        <v>47242.19</v>
      </c>
      <c r="CB53">
        <v>2</v>
      </c>
      <c r="CC53">
        <v>147432.29999999999</v>
      </c>
      <c r="CD53">
        <v>1</v>
      </c>
      <c r="CE53">
        <v>41131.360000000001</v>
      </c>
      <c r="CF53">
        <v>1</v>
      </c>
      <c r="CG53">
        <v>73855.600000000006</v>
      </c>
      <c r="CH53">
        <v>5</v>
      </c>
      <c r="CI53">
        <v>251571.77</v>
      </c>
    </row>
    <row r="54" spans="1:93" x14ac:dyDescent="0.25">
      <c r="A54" s="6" t="s">
        <v>48</v>
      </c>
      <c r="B54">
        <v>5945</v>
      </c>
      <c r="C54">
        <v>51110379.060000002</v>
      </c>
      <c r="D54">
        <v>51</v>
      </c>
      <c r="E54">
        <v>226015.72</v>
      </c>
      <c r="F54">
        <v>249</v>
      </c>
      <c r="G54">
        <v>1104651.19</v>
      </c>
      <c r="H54">
        <v>149</v>
      </c>
      <c r="I54">
        <v>760419.57</v>
      </c>
      <c r="J54">
        <v>168</v>
      </c>
      <c r="K54">
        <v>783486.12</v>
      </c>
      <c r="L54">
        <v>86</v>
      </c>
      <c r="M54">
        <v>487399.01</v>
      </c>
      <c r="N54">
        <v>313</v>
      </c>
      <c r="O54">
        <v>1562101.86</v>
      </c>
      <c r="P54">
        <v>279</v>
      </c>
      <c r="Q54">
        <v>1533036.35</v>
      </c>
      <c r="R54">
        <v>105</v>
      </c>
      <c r="S54">
        <v>571174.09</v>
      </c>
      <c r="T54">
        <v>89</v>
      </c>
      <c r="U54">
        <v>507751.48</v>
      </c>
      <c r="V54">
        <v>164</v>
      </c>
      <c r="W54">
        <v>911551.24</v>
      </c>
      <c r="X54">
        <v>58</v>
      </c>
      <c r="Y54">
        <v>323984.56</v>
      </c>
      <c r="Z54">
        <v>271</v>
      </c>
      <c r="AA54">
        <v>1657077.21</v>
      </c>
      <c r="AB54">
        <v>36</v>
      </c>
      <c r="AC54">
        <v>241361.55</v>
      </c>
      <c r="AD54">
        <v>91</v>
      </c>
      <c r="AE54">
        <v>1157622.7</v>
      </c>
      <c r="AF54">
        <v>111</v>
      </c>
      <c r="AG54">
        <v>933143.5</v>
      </c>
      <c r="AH54">
        <v>56</v>
      </c>
      <c r="AI54">
        <v>520883.03</v>
      </c>
      <c r="AJ54">
        <v>206</v>
      </c>
      <c r="AK54">
        <v>2023542.65</v>
      </c>
      <c r="AL54">
        <v>116</v>
      </c>
      <c r="AM54">
        <v>1143737.67</v>
      </c>
      <c r="AN54">
        <v>125</v>
      </c>
      <c r="AO54">
        <v>1076829.0900000001</v>
      </c>
      <c r="AP54">
        <v>120</v>
      </c>
      <c r="AQ54">
        <v>1016953.3</v>
      </c>
      <c r="AR54">
        <v>132</v>
      </c>
      <c r="AS54">
        <v>1210541.58</v>
      </c>
      <c r="AT54">
        <v>113</v>
      </c>
      <c r="AU54">
        <v>1068542.3700000001</v>
      </c>
      <c r="AV54">
        <v>210</v>
      </c>
      <c r="AW54">
        <v>2081969.27</v>
      </c>
      <c r="AX54">
        <v>227</v>
      </c>
      <c r="AY54">
        <v>2263470.65</v>
      </c>
      <c r="AZ54">
        <v>83</v>
      </c>
      <c r="BA54">
        <v>1077923.83</v>
      </c>
      <c r="BB54">
        <v>105</v>
      </c>
      <c r="BC54">
        <v>1226523.28</v>
      </c>
      <c r="BD54">
        <v>171</v>
      </c>
      <c r="BE54">
        <v>2023924.61</v>
      </c>
      <c r="BF54">
        <v>118</v>
      </c>
      <c r="BG54">
        <v>1386880.74</v>
      </c>
      <c r="BH54">
        <v>129</v>
      </c>
      <c r="BI54">
        <v>1811462.76</v>
      </c>
      <c r="BJ54">
        <v>69</v>
      </c>
      <c r="BK54">
        <v>808885.85</v>
      </c>
      <c r="BL54">
        <v>92</v>
      </c>
      <c r="BM54">
        <v>1089525.1200000001</v>
      </c>
      <c r="BN54">
        <v>73</v>
      </c>
      <c r="BO54">
        <v>723472.57</v>
      </c>
      <c r="BP54">
        <v>150</v>
      </c>
      <c r="BQ54">
        <v>1697771.47</v>
      </c>
      <c r="BR54">
        <v>109</v>
      </c>
      <c r="BS54">
        <v>1262159.76</v>
      </c>
      <c r="BT54">
        <v>135</v>
      </c>
      <c r="BU54">
        <v>1308140.6399999999</v>
      </c>
      <c r="BV54">
        <v>159</v>
      </c>
      <c r="BW54">
        <v>1692020.94</v>
      </c>
      <c r="BX54">
        <v>80</v>
      </c>
      <c r="BY54">
        <v>823696.02</v>
      </c>
      <c r="BZ54">
        <v>59</v>
      </c>
      <c r="CA54">
        <v>672731.91</v>
      </c>
      <c r="CB54">
        <v>36</v>
      </c>
      <c r="CC54">
        <v>338822.61</v>
      </c>
      <c r="CD54">
        <v>95</v>
      </c>
      <c r="CE54">
        <v>834494.62</v>
      </c>
      <c r="CF54">
        <v>75</v>
      </c>
      <c r="CG54">
        <v>687106.82</v>
      </c>
      <c r="CH54">
        <v>227</v>
      </c>
      <c r="CI54">
        <v>2333143.14</v>
      </c>
      <c r="CJ54">
        <v>164</v>
      </c>
      <c r="CK54">
        <v>1450023.04</v>
      </c>
      <c r="CL54">
        <v>210</v>
      </c>
      <c r="CM54">
        <v>1912380.88</v>
      </c>
      <c r="CN54">
        <v>81</v>
      </c>
      <c r="CO54">
        <v>782042.69</v>
      </c>
    </row>
    <row r="55" spans="1:93" x14ac:dyDescent="0.25">
      <c r="A55" s="6" t="s">
        <v>49</v>
      </c>
      <c r="B55">
        <v>5231</v>
      </c>
      <c r="C55">
        <v>20501574.539999999</v>
      </c>
      <c r="D55">
        <v>90</v>
      </c>
      <c r="E55">
        <v>195973.94</v>
      </c>
      <c r="F55">
        <v>73</v>
      </c>
      <c r="G55">
        <v>153371.57</v>
      </c>
      <c r="H55">
        <v>121</v>
      </c>
      <c r="I55">
        <v>263806.28000000003</v>
      </c>
      <c r="J55">
        <v>136</v>
      </c>
      <c r="K55">
        <v>316744.63</v>
      </c>
      <c r="L55">
        <v>82</v>
      </c>
      <c r="M55">
        <v>185249.06</v>
      </c>
      <c r="N55">
        <v>88</v>
      </c>
      <c r="O55">
        <v>181585.63</v>
      </c>
      <c r="P55">
        <v>73</v>
      </c>
      <c r="Q55">
        <v>166984.57999999999</v>
      </c>
      <c r="R55">
        <v>83</v>
      </c>
      <c r="S55">
        <v>183193.82</v>
      </c>
      <c r="T55">
        <v>126</v>
      </c>
      <c r="U55">
        <v>306008.15000000002</v>
      </c>
      <c r="V55">
        <v>100</v>
      </c>
      <c r="W55">
        <v>234826.03</v>
      </c>
      <c r="X55">
        <v>84</v>
      </c>
      <c r="Y55">
        <v>210470.34</v>
      </c>
      <c r="Z55">
        <v>183</v>
      </c>
      <c r="AA55">
        <v>468340.17</v>
      </c>
      <c r="AB55">
        <v>52</v>
      </c>
      <c r="AC55">
        <v>171701.29</v>
      </c>
      <c r="AD55">
        <v>63</v>
      </c>
      <c r="AE55">
        <v>253466.25</v>
      </c>
      <c r="AF55">
        <v>73</v>
      </c>
      <c r="AG55">
        <v>262957.53999999998</v>
      </c>
      <c r="AH55">
        <v>111</v>
      </c>
      <c r="AI55">
        <v>356649.84</v>
      </c>
      <c r="AJ55">
        <v>94</v>
      </c>
      <c r="AK55">
        <v>429446.37</v>
      </c>
      <c r="AL55">
        <v>79</v>
      </c>
      <c r="AM55">
        <v>304074.45</v>
      </c>
      <c r="AN55">
        <v>67</v>
      </c>
      <c r="AO55">
        <v>249825.56</v>
      </c>
      <c r="AP55">
        <v>86</v>
      </c>
      <c r="AQ55">
        <v>321015.28999999998</v>
      </c>
      <c r="AR55">
        <v>159</v>
      </c>
      <c r="AS55">
        <v>601603.26</v>
      </c>
      <c r="AT55">
        <v>83</v>
      </c>
      <c r="AU55">
        <v>362586.89</v>
      </c>
      <c r="AV55">
        <v>170</v>
      </c>
      <c r="AW55">
        <v>736133.78</v>
      </c>
      <c r="AX55">
        <v>214</v>
      </c>
      <c r="AY55">
        <v>986423.83</v>
      </c>
      <c r="AZ55">
        <v>54</v>
      </c>
      <c r="BA55">
        <v>252802.68</v>
      </c>
      <c r="BB55">
        <v>36</v>
      </c>
      <c r="BC55">
        <v>176888.54</v>
      </c>
      <c r="BD55">
        <v>167</v>
      </c>
      <c r="BE55">
        <v>834661.36</v>
      </c>
      <c r="BF55">
        <v>97</v>
      </c>
      <c r="BG55">
        <v>426641.45</v>
      </c>
      <c r="BH55">
        <v>105</v>
      </c>
      <c r="BI55">
        <v>476284.32</v>
      </c>
      <c r="BJ55">
        <v>215</v>
      </c>
      <c r="BK55">
        <v>1027962.95</v>
      </c>
      <c r="BL55">
        <v>74</v>
      </c>
      <c r="BM55">
        <v>345247.75</v>
      </c>
      <c r="BN55">
        <v>156</v>
      </c>
      <c r="BO55">
        <v>696875.5</v>
      </c>
      <c r="BP55">
        <v>153</v>
      </c>
      <c r="BQ55">
        <v>816979.85</v>
      </c>
      <c r="BR55">
        <v>83</v>
      </c>
      <c r="BS55">
        <v>443364.19</v>
      </c>
      <c r="BT55">
        <v>275</v>
      </c>
      <c r="BU55">
        <v>1299064.29</v>
      </c>
      <c r="BV55">
        <v>100</v>
      </c>
      <c r="BW55">
        <v>489627.04</v>
      </c>
      <c r="BX55">
        <v>104</v>
      </c>
      <c r="BY55">
        <v>474356.09</v>
      </c>
      <c r="BZ55">
        <v>102</v>
      </c>
      <c r="CA55">
        <v>447106.8</v>
      </c>
      <c r="CB55">
        <v>122</v>
      </c>
      <c r="CC55">
        <v>542672.5</v>
      </c>
      <c r="CD55">
        <v>79</v>
      </c>
      <c r="CE55">
        <v>371291.3</v>
      </c>
      <c r="CF55">
        <v>186</v>
      </c>
      <c r="CG55">
        <v>770353.49</v>
      </c>
      <c r="CH55">
        <v>178</v>
      </c>
      <c r="CI55">
        <v>758653.07</v>
      </c>
      <c r="CJ55">
        <v>107</v>
      </c>
      <c r="CK55">
        <v>435115.3</v>
      </c>
      <c r="CL55">
        <v>217</v>
      </c>
      <c r="CM55">
        <v>943625.93</v>
      </c>
      <c r="CN55">
        <v>131</v>
      </c>
      <c r="CO55">
        <v>569561.59</v>
      </c>
    </row>
    <row r="56" spans="1:93" x14ac:dyDescent="0.25">
      <c r="A56" s="6" t="s">
        <v>50</v>
      </c>
      <c r="B56">
        <v>3195</v>
      </c>
      <c r="C56">
        <v>207492806.66</v>
      </c>
      <c r="D56">
        <v>19</v>
      </c>
      <c r="E56">
        <v>807627.1</v>
      </c>
      <c r="F56">
        <v>61</v>
      </c>
      <c r="G56">
        <v>2885261.64</v>
      </c>
      <c r="H56">
        <v>42</v>
      </c>
      <c r="I56">
        <v>1840508.7</v>
      </c>
      <c r="J56">
        <v>65</v>
      </c>
      <c r="K56">
        <v>3081625.7</v>
      </c>
      <c r="L56">
        <v>71</v>
      </c>
      <c r="M56">
        <v>3501572.97</v>
      </c>
      <c r="N56">
        <v>157</v>
      </c>
      <c r="O56">
        <v>7581057.5300000003</v>
      </c>
      <c r="P56">
        <v>66</v>
      </c>
      <c r="Q56">
        <v>3383286.51</v>
      </c>
      <c r="R56">
        <v>26</v>
      </c>
      <c r="S56">
        <v>1425378.73</v>
      </c>
      <c r="T56">
        <v>42</v>
      </c>
      <c r="U56">
        <v>2366430.44</v>
      </c>
      <c r="V56">
        <v>81</v>
      </c>
      <c r="W56">
        <v>4587816.6900000004</v>
      </c>
      <c r="X56">
        <v>72</v>
      </c>
      <c r="Y56">
        <v>3682560.32</v>
      </c>
      <c r="Z56">
        <v>231</v>
      </c>
      <c r="AA56">
        <v>12670443.140000001</v>
      </c>
      <c r="AB56">
        <v>43</v>
      </c>
      <c r="AC56">
        <v>2506207.1</v>
      </c>
      <c r="AD56">
        <v>14</v>
      </c>
      <c r="AE56">
        <v>919365.05</v>
      </c>
      <c r="AF56">
        <v>24</v>
      </c>
      <c r="AG56">
        <v>1499738.2</v>
      </c>
      <c r="AH56">
        <v>39</v>
      </c>
      <c r="AI56">
        <v>3161751.99</v>
      </c>
      <c r="AJ56">
        <v>48</v>
      </c>
      <c r="AK56">
        <v>4675451.1399999997</v>
      </c>
      <c r="AL56">
        <v>111</v>
      </c>
      <c r="AM56">
        <v>9337944.1600000001</v>
      </c>
      <c r="AN56">
        <v>50</v>
      </c>
      <c r="AO56">
        <v>3947553.53</v>
      </c>
      <c r="AP56">
        <v>68</v>
      </c>
      <c r="AQ56">
        <v>4311935.76</v>
      </c>
      <c r="AR56">
        <v>131</v>
      </c>
      <c r="AS56">
        <v>8721171.8100000005</v>
      </c>
      <c r="AT56">
        <v>86</v>
      </c>
      <c r="AU56">
        <v>5742189.9800000004</v>
      </c>
      <c r="AV56">
        <v>113</v>
      </c>
      <c r="AW56">
        <v>7738058.7999999998</v>
      </c>
      <c r="AX56">
        <v>134</v>
      </c>
      <c r="AY56">
        <v>9625674.9700000007</v>
      </c>
      <c r="AZ56">
        <v>80</v>
      </c>
      <c r="BA56">
        <v>6023250.8499999996</v>
      </c>
      <c r="BB56">
        <v>81</v>
      </c>
      <c r="BC56">
        <v>7064305.6900000004</v>
      </c>
      <c r="BD56">
        <v>102</v>
      </c>
      <c r="BE56">
        <v>9532997.6600000001</v>
      </c>
      <c r="BF56">
        <v>52</v>
      </c>
      <c r="BG56">
        <v>3968280.99</v>
      </c>
      <c r="BH56">
        <v>17</v>
      </c>
      <c r="BI56">
        <v>1222026.43</v>
      </c>
      <c r="BJ56">
        <v>68</v>
      </c>
      <c r="BK56">
        <v>4538329.38</v>
      </c>
      <c r="BL56">
        <v>89</v>
      </c>
      <c r="BM56">
        <v>6941727.0099999998</v>
      </c>
      <c r="BN56">
        <v>67</v>
      </c>
      <c r="BO56">
        <v>4440482.2300000004</v>
      </c>
      <c r="BP56">
        <v>97</v>
      </c>
      <c r="BQ56">
        <v>6443510.3099999996</v>
      </c>
      <c r="BR56">
        <v>39</v>
      </c>
      <c r="BS56">
        <v>3252696.25</v>
      </c>
      <c r="BT56">
        <v>83</v>
      </c>
      <c r="BU56">
        <v>5630801.1699999999</v>
      </c>
      <c r="BV56">
        <v>184</v>
      </c>
      <c r="BW56">
        <v>13214412.1</v>
      </c>
      <c r="BX56">
        <v>26</v>
      </c>
      <c r="BY56">
        <v>1741105.13</v>
      </c>
      <c r="BZ56">
        <v>79</v>
      </c>
      <c r="CA56">
        <v>5333152.5199999996</v>
      </c>
      <c r="CB56">
        <v>10</v>
      </c>
      <c r="CC56">
        <v>589302.07999999996</v>
      </c>
      <c r="CD56">
        <v>84</v>
      </c>
      <c r="CE56">
        <v>4714104.53</v>
      </c>
      <c r="CF56">
        <v>37</v>
      </c>
      <c r="CG56">
        <v>2164793.33</v>
      </c>
      <c r="CH56">
        <v>35</v>
      </c>
      <c r="CI56">
        <v>1839343.03</v>
      </c>
      <c r="CJ56">
        <v>20</v>
      </c>
      <c r="CK56">
        <v>1135376.04</v>
      </c>
      <c r="CL56">
        <v>65</v>
      </c>
      <c r="CM56">
        <v>3204747.3</v>
      </c>
      <c r="CN56">
        <v>86</v>
      </c>
      <c r="CO56">
        <v>4497450.67</v>
      </c>
    </row>
    <row r="57" spans="1:93" x14ac:dyDescent="0.25">
      <c r="A57" s="6" t="s">
        <v>51</v>
      </c>
      <c r="B57">
        <v>376</v>
      </c>
      <c r="C57">
        <v>20360441.050000001</v>
      </c>
      <c r="F57">
        <v>5</v>
      </c>
      <c r="G57">
        <v>141405.17000000001</v>
      </c>
      <c r="H57">
        <v>6</v>
      </c>
      <c r="I57">
        <v>156661.79999999999</v>
      </c>
      <c r="J57">
        <v>11</v>
      </c>
      <c r="K57">
        <v>356278.45</v>
      </c>
      <c r="L57">
        <v>5</v>
      </c>
      <c r="M57">
        <v>162995.85</v>
      </c>
      <c r="N57">
        <v>14</v>
      </c>
      <c r="O57">
        <v>464247.03999999998</v>
      </c>
      <c r="P57">
        <v>10</v>
      </c>
      <c r="Q57">
        <v>386665</v>
      </c>
      <c r="R57">
        <v>1</v>
      </c>
      <c r="S57">
        <v>39479</v>
      </c>
      <c r="T57">
        <v>14</v>
      </c>
      <c r="U57">
        <v>476677.14</v>
      </c>
      <c r="V57">
        <v>13</v>
      </c>
      <c r="W57">
        <v>446270.57</v>
      </c>
      <c r="X57">
        <v>10</v>
      </c>
      <c r="Y57">
        <v>366831.02</v>
      </c>
      <c r="Z57">
        <v>38</v>
      </c>
      <c r="AA57">
        <v>1477941.34</v>
      </c>
      <c r="AB57">
        <v>8</v>
      </c>
      <c r="AC57">
        <v>229720.07</v>
      </c>
      <c r="AD57">
        <v>2</v>
      </c>
      <c r="AE57">
        <v>103976.2</v>
      </c>
      <c r="AF57">
        <v>10</v>
      </c>
      <c r="AG57">
        <v>530160.93999999994</v>
      </c>
      <c r="AH57">
        <v>5</v>
      </c>
      <c r="AI57">
        <v>289335.90000000002</v>
      </c>
      <c r="AL57">
        <v>11</v>
      </c>
      <c r="AM57">
        <v>822202.3</v>
      </c>
      <c r="AN57">
        <v>3</v>
      </c>
      <c r="AO57">
        <v>162197.66</v>
      </c>
      <c r="AP57">
        <v>5</v>
      </c>
      <c r="AQ57">
        <v>330165.75</v>
      </c>
      <c r="AR57">
        <v>17</v>
      </c>
      <c r="AS57">
        <v>1037076.9</v>
      </c>
      <c r="AT57">
        <v>10</v>
      </c>
      <c r="AU57">
        <v>691637.3</v>
      </c>
      <c r="AV57">
        <v>15</v>
      </c>
      <c r="AW57">
        <v>1064604.7</v>
      </c>
      <c r="AX57">
        <v>10</v>
      </c>
      <c r="AY57">
        <v>583009.18000000005</v>
      </c>
      <c r="BB57">
        <v>3</v>
      </c>
      <c r="BC57">
        <v>186300.84</v>
      </c>
      <c r="BD57">
        <v>6</v>
      </c>
      <c r="BE57">
        <v>587689.19999999995</v>
      </c>
      <c r="BF57">
        <v>6</v>
      </c>
      <c r="BG57">
        <v>410240.03</v>
      </c>
      <c r="BH57">
        <v>2</v>
      </c>
      <c r="BI57">
        <v>144388</v>
      </c>
      <c r="BJ57">
        <v>26</v>
      </c>
      <c r="BK57">
        <v>1921444.7</v>
      </c>
      <c r="BL57">
        <v>14</v>
      </c>
      <c r="BM57">
        <v>972905.05</v>
      </c>
      <c r="BN57">
        <v>5</v>
      </c>
      <c r="BO57">
        <v>254589.97</v>
      </c>
      <c r="BP57">
        <v>1</v>
      </c>
      <c r="BQ57">
        <v>68690.8</v>
      </c>
      <c r="BR57">
        <v>2</v>
      </c>
      <c r="BS57">
        <v>187951.6</v>
      </c>
      <c r="BT57">
        <v>5</v>
      </c>
      <c r="BU57">
        <v>454711.1</v>
      </c>
      <c r="BV57">
        <v>22</v>
      </c>
      <c r="BW57">
        <v>1434492.93</v>
      </c>
      <c r="BX57">
        <v>3</v>
      </c>
      <c r="BY57">
        <v>147871.44</v>
      </c>
      <c r="BZ57">
        <v>10</v>
      </c>
      <c r="CA57">
        <v>408151.36</v>
      </c>
      <c r="CD57">
        <v>10</v>
      </c>
      <c r="CE57">
        <v>603931.28</v>
      </c>
      <c r="CF57">
        <v>5</v>
      </c>
      <c r="CG57">
        <v>349314</v>
      </c>
      <c r="CH57">
        <v>7</v>
      </c>
      <c r="CI57">
        <v>413975.05</v>
      </c>
      <c r="CL57">
        <v>22</v>
      </c>
      <c r="CM57">
        <v>1283889.29</v>
      </c>
      <c r="CN57">
        <v>4</v>
      </c>
      <c r="CO57">
        <v>210365.13</v>
      </c>
    </row>
    <row r="58" spans="1:93" x14ac:dyDescent="0.25">
      <c r="A58" s="6" t="s">
        <v>52</v>
      </c>
      <c r="B58">
        <v>134</v>
      </c>
      <c r="C58">
        <v>1781483.59</v>
      </c>
      <c r="F58">
        <v>1</v>
      </c>
      <c r="G58">
        <v>5683.16</v>
      </c>
      <c r="H58">
        <v>3</v>
      </c>
      <c r="I58">
        <v>20889.46</v>
      </c>
      <c r="J58">
        <v>9</v>
      </c>
      <c r="K58">
        <v>64726.37</v>
      </c>
      <c r="L58">
        <v>1</v>
      </c>
      <c r="M58">
        <v>7278.3</v>
      </c>
      <c r="N58">
        <v>6</v>
      </c>
      <c r="O58">
        <v>46793.63</v>
      </c>
      <c r="P58">
        <v>3</v>
      </c>
      <c r="Q58">
        <v>17705.12</v>
      </c>
      <c r="R58">
        <v>6</v>
      </c>
      <c r="S58">
        <v>45753.64</v>
      </c>
      <c r="T58">
        <v>1</v>
      </c>
      <c r="U58">
        <v>9026.2000000000007</v>
      </c>
      <c r="V58">
        <v>7</v>
      </c>
      <c r="W58">
        <v>56561.599999999999</v>
      </c>
      <c r="Z58">
        <v>4</v>
      </c>
      <c r="AA58">
        <v>36275.5</v>
      </c>
      <c r="AF58">
        <v>3</v>
      </c>
      <c r="AG58">
        <v>28912.2</v>
      </c>
      <c r="AH58">
        <v>3</v>
      </c>
      <c r="AI58">
        <v>43192.1</v>
      </c>
      <c r="AJ58">
        <v>1</v>
      </c>
      <c r="AK58">
        <v>11892.1</v>
      </c>
      <c r="AL58">
        <v>4</v>
      </c>
      <c r="AM58">
        <v>69006.7</v>
      </c>
      <c r="AN58">
        <v>1</v>
      </c>
      <c r="AO58">
        <v>16585</v>
      </c>
      <c r="AR58">
        <v>10</v>
      </c>
      <c r="AS58">
        <v>144021.4</v>
      </c>
      <c r="AT58">
        <v>2</v>
      </c>
      <c r="AU58">
        <v>32703.1</v>
      </c>
      <c r="AV58">
        <v>7</v>
      </c>
      <c r="AW58">
        <v>129868.9</v>
      </c>
      <c r="AX58">
        <v>4</v>
      </c>
      <c r="AY58">
        <v>47339.6</v>
      </c>
      <c r="BF58">
        <v>3</v>
      </c>
      <c r="BG58">
        <v>57350.5</v>
      </c>
      <c r="BH58">
        <v>2</v>
      </c>
      <c r="BI58">
        <v>24775.91</v>
      </c>
      <c r="BJ58">
        <v>11</v>
      </c>
      <c r="BK58">
        <v>199226.7</v>
      </c>
      <c r="BL58">
        <v>2</v>
      </c>
      <c r="BM58">
        <v>38671.4</v>
      </c>
      <c r="BP58">
        <v>1</v>
      </c>
      <c r="BQ58">
        <v>16482.3</v>
      </c>
      <c r="BR58">
        <v>7</v>
      </c>
      <c r="BS58">
        <v>121570.02</v>
      </c>
      <c r="BT58">
        <v>5</v>
      </c>
      <c r="BU58">
        <v>85455.2</v>
      </c>
      <c r="BV58">
        <v>7</v>
      </c>
      <c r="BW58">
        <v>111470.21</v>
      </c>
      <c r="BX58">
        <v>1</v>
      </c>
      <c r="BY58">
        <v>12013.79</v>
      </c>
      <c r="CD58">
        <v>1</v>
      </c>
      <c r="CE58">
        <v>15627.6</v>
      </c>
      <c r="CF58">
        <v>9</v>
      </c>
      <c r="CG58">
        <v>146262.16</v>
      </c>
      <c r="CJ58">
        <v>2</v>
      </c>
      <c r="CK58">
        <v>32003.599999999999</v>
      </c>
      <c r="CL58">
        <v>6</v>
      </c>
      <c r="CM58">
        <v>75152.17</v>
      </c>
      <c r="CN58">
        <v>1</v>
      </c>
      <c r="CO58">
        <v>11207.95</v>
      </c>
    </row>
    <row r="59" spans="1:93" x14ac:dyDescent="0.25">
      <c r="A59" s="6" t="s">
        <v>53</v>
      </c>
      <c r="B59">
        <v>2591</v>
      </c>
      <c r="C59">
        <v>133306332.20999999</v>
      </c>
      <c r="D59">
        <v>72</v>
      </c>
      <c r="E59">
        <v>2892596.95</v>
      </c>
      <c r="F59">
        <v>28</v>
      </c>
      <c r="G59">
        <v>959835.06</v>
      </c>
      <c r="H59">
        <v>66</v>
      </c>
      <c r="I59">
        <v>2621293.21</v>
      </c>
      <c r="J59">
        <v>73</v>
      </c>
      <c r="K59">
        <v>2774044.08</v>
      </c>
      <c r="L59">
        <v>46</v>
      </c>
      <c r="M59">
        <v>1933167.45</v>
      </c>
      <c r="N59">
        <v>27</v>
      </c>
      <c r="O59">
        <v>954441.69</v>
      </c>
      <c r="P59">
        <v>147</v>
      </c>
      <c r="Q59">
        <v>6206541.1200000001</v>
      </c>
      <c r="R59">
        <v>84</v>
      </c>
      <c r="S59">
        <v>3511365.34</v>
      </c>
      <c r="T59">
        <v>44</v>
      </c>
      <c r="U59">
        <v>1984411.09</v>
      </c>
      <c r="V59">
        <v>53</v>
      </c>
      <c r="W59">
        <v>2216827.89</v>
      </c>
      <c r="X59">
        <v>121</v>
      </c>
      <c r="Y59">
        <v>5154557.58</v>
      </c>
      <c r="Z59">
        <v>244</v>
      </c>
      <c r="AA59">
        <v>11517926.74</v>
      </c>
      <c r="AB59">
        <v>60</v>
      </c>
      <c r="AC59">
        <v>3056555.71</v>
      </c>
      <c r="AD59">
        <v>67</v>
      </c>
      <c r="AE59">
        <v>4864827.5</v>
      </c>
      <c r="AF59">
        <v>71</v>
      </c>
      <c r="AG59">
        <v>3841520.09</v>
      </c>
      <c r="AH59">
        <v>31</v>
      </c>
      <c r="AI59">
        <v>1556527.05</v>
      </c>
      <c r="AJ59">
        <v>70</v>
      </c>
      <c r="AK59">
        <v>4437398.1900000004</v>
      </c>
      <c r="AL59">
        <v>90</v>
      </c>
      <c r="AM59">
        <v>5227086.3499999996</v>
      </c>
      <c r="AN59">
        <v>95</v>
      </c>
      <c r="AO59">
        <v>5337172.5</v>
      </c>
      <c r="AP59">
        <v>13</v>
      </c>
      <c r="AQ59">
        <v>742661.95</v>
      </c>
      <c r="AR59">
        <v>47</v>
      </c>
      <c r="AS59">
        <v>2796157.46</v>
      </c>
      <c r="AT59">
        <v>39</v>
      </c>
      <c r="AU59">
        <v>2497887.31</v>
      </c>
      <c r="AV59">
        <v>44</v>
      </c>
      <c r="AW59">
        <v>2638670.2799999998</v>
      </c>
      <c r="AX59">
        <v>55</v>
      </c>
      <c r="AY59">
        <v>3037150.84</v>
      </c>
      <c r="AZ59">
        <v>26</v>
      </c>
      <c r="BA59">
        <v>1843342.84</v>
      </c>
      <c r="BB59">
        <v>28</v>
      </c>
      <c r="BC59">
        <v>1769292.98</v>
      </c>
      <c r="BD59">
        <v>27</v>
      </c>
      <c r="BE59">
        <v>1992086.62</v>
      </c>
      <c r="BF59">
        <v>36</v>
      </c>
      <c r="BG59">
        <v>2026367.93</v>
      </c>
      <c r="BH59">
        <v>68</v>
      </c>
      <c r="BI59">
        <v>4671249.5599999996</v>
      </c>
      <c r="BJ59">
        <v>75</v>
      </c>
      <c r="BK59">
        <v>4154852.14</v>
      </c>
      <c r="BL59">
        <v>67</v>
      </c>
      <c r="BM59">
        <v>4078834.77</v>
      </c>
      <c r="BN59">
        <v>25</v>
      </c>
      <c r="BO59">
        <v>1631168.63</v>
      </c>
      <c r="BP59">
        <v>37</v>
      </c>
      <c r="BQ59">
        <v>2258646.5699999998</v>
      </c>
      <c r="BR59">
        <v>44</v>
      </c>
      <c r="BS59">
        <v>2446425.4700000002</v>
      </c>
      <c r="BT59">
        <v>51</v>
      </c>
      <c r="BU59">
        <v>2861446.11</v>
      </c>
      <c r="BV59">
        <v>39</v>
      </c>
      <c r="BW59">
        <v>2232052.6800000002</v>
      </c>
      <c r="BX59">
        <v>22</v>
      </c>
      <c r="BY59">
        <v>1232792.06</v>
      </c>
      <c r="BZ59">
        <v>15</v>
      </c>
      <c r="CA59">
        <v>864768.03</v>
      </c>
      <c r="CB59">
        <v>36</v>
      </c>
      <c r="CC59">
        <v>1963966.21</v>
      </c>
      <c r="CD59">
        <v>16</v>
      </c>
      <c r="CE59">
        <v>709252.77</v>
      </c>
      <c r="CF59">
        <v>39</v>
      </c>
      <c r="CG59">
        <v>1536259.72</v>
      </c>
      <c r="CH59">
        <v>59</v>
      </c>
      <c r="CI59">
        <v>2828444.81</v>
      </c>
      <c r="CJ59">
        <v>104</v>
      </c>
      <c r="CK59">
        <v>5145152.25</v>
      </c>
      <c r="CL59">
        <v>41</v>
      </c>
      <c r="CM59">
        <v>1847226.22</v>
      </c>
      <c r="CN59">
        <v>49</v>
      </c>
      <c r="CO59">
        <v>2452080.41</v>
      </c>
    </row>
    <row r="60" spans="1:93" x14ac:dyDescent="0.25">
      <c r="A60" s="6" t="s">
        <v>54</v>
      </c>
      <c r="B60">
        <v>44</v>
      </c>
      <c r="C60">
        <v>929089.75</v>
      </c>
      <c r="D60">
        <v>1</v>
      </c>
      <c r="E60">
        <v>13253.48</v>
      </c>
      <c r="H60">
        <v>6</v>
      </c>
      <c r="I60">
        <v>70113.88</v>
      </c>
      <c r="P60">
        <v>11</v>
      </c>
      <c r="Q60">
        <v>134330.35</v>
      </c>
      <c r="V60">
        <v>2</v>
      </c>
      <c r="W60">
        <v>28208.82</v>
      </c>
      <c r="Z60">
        <v>1</v>
      </c>
      <c r="AA60">
        <v>14104.41</v>
      </c>
      <c r="AH60">
        <v>1</v>
      </c>
      <c r="AI60">
        <v>33207.699999999997</v>
      </c>
      <c r="AJ60">
        <v>2</v>
      </c>
      <c r="AK60">
        <v>66415.399999999994</v>
      </c>
      <c r="AL60">
        <v>4</v>
      </c>
      <c r="AM60">
        <v>90819.8</v>
      </c>
      <c r="AN60">
        <v>2</v>
      </c>
      <c r="AO60">
        <v>39842.5</v>
      </c>
      <c r="AP60">
        <v>2</v>
      </c>
      <c r="AQ60">
        <v>67394.399999999994</v>
      </c>
      <c r="AX60">
        <v>2</v>
      </c>
      <c r="AY60">
        <v>67394.399999999994</v>
      </c>
      <c r="BH60">
        <v>1</v>
      </c>
      <c r="BI60">
        <v>36243.699999999997</v>
      </c>
      <c r="BJ60">
        <v>1</v>
      </c>
      <c r="BK60">
        <v>35157.199999999997</v>
      </c>
      <c r="BL60">
        <v>1</v>
      </c>
      <c r="BM60">
        <v>36243.699999999997</v>
      </c>
      <c r="BP60">
        <v>1</v>
      </c>
      <c r="BQ60">
        <v>36243.699999999997</v>
      </c>
      <c r="CD60">
        <v>2</v>
      </c>
      <c r="CE60">
        <v>64458.8</v>
      </c>
      <c r="CH60">
        <v>3</v>
      </c>
      <c r="CI60">
        <v>69322.91</v>
      </c>
      <c r="CN60">
        <v>1</v>
      </c>
      <c r="CO60">
        <v>26334.6</v>
      </c>
    </row>
    <row r="61" spans="1:93" x14ac:dyDescent="0.25">
      <c r="A61" s="6" t="s">
        <v>55</v>
      </c>
      <c r="B61">
        <v>7</v>
      </c>
      <c r="C61">
        <v>38069.5</v>
      </c>
      <c r="J61">
        <v>4</v>
      </c>
      <c r="K61">
        <v>21754</v>
      </c>
      <c r="N61">
        <v>3</v>
      </c>
      <c r="O61">
        <v>16315.5</v>
      </c>
    </row>
    <row r="62" spans="1:93" x14ac:dyDescent="0.25">
      <c r="A62" s="6" t="s">
        <v>56</v>
      </c>
      <c r="B62">
        <v>790</v>
      </c>
      <c r="C62">
        <v>9879809.6500000004</v>
      </c>
      <c r="D62">
        <v>6</v>
      </c>
      <c r="E62">
        <v>45696</v>
      </c>
      <c r="F62">
        <v>27</v>
      </c>
      <c r="G62">
        <v>182075.02</v>
      </c>
      <c r="H62">
        <v>30</v>
      </c>
      <c r="I62">
        <v>205975.27</v>
      </c>
      <c r="J62">
        <v>45</v>
      </c>
      <c r="K62">
        <v>364548.06</v>
      </c>
      <c r="L62">
        <v>23</v>
      </c>
      <c r="M62">
        <v>177468.94</v>
      </c>
      <c r="N62">
        <v>43</v>
      </c>
      <c r="O62">
        <v>321298.56</v>
      </c>
      <c r="P62">
        <v>33</v>
      </c>
      <c r="Q62">
        <v>248218.67</v>
      </c>
      <c r="R62">
        <v>17</v>
      </c>
      <c r="S62">
        <v>137235.35</v>
      </c>
      <c r="T62">
        <v>23</v>
      </c>
      <c r="U62">
        <v>213239.4</v>
      </c>
      <c r="V62">
        <v>27</v>
      </c>
      <c r="W62">
        <v>244070.29</v>
      </c>
      <c r="X62">
        <v>21</v>
      </c>
      <c r="Y62">
        <v>195460.1</v>
      </c>
      <c r="Z62">
        <v>62</v>
      </c>
      <c r="AA62">
        <v>600727.65</v>
      </c>
      <c r="AB62">
        <v>34</v>
      </c>
      <c r="AC62">
        <v>325613.59999999998</v>
      </c>
      <c r="AD62">
        <v>6</v>
      </c>
      <c r="AE62">
        <v>88566.94</v>
      </c>
      <c r="AF62">
        <v>27</v>
      </c>
      <c r="AG62">
        <v>422555.81</v>
      </c>
      <c r="AH62">
        <v>5</v>
      </c>
      <c r="AI62">
        <v>73726.080000000002</v>
      </c>
      <c r="AJ62">
        <v>2</v>
      </c>
      <c r="AK62">
        <v>38492.199999999997</v>
      </c>
      <c r="AL62">
        <v>15</v>
      </c>
      <c r="AM62">
        <v>232146.9</v>
      </c>
      <c r="AN62">
        <v>11</v>
      </c>
      <c r="AO62">
        <v>174293.5</v>
      </c>
      <c r="AP62">
        <v>1</v>
      </c>
      <c r="AQ62">
        <v>12858.19</v>
      </c>
      <c r="AR62">
        <v>19</v>
      </c>
      <c r="AS62">
        <v>295502.90000000002</v>
      </c>
      <c r="AT62">
        <v>13</v>
      </c>
      <c r="AU62">
        <v>210378.1</v>
      </c>
      <c r="AV62">
        <v>6</v>
      </c>
      <c r="AW62">
        <v>115551.3</v>
      </c>
      <c r="AX62">
        <v>20</v>
      </c>
      <c r="AY62">
        <v>283659.57</v>
      </c>
      <c r="AZ62">
        <v>18</v>
      </c>
      <c r="BA62">
        <v>270937.92</v>
      </c>
      <c r="BB62">
        <v>5</v>
      </c>
      <c r="BC62">
        <v>82174.37</v>
      </c>
      <c r="BD62">
        <v>8</v>
      </c>
      <c r="BE62">
        <v>155043.25</v>
      </c>
      <c r="BF62">
        <v>2</v>
      </c>
      <c r="BG62">
        <v>44340.9</v>
      </c>
      <c r="BH62">
        <v>15</v>
      </c>
      <c r="BI62">
        <v>331867.48</v>
      </c>
      <c r="BJ62">
        <v>35</v>
      </c>
      <c r="BK62">
        <v>774461.1</v>
      </c>
      <c r="BL62">
        <v>15</v>
      </c>
      <c r="BM62">
        <v>236882.92</v>
      </c>
      <c r="BN62">
        <v>18</v>
      </c>
      <c r="BO62">
        <v>321551.53000000003</v>
      </c>
      <c r="BP62">
        <v>15</v>
      </c>
      <c r="BQ62">
        <v>272038.44</v>
      </c>
      <c r="BR62">
        <v>12</v>
      </c>
      <c r="BS62">
        <v>151405.04</v>
      </c>
      <c r="BT62">
        <v>14</v>
      </c>
      <c r="BU62">
        <v>230214.71</v>
      </c>
      <c r="BV62">
        <v>7</v>
      </c>
      <c r="BW62">
        <v>144964.9</v>
      </c>
      <c r="BX62">
        <v>11</v>
      </c>
      <c r="BY62">
        <v>156650.23999999999</v>
      </c>
      <c r="BZ62">
        <v>20</v>
      </c>
      <c r="CA62">
        <v>210779.27</v>
      </c>
      <c r="CB62">
        <v>3</v>
      </c>
      <c r="CC62">
        <v>54658</v>
      </c>
      <c r="CD62">
        <v>5</v>
      </c>
      <c r="CE62">
        <v>71771.33</v>
      </c>
      <c r="CF62">
        <v>17</v>
      </c>
      <c r="CG62">
        <v>283753.52</v>
      </c>
      <c r="CH62">
        <v>19</v>
      </c>
      <c r="CI62">
        <v>346026.99</v>
      </c>
      <c r="CJ62">
        <v>7</v>
      </c>
      <c r="CK62">
        <v>87941.7</v>
      </c>
      <c r="CL62">
        <v>20</v>
      </c>
      <c r="CM62">
        <v>341339.9</v>
      </c>
      <c r="CN62">
        <v>8</v>
      </c>
      <c r="CO62">
        <v>101647.74</v>
      </c>
    </row>
    <row r="63" spans="1:93" x14ac:dyDescent="0.25">
      <c r="A63" s="6" t="s">
        <v>57</v>
      </c>
      <c r="B63">
        <v>58</v>
      </c>
      <c r="C63">
        <v>696440.65</v>
      </c>
      <c r="H63">
        <v>1</v>
      </c>
      <c r="I63">
        <v>8011.3</v>
      </c>
      <c r="J63">
        <v>1</v>
      </c>
      <c r="K63">
        <v>6328.55</v>
      </c>
      <c r="L63">
        <v>1</v>
      </c>
      <c r="M63">
        <v>7804.5</v>
      </c>
      <c r="N63">
        <v>4</v>
      </c>
      <c r="O63">
        <v>33378.6</v>
      </c>
      <c r="P63">
        <v>4</v>
      </c>
      <c r="Q63">
        <v>25808.6</v>
      </c>
      <c r="R63">
        <v>1</v>
      </c>
      <c r="S63">
        <v>6810.3</v>
      </c>
      <c r="V63">
        <v>1</v>
      </c>
      <c r="W63">
        <v>9045.1</v>
      </c>
      <c r="X63">
        <v>5</v>
      </c>
      <c r="Y63">
        <v>41644.5</v>
      </c>
      <c r="Z63">
        <v>8</v>
      </c>
      <c r="AA63">
        <v>73653.100000000006</v>
      </c>
      <c r="AF63">
        <v>2</v>
      </c>
      <c r="AG63">
        <v>20751.8</v>
      </c>
      <c r="AL63">
        <v>1</v>
      </c>
      <c r="AM63">
        <v>11684.4</v>
      </c>
      <c r="AN63">
        <v>1</v>
      </c>
      <c r="AO63">
        <v>17344.599999999999</v>
      </c>
      <c r="AT63">
        <v>1</v>
      </c>
      <c r="AU63">
        <v>11684.4</v>
      </c>
      <c r="AV63">
        <v>1</v>
      </c>
      <c r="AW63">
        <v>19307.400000000001</v>
      </c>
      <c r="AX63">
        <v>7</v>
      </c>
      <c r="AY63">
        <v>96373.88</v>
      </c>
      <c r="BF63">
        <v>1</v>
      </c>
      <c r="BG63">
        <v>25373.4</v>
      </c>
      <c r="BJ63">
        <v>2</v>
      </c>
      <c r="BK63">
        <v>29554.55</v>
      </c>
      <c r="BL63">
        <v>2</v>
      </c>
      <c r="BM63">
        <v>24440.9</v>
      </c>
      <c r="BP63">
        <v>3</v>
      </c>
      <c r="BQ63">
        <v>64247.6</v>
      </c>
      <c r="BT63">
        <v>1</v>
      </c>
      <c r="BU63">
        <v>23143.9</v>
      </c>
      <c r="BV63">
        <v>1</v>
      </c>
      <c r="BW63">
        <v>22896.799999999999</v>
      </c>
      <c r="CD63">
        <v>1</v>
      </c>
      <c r="CE63">
        <v>16791.400000000001</v>
      </c>
      <c r="CH63">
        <v>6</v>
      </c>
      <c r="CI63">
        <v>75912.759999999995</v>
      </c>
      <c r="CJ63">
        <v>1</v>
      </c>
      <c r="CK63">
        <v>12951.16</v>
      </c>
      <c r="CN63">
        <v>1</v>
      </c>
      <c r="CO63">
        <v>11497.15</v>
      </c>
    </row>
    <row r="64" spans="1:93" x14ac:dyDescent="0.25">
      <c r="A64" s="6" t="s">
        <v>58</v>
      </c>
      <c r="B64">
        <v>24</v>
      </c>
      <c r="C64">
        <v>602349.43999999994</v>
      </c>
      <c r="F64">
        <v>3</v>
      </c>
      <c r="G64">
        <v>49860.3</v>
      </c>
      <c r="L64">
        <v>1</v>
      </c>
      <c r="M64">
        <v>16620.099999999999</v>
      </c>
      <c r="T64">
        <v>2</v>
      </c>
      <c r="U64">
        <v>30219.3</v>
      </c>
      <c r="V64">
        <v>1</v>
      </c>
      <c r="W64">
        <v>15109.65</v>
      </c>
      <c r="X64">
        <v>1</v>
      </c>
      <c r="Y64">
        <v>22511.5</v>
      </c>
      <c r="Z64">
        <v>3</v>
      </c>
      <c r="AA64">
        <v>68722</v>
      </c>
      <c r="AB64">
        <v>6</v>
      </c>
      <c r="AC64">
        <v>119779.69</v>
      </c>
      <c r="AL64">
        <v>2</v>
      </c>
      <c r="AM64">
        <v>53058</v>
      </c>
      <c r="AX64">
        <v>2</v>
      </c>
      <c r="AY64">
        <v>62661.4</v>
      </c>
      <c r="BR64">
        <v>1</v>
      </c>
      <c r="BS64">
        <v>55910.6</v>
      </c>
      <c r="BV64">
        <v>2</v>
      </c>
      <c r="BW64">
        <v>107896.9</v>
      </c>
    </row>
    <row r="65" spans="1:93" x14ac:dyDescent="0.25">
      <c r="A65" s="6" t="s">
        <v>59</v>
      </c>
      <c r="B65">
        <v>11</v>
      </c>
      <c r="C65">
        <v>484753.22</v>
      </c>
      <c r="AF65">
        <v>1</v>
      </c>
      <c r="AG65">
        <v>34218.199999999997</v>
      </c>
      <c r="AL65">
        <v>3</v>
      </c>
      <c r="AM65">
        <v>171383.2</v>
      </c>
      <c r="AV65">
        <v>1</v>
      </c>
      <c r="AW65">
        <v>51333.7</v>
      </c>
      <c r="BL65">
        <v>1</v>
      </c>
      <c r="BM65">
        <v>61854.3</v>
      </c>
      <c r="CJ65">
        <v>4</v>
      </c>
      <c r="CK65">
        <v>129163.42</v>
      </c>
      <c r="CL65">
        <v>1</v>
      </c>
      <c r="CM65">
        <v>36800.400000000001</v>
      </c>
    </row>
    <row r="66" spans="1:93" x14ac:dyDescent="0.25">
      <c r="A66" s="6" t="s">
        <v>60</v>
      </c>
      <c r="B66">
        <v>3</v>
      </c>
      <c r="C66">
        <v>24479</v>
      </c>
      <c r="AF66">
        <v>1</v>
      </c>
      <c r="AG66">
        <v>4799</v>
      </c>
      <c r="AL66">
        <v>2</v>
      </c>
      <c r="AM66">
        <v>19680</v>
      </c>
    </row>
    <row r="67" spans="1:93" x14ac:dyDescent="0.25">
      <c r="A67" s="6" t="s">
        <v>61</v>
      </c>
      <c r="B67">
        <v>3</v>
      </c>
      <c r="C67">
        <v>21901</v>
      </c>
      <c r="AF67">
        <v>1</v>
      </c>
      <c r="AG67">
        <v>5903</v>
      </c>
      <c r="AL67">
        <v>2</v>
      </c>
      <c r="AM67">
        <v>15998</v>
      </c>
    </row>
    <row r="68" spans="1:93" x14ac:dyDescent="0.25">
      <c r="A68" s="6" t="s">
        <v>62</v>
      </c>
      <c r="B68">
        <v>207</v>
      </c>
      <c r="C68">
        <v>5225637.28</v>
      </c>
      <c r="L68">
        <v>6</v>
      </c>
      <c r="M68">
        <v>108786.6</v>
      </c>
      <c r="N68">
        <v>30</v>
      </c>
      <c r="O68">
        <v>538374</v>
      </c>
      <c r="V68">
        <v>3</v>
      </c>
      <c r="W68">
        <v>50597.1</v>
      </c>
      <c r="X68">
        <v>1</v>
      </c>
      <c r="Y68">
        <v>20705.3</v>
      </c>
      <c r="Z68">
        <v>30</v>
      </c>
      <c r="AA68">
        <v>102474.9</v>
      </c>
      <c r="AF68">
        <v>2</v>
      </c>
      <c r="AG68">
        <v>74963.199999999997</v>
      </c>
      <c r="AH68">
        <v>24</v>
      </c>
      <c r="AI68">
        <v>837244.8</v>
      </c>
      <c r="AL68">
        <v>5</v>
      </c>
      <c r="AM68">
        <v>107877.23</v>
      </c>
      <c r="AN68">
        <v>24</v>
      </c>
      <c r="AO68">
        <v>770320.6</v>
      </c>
      <c r="AR68">
        <v>18</v>
      </c>
      <c r="AS68">
        <v>528355.80000000005</v>
      </c>
      <c r="AT68">
        <v>22</v>
      </c>
      <c r="AU68">
        <v>584667.6</v>
      </c>
      <c r="AV68">
        <v>22</v>
      </c>
      <c r="AW68">
        <v>578703.4</v>
      </c>
      <c r="BB68">
        <v>1</v>
      </c>
      <c r="BC68">
        <v>40837.4</v>
      </c>
      <c r="BF68">
        <v>2</v>
      </c>
      <c r="BG68">
        <v>103871.2</v>
      </c>
      <c r="BH68">
        <v>1</v>
      </c>
      <c r="BI68">
        <v>93373</v>
      </c>
      <c r="BJ68">
        <v>1</v>
      </c>
      <c r="BK68">
        <v>37320.800000000003</v>
      </c>
      <c r="BL68">
        <v>1</v>
      </c>
      <c r="BM68">
        <v>93373</v>
      </c>
      <c r="BN68">
        <v>1</v>
      </c>
      <c r="BO68">
        <v>48320.6</v>
      </c>
      <c r="BP68">
        <v>3</v>
      </c>
      <c r="BQ68">
        <v>139313.35</v>
      </c>
      <c r="BT68">
        <v>4</v>
      </c>
      <c r="BU68">
        <v>132921.60000000001</v>
      </c>
      <c r="BV68">
        <v>1</v>
      </c>
      <c r="BW68">
        <v>50522.400000000001</v>
      </c>
      <c r="CD68">
        <v>1</v>
      </c>
      <c r="CE68">
        <v>34534.6</v>
      </c>
      <c r="CF68">
        <v>2</v>
      </c>
      <c r="CG68">
        <v>74089.399999999994</v>
      </c>
      <c r="CL68">
        <v>2</v>
      </c>
      <c r="CM68">
        <v>74089.399999999994</v>
      </c>
    </row>
    <row r="69" spans="1:93" x14ac:dyDescent="0.25">
      <c r="A69" s="6" t="s">
        <v>63</v>
      </c>
      <c r="B69">
        <v>292</v>
      </c>
      <c r="C69">
        <v>3363782.12</v>
      </c>
      <c r="D69">
        <v>6</v>
      </c>
      <c r="E69">
        <v>38699.29</v>
      </c>
      <c r="F69">
        <v>13</v>
      </c>
      <c r="G69">
        <v>92288.09</v>
      </c>
      <c r="H69">
        <v>16</v>
      </c>
      <c r="I69">
        <v>115732.68</v>
      </c>
      <c r="J69">
        <v>12</v>
      </c>
      <c r="K69">
        <v>85287.65</v>
      </c>
      <c r="L69">
        <v>3</v>
      </c>
      <c r="M69">
        <v>24729</v>
      </c>
      <c r="N69">
        <v>21</v>
      </c>
      <c r="O69">
        <v>149443.76999999999</v>
      </c>
      <c r="P69">
        <v>18</v>
      </c>
      <c r="Q69">
        <v>140289.82</v>
      </c>
      <c r="R69">
        <v>4</v>
      </c>
      <c r="S69">
        <v>32189.94</v>
      </c>
      <c r="T69">
        <v>8</v>
      </c>
      <c r="U69">
        <v>62584.15</v>
      </c>
      <c r="V69">
        <v>8</v>
      </c>
      <c r="W69">
        <v>63718.41</v>
      </c>
      <c r="X69">
        <v>2</v>
      </c>
      <c r="Y69">
        <v>16798.96</v>
      </c>
      <c r="Z69">
        <v>19</v>
      </c>
      <c r="AA69">
        <v>170135.08</v>
      </c>
      <c r="AD69">
        <v>2</v>
      </c>
      <c r="AE69">
        <v>39857.61</v>
      </c>
      <c r="AF69">
        <v>9</v>
      </c>
      <c r="AG69">
        <v>129268.93</v>
      </c>
      <c r="AH69">
        <v>2</v>
      </c>
      <c r="AI69">
        <v>39060.800000000003</v>
      </c>
      <c r="AJ69">
        <v>3</v>
      </c>
      <c r="AK69">
        <v>44620.26</v>
      </c>
      <c r="AL69">
        <v>11</v>
      </c>
      <c r="AM69">
        <v>145725.94</v>
      </c>
      <c r="AN69">
        <v>3</v>
      </c>
      <c r="AO69">
        <v>52660.65</v>
      </c>
      <c r="AP69">
        <v>9</v>
      </c>
      <c r="AQ69">
        <v>126057.19</v>
      </c>
      <c r="AR69">
        <v>11</v>
      </c>
      <c r="AS69">
        <v>136813.04</v>
      </c>
      <c r="AT69">
        <v>5</v>
      </c>
      <c r="AU69">
        <v>56468.55</v>
      </c>
      <c r="AV69">
        <v>9</v>
      </c>
      <c r="AW69">
        <v>144750.56</v>
      </c>
      <c r="AX69">
        <v>5</v>
      </c>
      <c r="AY69">
        <v>72113.919999999998</v>
      </c>
      <c r="AZ69">
        <v>3</v>
      </c>
      <c r="BA69">
        <v>42459.4</v>
      </c>
      <c r="BB69">
        <v>3</v>
      </c>
      <c r="BC69">
        <v>51207.5</v>
      </c>
      <c r="BD69">
        <v>2</v>
      </c>
      <c r="BE69">
        <v>29957.69</v>
      </c>
      <c r="BF69">
        <v>4</v>
      </c>
      <c r="BG69">
        <v>54815.39</v>
      </c>
      <c r="BH69">
        <v>6</v>
      </c>
      <c r="BI69">
        <v>101137.73</v>
      </c>
      <c r="BJ69">
        <v>16</v>
      </c>
      <c r="BK69">
        <v>194020.58</v>
      </c>
      <c r="BL69">
        <v>5</v>
      </c>
      <c r="BM69">
        <v>84311.8</v>
      </c>
      <c r="BN69">
        <v>3</v>
      </c>
      <c r="BO69">
        <v>66344.100000000006</v>
      </c>
      <c r="BP69">
        <v>3</v>
      </c>
      <c r="BQ69">
        <v>51218.05</v>
      </c>
      <c r="BR69">
        <v>4</v>
      </c>
      <c r="BS69">
        <v>67840.259999999995</v>
      </c>
      <c r="BT69">
        <v>5</v>
      </c>
      <c r="BU69">
        <v>86811.9</v>
      </c>
      <c r="BV69">
        <v>9</v>
      </c>
      <c r="BW69">
        <v>152007.69</v>
      </c>
      <c r="BX69">
        <v>2</v>
      </c>
      <c r="BY69">
        <v>27333.5</v>
      </c>
      <c r="BZ69">
        <v>2</v>
      </c>
      <c r="CA69">
        <v>31430.48</v>
      </c>
      <c r="CB69">
        <v>3</v>
      </c>
      <c r="CC69">
        <v>41730.18</v>
      </c>
      <c r="CD69">
        <v>1</v>
      </c>
      <c r="CE69">
        <v>11172.43</v>
      </c>
      <c r="CF69">
        <v>3</v>
      </c>
      <c r="CG69">
        <v>34952</v>
      </c>
      <c r="CH69">
        <v>5</v>
      </c>
      <c r="CI69">
        <v>61710.17</v>
      </c>
      <c r="CJ69">
        <v>2</v>
      </c>
      <c r="CK69">
        <v>24049.4</v>
      </c>
      <c r="CL69">
        <v>10</v>
      </c>
      <c r="CM69">
        <v>146963.54999999999</v>
      </c>
      <c r="CN69">
        <v>2</v>
      </c>
      <c r="CO69">
        <v>23014.03</v>
      </c>
    </row>
    <row r="70" spans="1:93" x14ac:dyDescent="0.25">
      <c r="A70" s="6" t="s">
        <v>64</v>
      </c>
      <c r="B70">
        <v>34</v>
      </c>
      <c r="C70">
        <v>549693.30000000005</v>
      </c>
      <c r="F70">
        <v>1</v>
      </c>
      <c r="G70">
        <v>14417.2</v>
      </c>
      <c r="H70">
        <v>2</v>
      </c>
      <c r="I70">
        <v>32084.9</v>
      </c>
      <c r="J70">
        <v>2</v>
      </c>
      <c r="K70">
        <v>24105.86</v>
      </c>
      <c r="N70">
        <v>2</v>
      </c>
      <c r="O70">
        <v>31477.5</v>
      </c>
      <c r="T70">
        <v>1</v>
      </c>
      <c r="U70">
        <v>12177</v>
      </c>
      <c r="V70">
        <v>1</v>
      </c>
      <c r="W70">
        <v>12945.6</v>
      </c>
      <c r="X70">
        <v>1</v>
      </c>
      <c r="Y70">
        <v>12945.6</v>
      </c>
      <c r="Z70">
        <v>1</v>
      </c>
      <c r="AA70">
        <v>12278.5</v>
      </c>
      <c r="AF70">
        <v>1</v>
      </c>
      <c r="AG70">
        <v>13809.9</v>
      </c>
      <c r="AH70">
        <v>1</v>
      </c>
      <c r="AI70">
        <v>25462.400000000001</v>
      </c>
      <c r="AL70">
        <v>1</v>
      </c>
      <c r="AM70">
        <v>13745.4</v>
      </c>
      <c r="AR70">
        <v>2</v>
      </c>
      <c r="AS70">
        <v>35107.199999999997</v>
      </c>
      <c r="AT70">
        <v>6</v>
      </c>
      <c r="AU70">
        <v>93134.56</v>
      </c>
      <c r="AV70">
        <v>2</v>
      </c>
      <c r="AW70">
        <v>44238.45</v>
      </c>
      <c r="AZ70">
        <v>1</v>
      </c>
      <c r="BA70">
        <v>16953.080000000002</v>
      </c>
      <c r="BJ70">
        <v>7</v>
      </c>
      <c r="BK70">
        <v>110278.25</v>
      </c>
      <c r="BL70">
        <v>1</v>
      </c>
      <c r="BM70">
        <v>23238.400000000001</v>
      </c>
      <c r="CB70">
        <v>1</v>
      </c>
      <c r="CC70">
        <v>21293.5</v>
      </c>
    </row>
    <row r="71" spans="1:93" x14ac:dyDescent="0.25">
      <c r="A71" s="6" t="s">
        <v>65</v>
      </c>
      <c r="B71">
        <v>221</v>
      </c>
      <c r="C71">
        <v>2443576.84</v>
      </c>
      <c r="F71">
        <v>9</v>
      </c>
      <c r="G71">
        <v>46756.97</v>
      </c>
      <c r="H71">
        <v>25</v>
      </c>
      <c r="I71">
        <v>160454.99</v>
      </c>
      <c r="J71">
        <v>9</v>
      </c>
      <c r="K71">
        <v>62205.71</v>
      </c>
      <c r="L71">
        <v>6</v>
      </c>
      <c r="M71">
        <v>43863.9</v>
      </c>
      <c r="N71">
        <v>8</v>
      </c>
      <c r="O71">
        <v>56084.82</v>
      </c>
      <c r="P71">
        <v>15</v>
      </c>
      <c r="Q71">
        <v>104614.55</v>
      </c>
      <c r="R71">
        <v>5</v>
      </c>
      <c r="S71">
        <v>32485.79</v>
      </c>
      <c r="T71">
        <v>11</v>
      </c>
      <c r="U71">
        <v>81747.100000000006</v>
      </c>
      <c r="V71">
        <v>4</v>
      </c>
      <c r="W71">
        <v>25173.02</v>
      </c>
      <c r="X71">
        <v>2</v>
      </c>
      <c r="Y71">
        <v>15113.95</v>
      </c>
      <c r="Z71">
        <v>4</v>
      </c>
      <c r="AA71">
        <v>34866.199999999997</v>
      </c>
      <c r="AB71">
        <v>2</v>
      </c>
      <c r="AC71">
        <v>15726</v>
      </c>
      <c r="AD71">
        <v>1</v>
      </c>
      <c r="AE71">
        <v>9959.6</v>
      </c>
      <c r="AF71">
        <v>7</v>
      </c>
      <c r="AG71">
        <v>72196</v>
      </c>
      <c r="AH71">
        <v>4</v>
      </c>
      <c r="AI71">
        <v>62194.53</v>
      </c>
      <c r="AJ71">
        <v>1</v>
      </c>
      <c r="AK71">
        <v>10855.25</v>
      </c>
      <c r="AL71">
        <v>1</v>
      </c>
      <c r="AM71">
        <v>14782.2</v>
      </c>
      <c r="AN71">
        <v>1</v>
      </c>
      <c r="AO71">
        <v>12654.5</v>
      </c>
      <c r="AP71">
        <v>4</v>
      </c>
      <c r="AQ71">
        <v>60369.9</v>
      </c>
      <c r="AR71">
        <v>13</v>
      </c>
      <c r="AS71">
        <v>166648.74</v>
      </c>
      <c r="AT71">
        <v>3</v>
      </c>
      <c r="AU71">
        <v>46838.6</v>
      </c>
      <c r="AV71">
        <v>7</v>
      </c>
      <c r="AW71">
        <v>106006.69</v>
      </c>
      <c r="AX71">
        <v>8</v>
      </c>
      <c r="AY71">
        <v>101271.65</v>
      </c>
      <c r="BB71">
        <v>1</v>
      </c>
      <c r="BC71">
        <v>11140.83</v>
      </c>
      <c r="BD71">
        <v>3</v>
      </c>
      <c r="BE71">
        <v>54256.6</v>
      </c>
      <c r="BF71">
        <v>11</v>
      </c>
      <c r="BG71">
        <v>211693.7</v>
      </c>
      <c r="BH71">
        <v>3</v>
      </c>
      <c r="BI71">
        <v>47184</v>
      </c>
      <c r="BJ71">
        <v>14</v>
      </c>
      <c r="BK71">
        <v>223591.55</v>
      </c>
      <c r="BL71">
        <v>1</v>
      </c>
      <c r="BM71">
        <v>10357.549999999999</v>
      </c>
      <c r="BN71">
        <v>2</v>
      </c>
      <c r="BO71">
        <v>37336.6</v>
      </c>
      <c r="BP71">
        <v>3</v>
      </c>
      <c r="BQ71">
        <v>43536.5</v>
      </c>
      <c r="BR71">
        <v>2</v>
      </c>
      <c r="BS71">
        <v>22321.45</v>
      </c>
      <c r="BT71">
        <v>3</v>
      </c>
      <c r="BU71">
        <v>33728.1</v>
      </c>
      <c r="BV71">
        <v>2</v>
      </c>
      <c r="BW71">
        <v>33669.5</v>
      </c>
      <c r="BX71">
        <v>1</v>
      </c>
      <c r="BY71">
        <v>13399.8</v>
      </c>
      <c r="CB71">
        <v>2</v>
      </c>
      <c r="CC71">
        <v>18453.62</v>
      </c>
      <c r="CD71">
        <v>1</v>
      </c>
      <c r="CE71">
        <v>13888.8</v>
      </c>
      <c r="CF71">
        <v>14</v>
      </c>
      <c r="CG71">
        <v>214191.5</v>
      </c>
      <c r="CH71">
        <v>2</v>
      </c>
      <c r="CI71">
        <v>33005.4</v>
      </c>
      <c r="CL71">
        <v>6</v>
      </c>
      <c r="CM71">
        <v>78950.679999999993</v>
      </c>
    </row>
    <row r="72" spans="1:93" x14ac:dyDescent="0.25">
      <c r="A72" s="6" t="s">
        <v>66</v>
      </c>
      <c r="B72">
        <v>68</v>
      </c>
      <c r="C72">
        <v>2312024.16</v>
      </c>
      <c r="H72">
        <v>1</v>
      </c>
      <c r="I72">
        <v>19633</v>
      </c>
      <c r="L72">
        <v>3</v>
      </c>
      <c r="M72">
        <v>49885.36</v>
      </c>
      <c r="N72">
        <v>5</v>
      </c>
      <c r="O72">
        <v>92642.15</v>
      </c>
      <c r="P72">
        <v>3</v>
      </c>
      <c r="Q72">
        <v>63498.1</v>
      </c>
      <c r="X72">
        <v>3</v>
      </c>
      <c r="Y72">
        <v>55419.6</v>
      </c>
      <c r="AF72">
        <v>2</v>
      </c>
      <c r="AG72">
        <v>82273.600000000006</v>
      </c>
      <c r="AH72">
        <v>21</v>
      </c>
      <c r="AI72">
        <v>806490.3</v>
      </c>
      <c r="AL72">
        <v>1</v>
      </c>
      <c r="AM72">
        <v>41051.4</v>
      </c>
      <c r="AN72">
        <v>2</v>
      </c>
      <c r="AO72">
        <v>49173.68</v>
      </c>
      <c r="AP72">
        <v>1</v>
      </c>
      <c r="AQ72">
        <v>42193.3</v>
      </c>
      <c r="AV72">
        <v>1</v>
      </c>
      <c r="AW72">
        <v>42193.3</v>
      </c>
      <c r="BB72">
        <v>1</v>
      </c>
      <c r="BC72">
        <v>44820</v>
      </c>
      <c r="BD72">
        <v>2</v>
      </c>
      <c r="BE72">
        <v>114000.8</v>
      </c>
      <c r="BJ72">
        <v>1</v>
      </c>
      <c r="BK72">
        <v>40960.300000000003</v>
      </c>
      <c r="BL72">
        <v>1</v>
      </c>
      <c r="BM72">
        <v>44725.3</v>
      </c>
      <c r="BN72">
        <v>1</v>
      </c>
      <c r="BO72">
        <v>43389.9</v>
      </c>
      <c r="BP72">
        <v>2</v>
      </c>
      <c r="BQ72">
        <v>99797.46</v>
      </c>
      <c r="BT72">
        <v>4</v>
      </c>
      <c r="BU72">
        <v>145783.6</v>
      </c>
      <c r="BV72">
        <v>1</v>
      </c>
      <c r="BW72">
        <v>55411.1</v>
      </c>
      <c r="CB72">
        <v>1</v>
      </c>
      <c r="CC72">
        <v>23322.69</v>
      </c>
      <c r="CD72">
        <v>1</v>
      </c>
      <c r="CE72">
        <v>37876.400000000001</v>
      </c>
      <c r="CF72">
        <v>3</v>
      </c>
      <c r="CG72">
        <v>121887.9</v>
      </c>
      <c r="CL72">
        <v>7</v>
      </c>
      <c r="CM72">
        <v>195594.92</v>
      </c>
    </row>
    <row r="73" spans="1:93" x14ac:dyDescent="0.25">
      <c r="A73" s="6" t="s">
        <v>67</v>
      </c>
      <c r="B73">
        <v>57</v>
      </c>
      <c r="C73">
        <v>1602852.7</v>
      </c>
      <c r="H73">
        <v>1</v>
      </c>
      <c r="I73">
        <v>15722</v>
      </c>
      <c r="L73">
        <v>1</v>
      </c>
      <c r="M73">
        <v>15316.4</v>
      </c>
      <c r="N73">
        <v>3</v>
      </c>
      <c r="O73">
        <v>48255.9</v>
      </c>
      <c r="P73">
        <v>2</v>
      </c>
      <c r="Q73">
        <v>35246.199999999997</v>
      </c>
      <c r="X73">
        <v>3</v>
      </c>
      <c r="Y73">
        <v>45949.2</v>
      </c>
      <c r="AF73">
        <v>5</v>
      </c>
      <c r="AG73">
        <v>129309.3</v>
      </c>
      <c r="AH73">
        <v>26</v>
      </c>
      <c r="AI73">
        <v>819124.8</v>
      </c>
      <c r="AJ73">
        <v>2</v>
      </c>
      <c r="AK73">
        <v>39299.4</v>
      </c>
      <c r="AL73">
        <v>3</v>
      </c>
      <c r="AM73">
        <v>58949.1</v>
      </c>
      <c r="BF73">
        <v>2</v>
      </c>
      <c r="BG73">
        <v>94600.2</v>
      </c>
      <c r="BP73">
        <v>2</v>
      </c>
      <c r="BQ73">
        <v>65087.199999999997</v>
      </c>
      <c r="BV73">
        <v>1</v>
      </c>
      <c r="BW73">
        <v>36138.699999999997</v>
      </c>
      <c r="CD73">
        <v>1</v>
      </c>
      <c r="CE73">
        <v>31406.799999999999</v>
      </c>
      <c r="CF73">
        <v>3</v>
      </c>
      <c r="CG73">
        <v>101068.5</v>
      </c>
      <c r="CL73">
        <v>2</v>
      </c>
      <c r="CM73">
        <v>67379</v>
      </c>
    </row>
    <row r="74" spans="1:93" x14ac:dyDescent="0.25">
      <c r="A74" s="6" t="s">
        <v>68</v>
      </c>
      <c r="B74">
        <v>149</v>
      </c>
      <c r="C74">
        <v>3395319.46</v>
      </c>
      <c r="H74">
        <v>3</v>
      </c>
      <c r="I74">
        <v>45276.639999999999</v>
      </c>
      <c r="N74">
        <v>27</v>
      </c>
      <c r="O74">
        <v>494105.5</v>
      </c>
      <c r="P74">
        <v>2</v>
      </c>
      <c r="Q74">
        <v>27399.52</v>
      </c>
      <c r="V74">
        <v>6</v>
      </c>
      <c r="W74">
        <v>101193.60000000001</v>
      </c>
      <c r="Z74">
        <v>25</v>
      </c>
      <c r="AA74">
        <v>27332.5</v>
      </c>
      <c r="AF74">
        <v>1</v>
      </c>
      <c r="AG74">
        <v>37481.599999999999</v>
      </c>
      <c r="AH74">
        <v>24</v>
      </c>
      <c r="AI74">
        <v>835999.2</v>
      </c>
      <c r="AL74">
        <v>5</v>
      </c>
      <c r="AM74">
        <v>107877.23</v>
      </c>
      <c r="AN74">
        <v>11</v>
      </c>
      <c r="AO74">
        <v>292449.3</v>
      </c>
      <c r="AR74">
        <v>8</v>
      </c>
      <c r="AS74">
        <v>233885.6</v>
      </c>
      <c r="AT74">
        <v>11</v>
      </c>
      <c r="AU74">
        <v>295432.5</v>
      </c>
      <c r="AV74">
        <v>11</v>
      </c>
      <c r="AW74">
        <v>292449.3</v>
      </c>
      <c r="AX74">
        <v>1</v>
      </c>
      <c r="AY74">
        <v>25156.799999999999</v>
      </c>
      <c r="BB74">
        <v>3</v>
      </c>
      <c r="BC74">
        <v>122512.2</v>
      </c>
      <c r="BF74">
        <v>1</v>
      </c>
      <c r="BG74">
        <v>51935.6</v>
      </c>
      <c r="BP74">
        <v>2</v>
      </c>
      <c r="BQ74">
        <v>95538.27</v>
      </c>
      <c r="BT74">
        <v>4</v>
      </c>
      <c r="BU74">
        <v>139562</v>
      </c>
      <c r="BV74">
        <v>1</v>
      </c>
      <c r="BW74">
        <v>53046.2</v>
      </c>
      <c r="CF74">
        <v>1</v>
      </c>
      <c r="CG74">
        <v>38895.300000000003</v>
      </c>
      <c r="CL74">
        <v>2</v>
      </c>
      <c r="CM74">
        <v>77790.600000000006</v>
      </c>
    </row>
    <row r="75" spans="1:93" x14ac:dyDescent="0.25">
      <c r="A75" s="6" t="s">
        <v>69</v>
      </c>
      <c r="B75">
        <v>119</v>
      </c>
      <c r="C75">
        <v>2816449.09</v>
      </c>
      <c r="D75">
        <v>1</v>
      </c>
      <c r="E75">
        <v>17769</v>
      </c>
      <c r="F75">
        <v>3</v>
      </c>
      <c r="G75">
        <v>40170.67</v>
      </c>
      <c r="H75">
        <v>2</v>
      </c>
      <c r="I75">
        <v>30277.11</v>
      </c>
      <c r="L75">
        <v>2</v>
      </c>
      <c r="M75">
        <v>33438.6</v>
      </c>
      <c r="N75">
        <v>2</v>
      </c>
      <c r="O75">
        <v>36110.400000000001</v>
      </c>
      <c r="P75">
        <v>7</v>
      </c>
      <c r="Q75">
        <v>116851.55</v>
      </c>
      <c r="R75">
        <v>1</v>
      </c>
      <c r="S75">
        <v>14772.03</v>
      </c>
      <c r="T75">
        <v>1</v>
      </c>
      <c r="U75">
        <v>19028.599999999999</v>
      </c>
      <c r="V75">
        <v>6</v>
      </c>
      <c r="W75">
        <v>106504.2</v>
      </c>
      <c r="X75">
        <v>1</v>
      </c>
      <c r="Y75">
        <v>16719.3</v>
      </c>
      <c r="Z75">
        <v>26</v>
      </c>
      <c r="AA75">
        <v>83398.100000000006</v>
      </c>
      <c r="AF75">
        <v>6</v>
      </c>
      <c r="AG75">
        <v>182563.55</v>
      </c>
      <c r="AH75">
        <v>25</v>
      </c>
      <c r="AI75">
        <v>846540.6</v>
      </c>
      <c r="AL75">
        <v>6</v>
      </c>
      <c r="AM75">
        <v>144888.88</v>
      </c>
      <c r="AN75">
        <v>1</v>
      </c>
      <c r="AO75">
        <v>26366.7</v>
      </c>
      <c r="AP75">
        <v>1</v>
      </c>
      <c r="AQ75">
        <v>37903.199999999997</v>
      </c>
      <c r="AR75">
        <v>1</v>
      </c>
      <c r="AS75">
        <v>28994.400000000001</v>
      </c>
      <c r="AT75">
        <v>1</v>
      </c>
      <c r="AU75">
        <v>26635.599999999999</v>
      </c>
      <c r="AV75">
        <v>3</v>
      </c>
      <c r="AW75">
        <v>86890.5</v>
      </c>
      <c r="AX75">
        <v>3</v>
      </c>
      <c r="AY75">
        <v>105023.7</v>
      </c>
      <c r="BF75">
        <v>3</v>
      </c>
      <c r="BG75">
        <v>154519.20000000001</v>
      </c>
      <c r="BH75">
        <v>1</v>
      </c>
      <c r="BI75">
        <v>40499.9</v>
      </c>
      <c r="BN75">
        <v>1</v>
      </c>
      <c r="BO75">
        <v>50317.3</v>
      </c>
      <c r="BP75">
        <v>3</v>
      </c>
      <c r="BQ75">
        <v>145070.10999999999</v>
      </c>
      <c r="BT75">
        <v>4</v>
      </c>
      <c r="BU75">
        <v>138414.79999999999</v>
      </c>
      <c r="BV75">
        <v>1</v>
      </c>
      <c r="BW75">
        <v>52610.1</v>
      </c>
      <c r="CB75">
        <v>2</v>
      </c>
      <c r="CC75">
        <v>43906.89</v>
      </c>
      <c r="CD75">
        <v>1</v>
      </c>
      <c r="CE75">
        <v>35961.699999999997</v>
      </c>
      <c r="CF75">
        <v>2</v>
      </c>
      <c r="CG75">
        <v>77151.199999999997</v>
      </c>
      <c r="CL75">
        <v>2</v>
      </c>
      <c r="CM75">
        <v>77151.199999999997</v>
      </c>
    </row>
    <row r="76" spans="1:93" x14ac:dyDescent="0.25">
      <c r="A76" s="6" t="s">
        <v>70</v>
      </c>
      <c r="B76">
        <v>176</v>
      </c>
      <c r="C76">
        <v>2766955.51</v>
      </c>
      <c r="D76">
        <v>8</v>
      </c>
      <c r="E76">
        <v>90519.46</v>
      </c>
      <c r="F76">
        <v>1</v>
      </c>
      <c r="G76">
        <v>12662.1</v>
      </c>
      <c r="H76">
        <v>10</v>
      </c>
      <c r="I76">
        <v>109380.32</v>
      </c>
      <c r="J76">
        <v>8</v>
      </c>
      <c r="K76">
        <v>94366.37</v>
      </c>
      <c r="L76">
        <v>11</v>
      </c>
      <c r="M76">
        <v>143902.07</v>
      </c>
      <c r="N76">
        <v>5</v>
      </c>
      <c r="O76">
        <v>50253.15</v>
      </c>
      <c r="P76">
        <v>3</v>
      </c>
      <c r="Q76">
        <v>38500.559999999998</v>
      </c>
      <c r="R76">
        <v>1</v>
      </c>
      <c r="S76">
        <v>10545.51</v>
      </c>
      <c r="V76">
        <v>8</v>
      </c>
      <c r="W76">
        <v>98155.98</v>
      </c>
      <c r="X76">
        <v>7</v>
      </c>
      <c r="Y76">
        <v>95065.9</v>
      </c>
      <c r="Z76">
        <v>32</v>
      </c>
      <c r="AA76">
        <v>90403.07</v>
      </c>
      <c r="AF76">
        <v>12</v>
      </c>
      <c r="AG76">
        <v>256727.85</v>
      </c>
      <c r="AH76">
        <v>34</v>
      </c>
      <c r="AI76">
        <v>833074.8</v>
      </c>
      <c r="AN76">
        <v>2</v>
      </c>
      <c r="AO76">
        <v>32478.07</v>
      </c>
      <c r="AP76">
        <v>1</v>
      </c>
      <c r="AQ76">
        <v>18243.259999999998</v>
      </c>
      <c r="AR76">
        <v>3</v>
      </c>
      <c r="AS76">
        <v>56216.4</v>
      </c>
      <c r="AT76">
        <v>5</v>
      </c>
      <c r="AU76">
        <v>108249.95</v>
      </c>
      <c r="AV76">
        <v>3</v>
      </c>
      <c r="AW76">
        <v>70805.789999999994</v>
      </c>
      <c r="AX76">
        <v>1</v>
      </c>
      <c r="AY76">
        <v>17810.599999999999</v>
      </c>
      <c r="BD76">
        <v>1</v>
      </c>
      <c r="BE76">
        <v>24506.02</v>
      </c>
      <c r="BF76">
        <v>5</v>
      </c>
      <c r="BG76">
        <v>183848</v>
      </c>
      <c r="BJ76">
        <v>3</v>
      </c>
      <c r="BK76">
        <v>59773.95</v>
      </c>
      <c r="BP76">
        <v>1</v>
      </c>
      <c r="BQ76">
        <v>17526.28</v>
      </c>
      <c r="BR76">
        <v>2</v>
      </c>
      <c r="BS76">
        <v>58001.61</v>
      </c>
      <c r="BT76">
        <v>6</v>
      </c>
      <c r="BU76">
        <v>144254.93</v>
      </c>
      <c r="BZ76">
        <v>1</v>
      </c>
      <c r="CA76">
        <v>18543.63</v>
      </c>
      <c r="CD76">
        <v>1</v>
      </c>
      <c r="CE76">
        <v>16569.939999999999</v>
      </c>
      <c r="CL76">
        <v>1</v>
      </c>
      <c r="CM76">
        <v>16569.939999999999</v>
      </c>
    </row>
    <row r="77" spans="1:93" x14ac:dyDescent="0.25">
      <c r="A77" s="6" t="s">
        <v>71</v>
      </c>
      <c r="B77">
        <v>302</v>
      </c>
      <c r="C77">
        <v>5212111.3899999997</v>
      </c>
      <c r="D77">
        <v>6</v>
      </c>
      <c r="E77">
        <v>59883.43</v>
      </c>
      <c r="F77">
        <v>1</v>
      </c>
      <c r="G77">
        <v>8969.75</v>
      </c>
      <c r="H77">
        <v>3</v>
      </c>
      <c r="I77">
        <v>32362.560000000001</v>
      </c>
      <c r="J77">
        <v>8</v>
      </c>
      <c r="K77">
        <v>90155.53</v>
      </c>
      <c r="L77">
        <v>10</v>
      </c>
      <c r="M77">
        <v>120452.39</v>
      </c>
      <c r="N77">
        <v>29</v>
      </c>
      <c r="O77">
        <v>340864.18</v>
      </c>
      <c r="P77">
        <v>2</v>
      </c>
      <c r="Q77">
        <v>22404.84</v>
      </c>
      <c r="R77">
        <v>3</v>
      </c>
      <c r="S77">
        <v>30175.57</v>
      </c>
      <c r="V77">
        <v>12</v>
      </c>
      <c r="W77">
        <v>146802.10999999999</v>
      </c>
      <c r="X77">
        <v>3</v>
      </c>
      <c r="Y77">
        <v>37120.300000000003</v>
      </c>
      <c r="Z77">
        <v>33</v>
      </c>
      <c r="AA77">
        <v>154498.29999999999</v>
      </c>
      <c r="AF77">
        <v>9</v>
      </c>
      <c r="AG77">
        <v>185098.32</v>
      </c>
      <c r="AH77">
        <v>35</v>
      </c>
      <c r="AI77">
        <v>826829.5</v>
      </c>
      <c r="AJ77">
        <v>1</v>
      </c>
      <c r="AK77">
        <v>14493.21</v>
      </c>
      <c r="AL77">
        <v>15</v>
      </c>
      <c r="AM77">
        <v>265043.37</v>
      </c>
      <c r="AN77">
        <v>15</v>
      </c>
      <c r="AO77">
        <v>270739.5</v>
      </c>
      <c r="AP77">
        <v>1</v>
      </c>
      <c r="AQ77">
        <v>17590.34</v>
      </c>
      <c r="AR77">
        <v>24</v>
      </c>
      <c r="AS77">
        <v>505674</v>
      </c>
      <c r="AT77">
        <v>15</v>
      </c>
      <c r="AU77">
        <v>272130</v>
      </c>
      <c r="AV77">
        <v>23</v>
      </c>
      <c r="AW77">
        <v>472293.69</v>
      </c>
      <c r="AX77">
        <v>1</v>
      </c>
      <c r="AY77">
        <v>17173.099999999999</v>
      </c>
      <c r="BB77">
        <v>1</v>
      </c>
      <c r="BC77">
        <v>19663.080000000002</v>
      </c>
      <c r="BD77">
        <v>1</v>
      </c>
      <c r="BE77">
        <v>23628.95</v>
      </c>
      <c r="BF77">
        <v>6</v>
      </c>
      <c r="BG77">
        <v>185345.46</v>
      </c>
      <c r="BH77">
        <v>2</v>
      </c>
      <c r="BI77">
        <v>45282.75</v>
      </c>
      <c r="BJ77">
        <v>8</v>
      </c>
      <c r="BK77">
        <v>218162.19</v>
      </c>
      <c r="BL77">
        <v>2</v>
      </c>
      <c r="BM77">
        <v>58183.4</v>
      </c>
      <c r="BP77">
        <v>4</v>
      </c>
      <c r="BQ77">
        <v>122984.2</v>
      </c>
      <c r="BT77">
        <v>9</v>
      </c>
      <c r="BU77">
        <v>206970.48</v>
      </c>
      <c r="CB77">
        <v>2</v>
      </c>
      <c r="CC77">
        <v>31245.74</v>
      </c>
      <c r="CD77">
        <v>2</v>
      </c>
      <c r="CE77">
        <v>42110.26</v>
      </c>
      <c r="CF77">
        <v>6</v>
      </c>
      <c r="CG77">
        <v>153900.35</v>
      </c>
      <c r="CH77">
        <v>4</v>
      </c>
      <c r="CI77">
        <v>79369.789999999994</v>
      </c>
      <c r="CL77">
        <v>6</v>
      </c>
      <c r="CM77">
        <v>134510.75</v>
      </c>
    </row>
    <row r="78" spans="1:93" x14ac:dyDescent="0.25">
      <c r="A78" s="6" t="s">
        <v>72</v>
      </c>
      <c r="B78">
        <v>241</v>
      </c>
      <c r="C78">
        <v>2689697.38</v>
      </c>
      <c r="F78">
        <v>11</v>
      </c>
      <c r="G78">
        <v>63181.11</v>
      </c>
      <c r="H78">
        <v>31</v>
      </c>
      <c r="I78">
        <v>195836.67</v>
      </c>
      <c r="J78">
        <v>8</v>
      </c>
      <c r="K78">
        <v>56138.46</v>
      </c>
      <c r="L78">
        <v>5</v>
      </c>
      <c r="M78">
        <v>36886.5</v>
      </c>
      <c r="N78">
        <v>11</v>
      </c>
      <c r="O78">
        <v>76444.62</v>
      </c>
      <c r="P78">
        <v>5</v>
      </c>
      <c r="Q78">
        <v>33648.81</v>
      </c>
      <c r="R78">
        <v>6</v>
      </c>
      <c r="S78">
        <v>40250.230000000003</v>
      </c>
      <c r="T78">
        <v>10</v>
      </c>
      <c r="U78">
        <v>74470</v>
      </c>
      <c r="V78">
        <v>5</v>
      </c>
      <c r="W78">
        <v>31299.8</v>
      </c>
      <c r="X78">
        <v>4</v>
      </c>
      <c r="Y78">
        <v>28074.95</v>
      </c>
      <c r="Z78">
        <v>4</v>
      </c>
      <c r="AA78">
        <v>34866.199999999997</v>
      </c>
      <c r="AD78">
        <v>1</v>
      </c>
      <c r="AE78">
        <v>9959.6</v>
      </c>
      <c r="AF78">
        <v>7</v>
      </c>
      <c r="AG78">
        <v>78052.600000000006</v>
      </c>
      <c r="AH78">
        <v>4</v>
      </c>
      <c r="AI78">
        <v>47517.93</v>
      </c>
      <c r="AJ78">
        <v>1</v>
      </c>
      <c r="AK78">
        <v>10855.25</v>
      </c>
      <c r="AL78">
        <v>1</v>
      </c>
      <c r="AM78">
        <v>12654.5</v>
      </c>
      <c r="AP78">
        <v>5</v>
      </c>
      <c r="AQ78">
        <v>72786.100000000006</v>
      </c>
      <c r="AR78">
        <v>13</v>
      </c>
      <c r="AS78">
        <v>166648.74</v>
      </c>
      <c r="AT78">
        <v>3</v>
      </c>
      <c r="AU78">
        <v>46838.6</v>
      </c>
      <c r="AV78">
        <v>10</v>
      </c>
      <c r="AW78">
        <v>151947.59</v>
      </c>
      <c r="AX78">
        <v>4</v>
      </c>
      <c r="AY78">
        <v>43824.85</v>
      </c>
      <c r="AZ78">
        <v>1</v>
      </c>
      <c r="BA78">
        <v>15763.9</v>
      </c>
      <c r="BB78">
        <v>4</v>
      </c>
      <c r="BC78">
        <v>54605.98</v>
      </c>
      <c r="BD78">
        <v>7</v>
      </c>
      <c r="BE78">
        <v>106125.9</v>
      </c>
      <c r="BF78">
        <v>10</v>
      </c>
      <c r="BG78">
        <v>181965.7</v>
      </c>
      <c r="BH78">
        <v>2</v>
      </c>
      <c r="BI78">
        <v>36737.4</v>
      </c>
      <c r="BJ78">
        <v>15</v>
      </c>
      <c r="BK78">
        <v>236002.76</v>
      </c>
      <c r="BL78">
        <v>4</v>
      </c>
      <c r="BM78">
        <v>50490.1</v>
      </c>
      <c r="BP78">
        <v>5</v>
      </c>
      <c r="BQ78">
        <v>82908.149999999994</v>
      </c>
      <c r="BR78">
        <v>2</v>
      </c>
      <c r="BS78">
        <v>22321.45</v>
      </c>
      <c r="BT78">
        <v>1</v>
      </c>
      <c r="BU78">
        <v>11242.7</v>
      </c>
      <c r="BV78">
        <v>2</v>
      </c>
      <c r="BW78">
        <v>33669.599999999999</v>
      </c>
      <c r="BX78">
        <v>1</v>
      </c>
      <c r="BY78">
        <v>13399.8</v>
      </c>
      <c r="BZ78">
        <v>1</v>
      </c>
      <c r="CA78">
        <v>14701.2</v>
      </c>
      <c r="CB78">
        <v>2</v>
      </c>
      <c r="CC78">
        <v>18521.54</v>
      </c>
      <c r="CD78">
        <v>1</v>
      </c>
      <c r="CE78">
        <v>13888.8</v>
      </c>
      <c r="CF78">
        <v>21</v>
      </c>
      <c r="CG78">
        <v>298496.55</v>
      </c>
      <c r="CH78">
        <v>4</v>
      </c>
      <c r="CI78">
        <v>62074.2</v>
      </c>
      <c r="CJ78">
        <v>3</v>
      </c>
      <c r="CK78">
        <v>39391.14</v>
      </c>
      <c r="CL78">
        <v>6</v>
      </c>
      <c r="CM78">
        <v>85207.4</v>
      </c>
    </row>
    <row r="79" spans="1:93" x14ac:dyDescent="0.25">
      <c r="A79" s="6" t="s">
        <v>73</v>
      </c>
      <c r="B79">
        <v>191</v>
      </c>
      <c r="C79">
        <v>6333263.5199999996</v>
      </c>
      <c r="D79">
        <v>2</v>
      </c>
      <c r="E79">
        <v>50822</v>
      </c>
      <c r="N79">
        <v>45</v>
      </c>
      <c r="O79">
        <v>1175429.5</v>
      </c>
      <c r="V79">
        <v>1</v>
      </c>
      <c r="W79">
        <v>23909.9</v>
      </c>
      <c r="X79">
        <v>5</v>
      </c>
      <c r="Y79">
        <v>119549.5</v>
      </c>
      <c r="Z79">
        <v>14</v>
      </c>
      <c r="AA79">
        <v>57099.1</v>
      </c>
      <c r="AB79">
        <v>31</v>
      </c>
      <c r="AC79">
        <v>853157.2</v>
      </c>
      <c r="AF79">
        <v>1</v>
      </c>
      <c r="AG79">
        <v>53217.7</v>
      </c>
      <c r="AH79">
        <v>17</v>
      </c>
      <c r="AI79">
        <v>830014.8</v>
      </c>
      <c r="AL79">
        <v>5</v>
      </c>
      <c r="AM79">
        <v>153167.81</v>
      </c>
      <c r="AN79">
        <v>14</v>
      </c>
      <c r="AO79">
        <v>528472</v>
      </c>
      <c r="AR79">
        <v>13</v>
      </c>
      <c r="AS79">
        <v>539628.69999999995</v>
      </c>
      <c r="AT79">
        <v>14</v>
      </c>
      <c r="AU79">
        <v>533866.19999999995</v>
      </c>
      <c r="AV79">
        <v>14</v>
      </c>
      <c r="AW79">
        <v>528472</v>
      </c>
      <c r="BF79">
        <v>2</v>
      </c>
      <c r="BG79">
        <v>147480</v>
      </c>
      <c r="BH79">
        <v>1</v>
      </c>
      <c r="BI79">
        <v>57982.400000000001</v>
      </c>
      <c r="BP79">
        <v>2</v>
      </c>
      <c r="BQ79">
        <v>135547.41</v>
      </c>
      <c r="BT79">
        <v>4</v>
      </c>
      <c r="BU79">
        <v>198007.2</v>
      </c>
      <c r="BV79">
        <v>1</v>
      </c>
      <c r="BW79">
        <v>75260.7</v>
      </c>
      <c r="CD79">
        <v>1</v>
      </c>
      <c r="CE79">
        <v>51444.6</v>
      </c>
      <c r="CF79">
        <v>2</v>
      </c>
      <c r="CG79">
        <v>110367.4</v>
      </c>
      <c r="CL79">
        <v>2</v>
      </c>
      <c r="CM79">
        <v>110367.4</v>
      </c>
    </row>
    <row r="80" spans="1:93" x14ac:dyDescent="0.25">
      <c r="A80" s="6" t="s">
        <v>74</v>
      </c>
      <c r="B80">
        <v>235</v>
      </c>
      <c r="C80">
        <v>5826511.0499999998</v>
      </c>
      <c r="D80">
        <v>2</v>
      </c>
      <c r="E80">
        <v>24159.81</v>
      </c>
      <c r="F80">
        <v>7</v>
      </c>
      <c r="G80">
        <v>96580.69</v>
      </c>
      <c r="H80">
        <v>3</v>
      </c>
      <c r="I80">
        <v>44347.69</v>
      </c>
      <c r="J80">
        <v>4</v>
      </c>
      <c r="K80">
        <v>57779.12</v>
      </c>
      <c r="L80">
        <v>8</v>
      </c>
      <c r="M80">
        <v>114361.54</v>
      </c>
      <c r="N80">
        <v>7</v>
      </c>
      <c r="O80">
        <v>112344.94</v>
      </c>
      <c r="P80">
        <v>12</v>
      </c>
      <c r="Q80">
        <v>186943.63</v>
      </c>
      <c r="R80">
        <v>5</v>
      </c>
      <c r="S80">
        <v>79298.09</v>
      </c>
      <c r="T80">
        <v>7</v>
      </c>
      <c r="U80">
        <v>110579.46</v>
      </c>
      <c r="V80">
        <v>9</v>
      </c>
      <c r="W80">
        <v>145251.5</v>
      </c>
      <c r="X80">
        <v>5</v>
      </c>
      <c r="Y80">
        <v>75752.289999999994</v>
      </c>
      <c r="Z80">
        <v>7</v>
      </c>
      <c r="AA80">
        <v>131817.29999999999</v>
      </c>
      <c r="AB80">
        <v>4</v>
      </c>
      <c r="AC80">
        <v>69750.2</v>
      </c>
      <c r="AF80">
        <v>9</v>
      </c>
      <c r="AG80">
        <v>192042.1</v>
      </c>
      <c r="AH80">
        <v>7</v>
      </c>
      <c r="AI80">
        <v>180553.5</v>
      </c>
      <c r="AJ80">
        <v>1</v>
      </c>
      <c r="AK80">
        <v>35684.1</v>
      </c>
      <c r="AL80">
        <v>4</v>
      </c>
      <c r="AM80">
        <v>126877.7</v>
      </c>
      <c r="AN80">
        <v>7</v>
      </c>
      <c r="AO80">
        <v>231181.77</v>
      </c>
      <c r="AR80">
        <v>7</v>
      </c>
      <c r="AS80">
        <v>211356.6</v>
      </c>
      <c r="AT80">
        <v>2</v>
      </c>
      <c r="AU80">
        <v>73145.3</v>
      </c>
      <c r="AV80">
        <v>6</v>
      </c>
      <c r="AW80">
        <v>206605.8</v>
      </c>
      <c r="AX80">
        <v>8</v>
      </c>
      <c r="AY80">
        <v>203708.82</v>
      </c>
      <c r="AZ80">
        <v>4</v>
      </c>
      <c r="BA80">
        <v>115380.69</v>
      </c>
      <c r="BB80">
        <v>2</v>
      </c>
      <c r="BC80">
        <v>69149.100000000006</v>
      </c>
      <c r="BD80">
        <v>6</v>
      </c>
      <c r="BE80">
        <v>190443.9</v>
      </c>
      <c r="BF80">
        <v>5</v>
      </c>
      <c r="BG80">
        <v>185477.5</v>
      </c>
      <c r="BH80">
        <v>7</v>
      </c>
      <c r="BI80">
        <v>273132.90000000002</v>
      </c>
      <c r="BJ80">
        <v>13</v>
      </c>
      <c r="BK80">
        <v>483134.5</v>
      </c>
      <c r="BL80">
        <v>4</v>
      </c>
      <c r="BM80">
        <v>98503.81</v>
      </c>
      <c r="BN80">
        <v>2</v>
      </c>
      <c r="BO80">
        <v>56178.45</v>
      </c>
      <c r="BP80">
        <v>9</v>
      </c>
      <c r="BQ80">
        <v>260529.57</v>
      </c>
      <c r="BR80">
        <v>2</v>
      </c>
      <c r="BS80">
        <v>63242.32</v>
      </c>
      <c r="BT80">
        <v>2</v>
      </c>
      <c r="BU80">
        <v>58138.9</v>
      </c>
      <c r="BV80">
        <v>7</v>
      </c>
      <c r="BW80">
        <v>161110.51</v>
      </c>
      <c r="BX80">
        <v>5</v>
      </c>
      <c r="BY80">
        <v>97778.68</v>
      </c>
      <c r="BZ80">
        <v>5</v>
      </c>
      <c r="CA80">
        <v>157571</v>
      </c>
      <c r="CB80">
        <v>4</v>
      </c>
      <c r="CC80">
        <v>95942.54</v>
      </c>
      <c r="CD80">
        <v>4</v>
      </c>
      <c r="CE80">
        <v>116653.94</v>
      </c>
      <c r="CF80">
        <v>5</v>
      </c>
      <c r="CG80">
        <v>181736.8</v>
      </c>
      <c r="CH80">
        <v>4</v>
      </c>
      <c r="CI80">
        <v>113869.85</v>
      </c>
      <c r="CJ80">
        <v>2</v>
      </c>
      <c r="CK80">
        <v>53775.18</v>
      </c>
      <c r="CL80">
        <v>5</v>
      </c>
      <c r="CM80">
        <v>144160.82</v>
      </c>
      <c r="CN80">
        <v>7</v>
      </c>
      <c r="CO80">
        <v>140478.14000000001</v>
      </c>
    </row>
    <row r="81" spans="1:93" x14ac:dyDescent="0.25">
      <c r="A81" s="6" t="s">
        <v>75</v>
      </c>
      <c r="B81">
        <v>265</v>
      </c>
      <c r="C81">
        <v>3929497.91</v>
      </c>
      <c r="D81">
        <v>2</v>
      </c>
      <c r="E81">
        <v>13443.75</v>
      </c>
      <c r="F81">
        <v>6</v>
      </c>
      <c r="G81">
        <v>50093.11</v>
      </c>
      <c r="H81">
        <v>1</v>
      </c>
      <c r="I81">
        <v>9428.9</v>
      </c>
      <c r="J81">
        <v>5</v>
      </c>
      <c r="K81">
        <v>40965.07</v>
      </c>
      <c r="L81">
        <v>11</v>
      </c>
      <c r="M81">
        <v>93178.74</v>
      </c>
      <c r="N81">
        <v>11</v>
      </c>
      <c r="O81">
        <v>100717.67</v>
      </c>
      <c r="P81">
        <v>10</v>
      </c>
      <c r="Q81">
        <v>91426.2</v>
      </c>
      <c r="R81">
        <v>5</v>
      </c>
      <c r="S81">
        <v>44131.81</v>
      </c>
      <c r="T81">
        <v>10</v>
      </c>
      <c r="U81">
        <v>83806.61</v>
      </c>
      <c r="V81">
        <v>10</v>
      </c>
      <c r="W81">
        <v>90847.8</v>
      </c>
      <c r="X81">
        <v>2</v>
      </c>
      <c r="Y81">
        <v>20270.5</v>
      </c>
      <c r="Z81">
        <v>10</v>
      </c>
      <c r="AA81">
        <v>103126.24</v>
      </c>
      <c r="AB81">
        <v>4</v>
      </c>
      <c r="AC81">
        <v>38821.800000000003</v>
      </c>
      <c r="AF81">
        <v>18</v>
      </c>
      <c r="AG81">
        <v>272370.59999999998</v>
      </c>
      <c r="AH81">
        <v>7</v>
      </c>
      <c r="AI81">
        <v>100499.8</v>
      </c>
      <c r="AJ81">
        <v>1</v>
      </c>
      <c r="AK81">
        <v>19862.5</v>
      </c>
      <c r="AL81">
        <v>5</v>
      </c>
      <c r="AM81">
        <v>88551.9</v>
      </c>
      <c r="AN81">
        <v>8</v>
      </c>
      <c r="AO81">
        <v>154798.29999999999</v>
      </c>
      <c r="AR81">
        <v>6</v>
      </c>
      <c r="AS81">
        <v>94650.8</v>
      </c>
      <c r="AT81">
        <v>4</v>
      </c>
      <c r="AU81">
        <v>82845.2</v>
      </c>
      <c r="AV81">
        <v>7</v>
      </c>
      <c r="AW81">
        <v>132720.9</v>
      </c>
      <c r="AX81">
        <v>9</v>
      </c>
      <c r="AY81">
        <v>129226.33</v>
      </c>
      <c r="AZ81">
        <v>2</v>
      </c>
      <c r="BA81">
        <v>30230.89</v>
      </c>
      <c r="BB81">
        <v>4</v>
      </c>
      <c r="BC81">
        <v>56547.75</v>
      </c>
      <c r="BD81">
        <v>6</v>
      </c>
      <c r="BE81">
        <v>106005.2</v>
      </c>
      <c r="BF81">
        <v>12</v>
      </c>
      <c r="BG81">
        <v>286764.40000000002</v>
      </c>
      <c r="BH81">
        <v>8</v>
      </c>
      <c r="BI81">
        <v>165342.9</v>
      </c>
      <c r="BJ81">
        <v>16</v>
      </c>
      <c r="BK81">
        <v>332999.8</v>
      </c>
      <c r="BL81">
        <v>2</v>
      </c>
      <c r="BM81">
        <v>31206.59</v>
      </c>
      <c r="BN81">
        <v>4</v>
      </c>
      <c r="BO81">
        <v>76453.66</v>
      </c>
      <c r="BP81">
        <v>9</v>
      </c>
      <c r="BQ81">
        <v>154107.41</v>
      </c>
      <c r="BR81">
        <v>3</v>
      </c>
      <c r="BS81">
        <v>54130.13</v>
      </c>
      <c r="BT81">
        <v>1</v>
      </c>
      <c r="BU81">
        <v>13933.3</v>
      </c>
      <c r="BV81">
        <v>3</v>
      </c>
      <c r="BW81">
        <v>50456.35</v>
      </c>
      <c r="BX81">
        <v>2</v>
      </c>
      <c r="BY81">
        <v>24504.47</v>
      </c>
      <c r="BZ81">
        <v>5</v>
      </c>
      <c r="CA81">
        <v>85822.8</v>
      </c>
      <c r="CB81">
        <v>2</v>
      </c>
      <c r="CC81">
        <v>26100.15</v>
      </c>
      <c r="CD81">
        <v>6</v>
      </c>
      <c r="CE81">
        <v>105776.3</v>
      </c>
      <c r="CF81">
        <v>12</v>
      </c>
      <c r="CG81">
        <v>217038.64</v>
      </c>
      <c r="CH81">
        <v>4</v>
      </c>
      <c r="CI81">
        <v>55365.8</v>
      </c>
      <c r="CJ81">
        <v>2</v>
      </c>
      <c r="CK81">
        <v>38201.599999999999</v>
      </c>
      <c r="CL81">
        <v>7</v>
      </c>
      <c r="CM81">
        <v>108843.44</v>
      </c>
      <c r="CN81">
        <v>3</v>
      </c>
      <c r="CO81">
        <v>53881.8</v>
      </c>
    </row>
    <row r="82" spans="1:93" x14ac:dyDescent="0.25">
      <c r="A82" s="6" t="s">
        <v>76</v>
      </c>
      <c r="B82">
        <v>96</v>
      </c>
      <c r="C82">
        <v>2188563.17</v>
      </c>
      <c r="N82">
        <v>3</v>
      </c>
      <c r="O82">
        <v>42128.1</v>
      </c>
      <c r="V82">
        <v>6</v>
      </c>
      <c r="W82">
        <v>79858.539999999994</v>
      </c>
      <c r="X82">
        <v>1</v>
      </c>
      <c r="Y82">
        <v>14260</v>
      </c>
      <c r="Z82">
        <v>5</v>
      </c>
      <c r="AA82">
        <v>72351.899999999994</v>
      </c>
      <c r="AF82">
        <v>3</v>
      </c>
      <c r="AG82">
        <v>59844.160000000003</v>
      </c>
      <c r="AL82">
        <v>13</v>
      </c>
      <c r="AM82">
        <v>252683.18</v>
      </c>
      <c r="AN82">
        <v>1</v>
      </c>
      <c r="AO82">
        <v>17038.75</v>
      </c>
      <c r="AR82">
        <v>8</v>
      </c>
      <c r="AS82">
        <v>196815.2</v>
      </c>
      <c r="AV82">
        <v>4</v>
      </c>
      <c r="AW82">
        <v>129586.8</v>
      </c>
      <c r="AX82">
        <v>1</v>
      </c>
      <c r="AY82">
        <v>19813.36</v>
      </c>
      <c r="BD82">
        <v>1</v>
      </c>
      <c r="BE82">
        <v>22258.52</v>
      </c>
      <c r="BF82">
        <v>6</v>
      </c>
      <c r="BG82">
        <v>127898.24000000001</v>
      </c>
      <c r="BJ82">
        <v>12</v>
      </c>
      <c r="BK82">
        <v>348994.33</v>
      </c>
      <c r="BP82">
        <v>4</v>
      </c>
      <c r="BQ82">
        <v>132084.29999999999</v>
      </c>
      <c r="BT82">
        <v>1</v>
      </c>
      <c r="BU82">
        <v>38812.800000000003</v>
      </c>
      <c r="BV82">
        <v>2</v>
      </c>
      <c r="BW82">
        <v>38442.910000000003</v>
      </c>
      <c r="CB82">
        <v>1</v>
      </c>
      <c r="CC82">
        <v>17155.169999999998</v>
      </c>
      <c r="CD82">
        <v>1</v>
      </c>
      <c r="CE82">
        <v>26530.5</v>
      </c>
      <c r="CF82">
        <v>5</v>
      </c>
      <c r="CG82">
        <v>123718.91</v>
      </c>
      <c r="CH82">
        <v>8</v>
      </c>
      <c r="CI82">
        <v>213115.02</v>
      </c>
      <c r="CJ82">
        <v>2</v>
      </c>
      <c r="CK82">
        <v>34254.26</v>
      </c>
      <c r="CL82">
        <v>6</v>
      </c>
      <c r="CM82">
        <v>146110.51999999999</v>
      </c>
      <c r="CN82">
        <v>2</v>
      </c>
      <c r="CO82">
        <v>34807.699999999997</v>
      </c>
    </row>
    <row r="83" spans="1:93" x14ac:dyDescent="0.25">
      <c r="A83" s="6" t="s">
        <v>77</v>
      </c>
      <c r="B83">
        <v>1215</v>
      </c>
      <c r="C83">
        <v>14804067.779999999</v>
      </c>
      <c r="D83">
        <v>12</v>
      </c>
      <c r="E83">
        <v>88057.33</v>
      </c>
      <c r="F83">
        <v>51</v>
      </c>
      <c r="G83">
        <v>345675.17</v>
      </c>
      <c r="H83">
        <v>23</v>
      </c>
      <c r="I83">
        <v>176638.92</v>
      </c>
      <c r="J83">
        <v>40</v>
      </c>
      <c r="K83">
        <v>303511.82</v>
      </c>
      <c r="L83">
        <v>34</v>
      </c>
      <c r="M83">
        <v>266904.52</v>
      </c>
      <c r="N83">
        <v>39</v>
      </c>
      <c r="O83">
        <v>282505.44</v>
      </c>
      <c r="P83">
        <v>40</v>
      </c>
      <c r="Q83">
        <v>335651.27</v>
      </c>
      <c r="R83">
        <v>19</v>
      </c>
      <c r="S83">
        <v>150755.26999999999</v>
      </c>
      <c r="T83">
        <v>44</v>
      </c>
      <c r="U83">
        <v>364833.92</v>
      </c>
      <c r="V83">
        <v>42</v>
      </c>
      <c r="W83">
        <v>358110.16</v>
      </c>
      <c r="X83">
        <v>32</v>
      </c>
      <c r="Y83">
        <v>239690.31</v>
      </c>
      <c r="Z83">
        <v>95</v>
      </c>
      <c r="AA83">
        <v>827742.62</v>
      </c>
      <c r="AB83">
        <v>12</v>
      </c>
      <c r="AC83">
        <v>111193.1</v>
      </c>
      <c r="AD83">
        <v>8</v>
      </c>
      <c r="AE83">
        <v>112222.67</v>
      </c>
      <c r="AF83">
        <v>22</v>
      </c>
      <c r="AG83">
        <v>255760.95</v>
      </c>
      <c r="AH83">
        <v>10</v>
      </c>
      <c r="AI83">
        <v>143841.09</v>
      </c>
      <c r="AJ83">
        <v>15</v>
      </c>
      <c r="AK83">
        <v>194563.73</v>
      </c>
      <c r="AL83">
        <v>22</v>
      </c>
      <c r="AM83">
        <v>322540.83</v>
      </c>
      <c r="AN83">
        <v>39</v>
      </c>
      <c r="AO83">
        <v>533427.99</v>
      </c>
      <c r="AP83">
        <v>24</v>
      </c>
      <c r="AQ83">
        <v>312315.07</v>
      </c>
      <c r="AR83">
        <v>30</v>
      </c>
      <c r="AS83">
        <v>393925.45</v>
      </c>
      <c r="AT83">
        <v>44</v>
      </c>
      <c r="AU83">
        <v>643754.72</v>
      </c>
      <c r="AV83">
        <v>45</v>
      </c>
      <c r="AW83">
        <v>611023.13</v>
      </c>
      <c r="AX83">
        <v>60</v>
      </c>
      <c r="AY83">
        <v>747852.23</v>
      </c>
      <c r="AZ83">
        <v>5</v>
      </c>
      <c r="BA83">
        <v>75777.2</v>
      </c>
      <c r="BB83">
        <v>17</v>
      </c>
      <c r="BC83">
        <v>279276.59000000003</v>
      </c>
      <c r="BD83">
        <v>25</v>
      </c>
      <c r="BE83">
        <v>456019.22</v>
      </c>
      <c r="BF83">
        <v>30</v>
      </c>
      <c r="BG83">
        <v>453990.8</v>
      </c>
      <c r="BH83">
        <v>26</v>
      </c>
      <c r="BI83">
        <v>506507.27</v>
      </c>
      <c r="BJ83">
        <v>38</v>
      </c>
      <c r="BK83">
        <v>636354.31000000006</v>
      </c>
      <c r="BL83">
        <v>18</v>
      </c>
      <c r="BM83">
        <v>293459.59000000003</v>
      </c>
      <c r="BN83">
        <v>15</v>
      </c>
      <c r="BO83">
        <v>264917.7</v>
      </c>
      <c r="BP83">
        <v>17</v>
      </c>
      <c r="BQ83">
        <v>286192.23</v>
      </c>
      <c r="BR83">
        <v>8</v>
      </c>
      <c r="BS83">
        <v>138983.93</v>
      </c>
      <c r="BT83">
        <v>51</v>
      </c>
      <c r="BU83">
        <v>808353.66</v>
      </c>
      <c r="BV83">
        <v>18</v>
      </c>
      <c r="BW83">
        <v>323326.09000000003</v>
      </c>
      <c r="BX83">
        <v>9</v>
      </c>
      <c r="BY83">
        <v>148997.32999999999</v>
      </c>
      <c r="BZ83">
        <v>25</v>
      </c>
      <c r="CA83">
        <v>451403.44</v>
      </c>
      <c r="CB83">
        <v>3</v>
      </c>
      <c r="CC83">
        <v>49389.8</v>
      </c>
      <c r="CD83">
        <v>20</v>
      </c>
      <c r="CE83">
        <v>257010.71</v>
      </c>
      <c r="CF83">
        <v>13</v>
      </c>
      <c r="CG83">
        <v>202830.69</v>
      </c>
      <c r="CH83">
        <v>19</v>
      </c>
      <c r="CI83">
        <v>283709.38</v>
      </c>
      <c r="CJ83">
        <v>15</v>
      </c>
      <c r="CK83">
        <v>205178.02</v>
      </c>
      <c r="CL83">
        <v>21</v>
      </c>
      <c r="CM83">
        <v>292707.28999999998</v>
      </c>
      <c r="CN83">
        <v>20</v>
      </c>
      <c r="CO83">
        <v>267184.82</v>
      </c>
    </row>
    <row r="84" spans="1:93" x14ac:dyDescent="0.25">
      <c r="A84" s="6" t="s">
        <v>78</v>
      </c>
      <c r="B84">
        <v>33</v>
      </c>
      <c r="C84">
        <v>707641.65</v>
      </c>
      <c r="F84">
        <v>2</v>
      </c>
      <c r="G84">
        <v>19263.05</v>
      </c>
      <c r="H84">
        <v>1</v>
      </c>
      <c r="I84">
        <v>13470.8</v>
      </c>
      <c r="J84">
        <v>3</v>
      </c>
      <c r="K84">
        <v>38080.699999999997</v>
      </c>
      <c r="L84">
        <v>1</v>
      </c>
      <c r="M84">
        <v>12334.8</v>
      </c>
      <c r="N84">
        <v>1</v>
      </c>
      <c r="O84">
        <v>15071.8</v>
      </c>
      <c r="P84">
        <v>3</v>
      </c>
      <c r="Q84">
        <v>41765.199999999997</v>
      </c>
      <c r="R84">
        <v>1</v>
      </c>
      <c r="S84">
        <v>13470.8</v>
      </c>
      <c r="T84">
        <v>4</v>
      </c>
      <c r="U84">
        <v>58523.3</v>
      </c>
      <c r="X84">
        <v>1</v>
      </c>
      <c r="Y84">
        <v>12334.8</v>
      </c>
      <c r="AF84">
        <v>3</v>
      </c>
      <c r="AG84">
        <v>71248.100000000006</v>
      </c>
      <c r="AH84">
        <v>1</v>
      </c>
      <c r="AI84">
        <v>35125.699999999997</v>
      </c>
      <c r="AL84">
        <v>2</v>
      </c>
      <c r="AM84">
        <v>61786.400000000001</v>
      </c>
      <c r="AN84">
        <v>1</v>
      </c>
      <c r="AO84">
        <v>27357.200000000001</v>
      </c>
      <c r="AV84">
        <v>1</v>
      </c>
      <c r="AW84">
        <v>24481.200000000001</v>
      </c>
      <c r="BF84">
        <v>2</v>
      </c>
      <c r="BG84">
        <v>76057.8</v>
      </c>
      <c r="BR84">
        <v>1</v>
      </c>
      <c r="BS84">
        <v>36955.599999999999</v>
      </c>
      <c r="BV84">
        <v>2</v>
      </c>
      <c r="BW84">
        <v>73052.7</v>
      </c>
      <c r="CF84">
        <v>1</v>
      </c>
      <c r="CG84">
        <v>27097.1</v>
      </c>
      <c r="CL84">
        <v>2</v>
      </c>
      <c r="CM84">
        <v>50164.6</v>
      </c>
    </row>
    <row r="85" spans="1:93" x14ac:dyDescent="0.25">
      <c r="A85" s="6" t="s">
        <v>79</v>
      </c>
      <c r="B85">
        <v>1</v>
      </c>
      <c r="C85">
        <v>19752</v>
      </c>
      <c r="BH85">
        <v>1</v>
      </c>
      <c r="BI85">
        <v>19752</v>
      </c>
    </row>
    <row r="86" spans="1:93" x14ac:dyDescent="0.25">
      <c r="A86" s="6" t="s">
        <v>80</v>
      </c>
      <c r="B86">
        <v>1</v>
      </c>
      <c r="C86">
        <v>14866</v>
      </c>
      <c r="BH86">
        <v>1</v>
      </c>
      <c r="BI86">
        <v>14866</v>
      </c>
    </row>
    <row r="87" spans="1:93" x14ac:dyDescent="0.25">
      <c r="A87" s="6" t="s">
        <v>81</v>
      </c>
      <c r="B87">
        <v>2026</v>
      </c>
      <c r="C87">
        <v>42967062.460000001</v>
      </c>
      <c r="D87">
        <v>18</v>
      </c>
      <c r="E87">
        <v>270959.90000000002</v>
      </c>
      <c r="F87">
        <v>45</v>
      </c>
      <c r="G87">
        <v>624294.46</v>
      </c>
      <c r="H87">
        <v>22</v>
      </c>
      <c r="I87">
        <v>244903.54</v>
      </c>
      <c r="J87">
        <v>55</v>
      </c>
      <c r="K87">
        <v>787132.41</v>
      </c>
      <c r="L87">
        <v>49</v>
      </c>
      <c r="M87">
        <v>761579.39</v>
      </c>
      <c r="N87">
        <v>120</v>
      </c>
      <c r="O87">
        <v>1750679.8</v>
      </c>
      <c r="P87">
        <v>42</v>
      </c>
      <c r="Q87">
        <v>554895.69999999995</v>
      </c>
      <c r="R87">
        <v>42</v>
      </c>
      <c r="S87">
        <v>615716.6</v>
      </c>
      <c r="T87">
        <v>47</v>
      </c>
      <c r="U87">
        <v>718758.64</v>
      </c>
      <c r="V87">
        <v>5</v>
      </c>
      <c r="W87">
        <v>81577.279999999999</v>
      </c>
      <c r="X87">
        <v>70</v>
      </c>
      <c r="Y87">
        <v>1035799.83</v>
      </c>
      <c r="Z87">
        <v>150</v>
      </c>
      <c r="AA87">
        <v>2502790.37</v>
      </c>
      <c r="AB87">
        <v>5</v>
      </c>
      <c r="AC87">
        <v>88092.5</v>
      </c>
      <c r="AD87">
        <v>34</v>
      </c>
      <c r="AE87">
        <v>1204443.3999999999</v>
      </c>
      <c r="AF87">
        <v>40</v>
      </c>
      <c r="AG87">
        <v>917362.57</v>
      </c>
      <c r="AH87">
        <v>27</v>
      </c>
      <c r="AI87">
        <v>617327.35999999999</v>
      </c>
      <c r="AJ87">
        <v>21</v>
      </c>
      <c r="AK87">
        <v>441889.79</v>
      </c>
      <c r="AL87">
        <v>30</v>
      </c>
      <c r="AM87">
        <v>902350.48</v>
      </c>
      <c r="AN87">
        <v>87</v>
      </c>
      <c r="AO87">
        <v>2205792.5</v>
      </c>
      <c r="AP87">
        <v>17</v>
      </c>
      <c r="AQ87">
        <v>409989.83</v>
      </c>
      <c r="AR87">
        <v>88</v>
      </c>
      <c r="AS87">
        <v>2159073.85</v>
      </c>
      <c r="AT87">
        <v>103</v>
      </c>
      <c r="AU87">
        <v>2498525.2599999998</v>
      </c>
      <c r="AV87">
        <v>71</v>
      </c>
      <c r="AW87">
        <v>1833311.74</v>
      </c>
      <c r="AX87">
        <v>28</v>
      </c>
      <c r="AY87">
        <v>725270.25</v>
      </c>
      <c r="AZ87">
        <v>14</v>
      </c>
      <c r="BA87">
        <v>480144.2</v>
      </c>
      <c r="BB87">
        <v>30</v>
      </c>
      <c r="BC87">
        <v>656457.19999999995</v>
      </c>
      <c r="BD87">
        <v>56</v>
      </c>
      <c r="BE87">
        <v>1901864.45</v>
      </c>
      <c r="BF87">
        <v>43</v>
      </c>
      <c r="BG87">
        <v>891441.77</v>
      </c>
      <c r="BH87">
        <v>34</v>
      </c>
      <c r="BI87">
        <v>920745.84</v>
      </c>
      <c r="BJ87">
        <v>54</v>
      </c>
      <c r="BK87">
        <v>1589017.31</v>
      </c>
      <c r="BL87">
        <v>26</v>
      </c>
      <c r="BM87">
        <v>698858.87</v>
      </c>
      <c r="BN87">
        <v>19</v>
      </c>
      <c r="BO87">
        <v>414964.75</v>
      </c>
      <c r="BP87">
        <v>38</v>
      </c>
      <c r="BQ87">
        <v>919803.95</v>
      </c>
      <c r="BR87">
        <v>16</v>
      </c>
      <c r="BS87">
        <v>324088.26</v>
      </c>
      <c r="BT87">
        <v>29</v>
      </c>
      <c r="BU87">
        <v>659085.14</v>
      </c>
      <c r="BV87">
        <v>53</v>
      </c>
      <c r="BW87">
        <v>1265629</v>
      </c>
      <c r="BX87">
        <v>18</v>
      </c>
      <c r="BY87">
        <v>384082.6</v>
      </c>
      <c r="BZ87">
        <v>29</v>
      </c>
      <c r="CA87">
        <v>800028.65</v>
      </c>
      <c r="CB87">
        <v>38</v>
      </c>
      <c r="CC87">
        <v>856677.34</v>
      </c>
      <c r="CD87">
        <v>50</v>
      </c>
      <c r="CE87">
        <v>1053503.3899999999</v>
      </c>
      <c r="CF87">
        <v>50</v>
      </c>
      <c r="CG87">
        <v>812869.63</v>
      </c>
      <c r="CH87">
        <v>65</v>
      </c>
      <c r="CI87">
        <v>1285506.1399999999</v>
      </c>
      <c r="CJ87">
        <v>71</v>
      </c>
      <c r="CK87">
        <v>1448835.02</v>
      </c>
      <c r="CL87">
        <v>38</v>
      </c>
      <c r="CM87">
        <v>783609.46</v>
      </c>
      <c r="CN87">
        <v>39</v>
      </c>
      <c r="CO87">
        <v>867332.04</v>
      </c>
    </row>
    <row r="88" spans="1:93" x14ac:dyDescent="0.25">
      <c r="A88" s="6" t="s">
        <v>82</v>
      </c>
      <c r="B88">
        <v>51</v>
      </c>
      <c r="C88">
        <v>3122996.07</v>
      </c>
      <c r="D88">
        <v>1</v>
      </c>
      <c r="E88">
        <v>35526.519999999997</v>
      </c>
      <c r="H88">
        <v>5</v>
      </c>
      <c r="I88">
        <v>178921.24</v>
      </c>
      <c r="L88">
        <v>6</v>
      </c>
      <c r="M88">
        <v>277673.7</v>
      </c>
      <c r="N88">
        <v>2</v>
      </c>
      <c r="O88">
        <v>86228</v>
      </c>
      <c r="P88">
        <v>1</v>
      </c>
      <c r="Q88">
        <v>49068.5</v>
      </c>
      <c r="R88">
        <v>1</v>
      </c>
      <c r="S88">
        <v>40609.15</v>
      </c>
      <c r="V88">
        <v>1</v>
      </c>
      <c r="W88">
        <v>43114</v>
      </c>
      <c r="X88">
        <v>9</v>
      </c>
      <c r="Y88">
        <v>367370.74</v>
      </c>
      <c r="AF88">
        <v>3</v>
      </c>
      <c r="AG88">
        <v>249127.6</v>
      </c>
      <c r="AJ88">
        <v>4</v>
      </c>
      <c r="AK88">
        <v>220961.06</v>
      </c>
      <c r="AL88">
        <v>1</v>
      </c>
      <c r="AM88">
        <v>55240.26</v>
      </c>
      <c r="AX88">
        <v>4</v>
      </c>
      <c r="AY88">
        <v>254282.26</v>
      </c>
      <c r="BF88">
        <v>5</v>
      </c>
      <c r="BG88">
        <v>483895.76</v>
      </c>
      <c r="BP88">
        <v>1</v>
      </c>
      <c r="BQ88">
        <v>135743.70000000001</v>
      </c>
      <c r="BV88">
        <v>1</v>
      </c>
      <c r="BW88">
        <v>135743.70000000001</v>
      </c>
      <c r="CD88">
        <v>1</v>
      </c>
      <c r="CE88">
        <v>92787.9</v>
      </c>
      <c r="CF88">
        <v>3</v>
      </c>
      <c r="CG88">
        <v>217637.98</v>
      </c>
      <c r="CL88">
        <v>2</v>
      </c>
      <c r="CM88">
        <v>199064</v>
      </c>
    </row>
    <row r="89" spans="1:93" x14ac:dyDescent="0.25">
      <c r="A89" s="6" t="s">
        <v>83</v>
      </c>
      <c r="B89">
        <v>173</v>
      </c>
      <c r="C89">
        <v>4074479.85</v>
      </c>
      <c r="D89">
        <v>1</v>
      </c>
      <c r="E89">
        <v>12589.3</v>
      </c>
      <c r="F89">
        <v>4</v>
      </c>
      <c r="G89">
        <v>47705</v>
      </c>
      <c r="H89">
        <v>4</v>
      </c>
      <c r="I89">
        <v>55755.02</v>
      </c>
      <c r="J89">
        <v>1</v>
      </c>
      <c r="K89">
        <v>14437.3</v>
      </c>
      <c r="L89">
        <v>5</v>
      </c>
      <c r="M89">
        <v>63336.2</v>
      </c>
      <c r="N89">
        <v>9</v>
      </c>
      <c r="O89">
        <v>122114.7</v>
      </c>
      <c r="P89">
        <v>4</v>
      </c>
      <c r="Q89">
        <v>54322.239999999998</v>
      </c>
      <c r="R89">
        <v>11</v>
      </c>
      <c r="S89">
        <v>161943.4</v>
      </c>
      <c r="T89">
        <v>11</v>
      </c>
      <c r="U89">
        <v>153813.81</v>
      </c>
      <c r="V89">
        <v>2</v>
      </c>
      <c r="W89">
        <v>29314.7</v>
      </c>
      <c r="X89">
        <v>1</v>
      </c>
      <c r="Y89">
        <v>16407.3</v>
      </c>
      <c r="Z89">
        <v>10</v>
      </c>
      <c r="AA89">
        <v>178718.4</v>
      </c>
      <c r="AB89">
        <v>2</v>
      </c>
      <c r="AC89">
        <v>27953.4</v>
      </c>
      <c r="AF89">
        <v>12</v>
      </c>
      <c r="AG89">
        <v>186880.8</v>
      </c>
      <c r="AH89">
        <v>3</v>
      </c>
      <c r="AI89">
        <v>94486.6</v>
      </c>
      <c r="AJ89">
        <v>1</v>
      </c>
      <c r="AK89">
        <v>31848.6</v>
      </c>
      <c r="AL89">
        <v>1</v>
      </c>
      <c r="AM89">
        <v>19335.400000000001</v>
      </c>
      <c r="AN89">
        <v>3</v>
      </c>
      <c r="AO89">
        <v>88334.399999999994</v>
      </c>
      <c r="AP89">
        <v>1</v>
      </c>
      <c r="AQ89">
        <v>36870.9</v>
      </c>
      <c r="AR89">
        <v>7</v>
      </c>
      <c r="AS89">
        <v>180765.9</v>
      </c>
      <c r="AT89">
        <v>4</v>
      </c>
      <c r="AU89">
        <v>139328.5</v>
      </c>
      <c r="AV89">
        <v>8</v>
      </c>
      <c r="AW89">
        <v>245818.7</v>
      </c>
      <c r="AX89">
        <v>1</v>
      </c>
      <c r="AY89">
        <v>22835.1</v>
      </c>
      <c r="BD89">
        <v>11</v>
      </c>
      <c r="BE89">
        <v>312707.40000000002</v>
      </c>
      <c r="BF89">
        <v>2</v>
      </c>
      <c r="BG89">
        <v>79835</v>
      </c>
      <c r="BH89">
        <v>5</v>
      </c>
      <c r="BI89">
        <v>155873.24</v>
      </c>
      <c r="BJ89">
        <v>15</v>
      </c>
      <c r="BK89">
        <v>493361.39</v>
      </c>
      <c r="BL89">
        <v>3</v>
      </c>
      <c r="BM89">
        <v>101710.3</v>
      </c>
      <c r="BN89">
        <v>1</v>
      </c>
      <c r="BO89">
        <v>33690.1</v>
      </c>
      <c r="BP89">
        <v>3</v>
      </c>
      <c r="BQ89">
        <v>102048.6</v>
      </c>
      <c r="BR89">
        <v>2</v>
      </c>
      <c r="BS89">
        <v>70740.2</v>
      </c>
      <c r="BV89">
        <v>5</v>
      </c>
      <c r="BW89">
        <v>174193.9</v>
      </c>
      <c r="CF89">
        <v>12</v>
      </c>
      <c r="CG89">
        <v>334294.08</v>
      </c>
      <c r="CH89">
        <v>1</v>
      </c>
      <c r="CI89">
        <v>34445.699999999997</v>
      </c>
      <c r="CJ89">
        <v>1</v>
      </c>
      <c r="CK89">
        <v>28366</v>
      </c>
      <c r="CL89">
        <v>6</v>
      </c>
      <c r="CM89">
        <v>168298.27</v>
      </c>
    </row>
    <row r="90" spans="1:93" x14ac:dyDescent="0.25">
      <c r="A90" s="6" t="s">
        <v>84</v>
      </c>
      <c r="B90">
        <v>65</v>
      </c>
      <c r="C90">
        <v>1351608.7</v>
      </c>
      <c r="D90">
        <v>1</v>
      </c>
      <c r="E90">
        <v>12589.3</v>
      </c>
      <c r="F90">
        <v>4</v>
      </c>
      <c r="G90">
        <v>47705</v>
      </c>
      <c r="H90">
        <v>4</v>
      </c>
      <c r="I90">
        <v>56595.7</v>
      </c>
      <c r="L90">
        <v>2</v>
      </c>
      <c r="M90">
        <v>23957.96</v>
      </c>
      <c r="N90">
        <v>6</v>
      </c>
      <c r="O90">
        <v>80199.7</v>
      </c>
      <c r="P90">
        <v>1</v>
      </c>
      <c r="Q90">
        <v>11263.2</v>
      </c>
      <c r="R90">
        <v>5</v>
      </c>
      <c r="S90">
        <v>70723.8</v>
      </c>
      <c r="T90">
        <v>8</v>
      </c>
      <c r="U90">
        <v>110921.2</v>
      </c>
      <c r="V90">
        <v>2</v>
      </c>
      <c r="W90">
        <v>28990</v>
      </c>
      <c r="Z90">
        <v>7</v>
      </c>
      <c r="AA90">
        <v>134385.29999999999</v>
      </c>
      <c r="AH90">
        <v>3</v>
      </c>
      <c r="AI90">
        <v>71209.75</v>
      </c>
      <c r="AJ90">
        <v>1</v>
      </c>
      <c r="AK90">
        <v>31848.6</v>
      </c>
      <c r="AL90">
        <v>1</v>
      </c>
      <c r="AM90">
        <v>19335.400000000001</v>
      </c>
      <c r="AN90">
        <v>1</v>
      </c>
      <c r="AO90">
        <v>19335.400000000001</v>
      </c>
      <c r="AP90">
        <v>2</v>
      </c>
      <c r="AQ90">
        <v>73741.8</v>
      </c>
      <c r="AT90">
        <v>3</v>
      </c>
      <c r="AU90">
        <v>110612.7</v>
      </c>
      <c r="AX90">
        <v>2</v>
      </c>
      <c r="AY90">
        <v>41625.449999999997</v>
      </c>
      <c r="BF90">
        <v>1</v>
      </c>
      <c r="BG90">
        <v>21804.880000000001</v>
      </c>
      <c r="BH90">
        <v>3</v>
      </c>
      <c r="BI90">
        <v>96906.559999999998</v>
      </c>
      <c r="BJ90">
        <v>3</v>
      </c>
      <c r="BK90">
        <v>109506.3</v>
      </c>
      <c r="BN90">
        <v>1</v>
      </c>
      <c r="BO90">
        <v>38965.9</v>
      </c>
      <c r="BP90">
        <v>1</v>
      </c>
      <c r="BQ90">
        <v>40741.4</v>
      </c>
      <c r="BR90">
        <v>1</v>
      </c>
      <c r="BS90">
        <v>40741.4</v>
      </c>
      <c r="BV90">
        <v>1</v>
      </c>
      <c r="BW90">
        <v>29536</v>
      </c>
      <c r="CJ90">
        <v>1</v>
      </c>
      <c r="CK90">
        <v>28366</v>
      </c>
    </row>
    <row r="91" spans="1:93" x14ac:dyDescent="0.25">
      <c r="A91" s="6" t="s">
        <v>85</v>
      </c>
      <c r="B91">
        <v>1723</v>
      </c>
      <c r="C91">
        <v>12775299.810000001</v>
      </c>
      <c r="D91">
        <v>12</v>
      </c>
      <c r="E91">
        <v>43979.98</v>
      </c>
      <c r="F91">
        <v>106</v>
      </c>
      <c r="G91">
        <v>321969.74</v>
      </c>
      <c r="H91">
        <v>96</v>
      </c>
      <c r="I91">
        <v>433795.01</v>
      </c>
      <c r="J91">
        <v>53</v>
      </c>
      <c r="K91">
        <v>238185.56</v>
      </c>
      <c r="L91">
        <v>27</v>
      </c>
      <c r="M91">
        <v>122674.89</v>
      </c>
      <c r="N91">
        <v>47</v>
      </c>
      <c r="O91">
        <v>208880.05</v>
      </c>
      <c r="P91">
        <v>91</v>
      </c>
      <c r="Q91">
        <v>441332.54</v>
      </c>
      <c r="R91">
        <v>32</v>
      </c>
      <c r="S91">
        <v>142380.41</v>
      </c>
      <c r="T91">
        <v>56</v>
      </c>
      <c r="U91">
        <v>274282.40999999997</v>
      </c>
      <c r="V91">
        <v>57</v>
      </c>
      <c r="W91">
        <v>270640.76</v>
      </c>
      <c r="X91">
        <v>36</v>
      </c>
      <c r="Y91">
        <v>186130.84</v>
      </c>
      <c r="Z91">
        <v>65</v>
      </c>
      <c r="AA91">
        <v>357359.69</v>
      </c>
      <c r="AB91">
        <v>2</v>
      </c>
      <c r="AC91">
        <v>9338.7999999999993</v>
      </c>
      <c r="AD91">
        <v>16</v>
      </c>
      <c r="AE91">
        <v>115867.55</v>
      </c>
      <c r="AF91">
        <v>34</v>
      </c>
      <c r="AG91">
        <v>276636.99</v>
      </c>
      <c r="AH91">
        <v>14</v>
      </c>
      <c r="AI91">
        <v>115739.26</v>
      </c>
      <c r="AJ91">
        <v>58</v>
      </c>
      <c r="AK91">
        <v>481934.5</v>
      </c>
      <c r="AL91">
        <v>18</v>
      </c>
      <c r="AM91">
        <v>166066.06</v>
      </c>
      <c r="AN91">
        <v>23</v>
      </c>
      <c r="AO91">
        <v>207173.38</v>
      </c>
      <c r="AP91">
        <v>11</v>
      </c>
      <c r="AQ91">
        <v>87006.59</v>
      </c>
      <c r="AR91">
        <v>48</v>
      </c>
      <c r="AS91">
        <v>423740.4</v>
      </c>
      <c r="AT91">
        <v>92</v>
      </c>
      <c r="AU91">
        <v>842808.9</v>
      </c>
      <c r="AV91">
        <v>51</v>
      </c>
      <c r="AW91">
        <v>517657</v>
      </c>
      <c r="AX91">
        <v>87</v>
      </c>
      <c r="AY91">
        <v>675639.83</v>
      </c>
      <c r="AZ91">
        <v>3</v>
      </c>
      <c r="BA91">
        <v>28861.29</v>
      </c>
      <c r="BB91">
        <v>29</v>
      </c>
      <c r="BC91">
        <v>284060.07</v>
      </c>
      <c r="BD91">
        <v>45</v>
      </c>
      <c r="BE91">
        <v>461240.96</v>
      </c>
      <c r="BF91">
        <v>23</v>
      </c>
      <c r="BG91">
        <v>218193.2</v>
      </c>
      <c r="BH91">
        <v>56</v>
      </c>
      <c r="BI91">
        <v>588586.78</v>
      </c>
      <c r="BJ91">
        <v>56</v>
      </c>
      <c r="BK91">
        <v>569949.12</v>
      </c>
      <c r="BL91">
        <v>27</v>
      </c>
      <c r="BM91">
        <v>252915.72</v>
      </c>
      <c r="BN91">
        <v>16</v>
      </c>
      <c r="BO91">
        <v>162501.29</v>
      </c>
      <c r="BP91">
        <v>29</v>
      </c>
      <c r="BQ91">
        <v>268820.23</v>
      </c>
      <c r="BR91">
        <v>67</v>
      </c>
      <c r="BS91">
        <v>813696.9</v>
      </c>
      <c r="BT91">
        <v>20</v>
      </c>
      <c r="BU91">
        <v>209615.37</v>
      </c>
      <c r="BV91">
        <v>15</v>
      </c>
      <c r="BW91">
        <v>151124.6</v>
      </c>
      <c r="BX91">
        <v>19</v>
      </c>
      <c r="BY91">
        <v>182278.36</v>
      </c>
      <c r="BZ91">
        <v>12</v>
      </c>
      <c r="CA91">
        <v>95999.64</v>
      </c>
      <c r="CB91">
        <v>7</v>
      </c>
      <c r="CC91">
        <v>59974.69</v>
      </c>
      <c r="CD91">
        <v>21</v>
      </c>
      <c r="CE91">
        <v>170738.46</v>
      </c>
      <c r="CF91">
        <v>26</v>
      </c>
      <c r="CG91">
        <v>260871.41</v>
      </c>
      <c r="CH91">
        <v>17</v>
      </c>
      <c r="CI91">
        <v>152268.16</v>
      </c>
      <c r="CJ91">
        <v>5</v>
      </c>
      <c r="CK91">
        <v>32503.27</v>
      </c>
      <c r="CL91">
        <v>93</v>
      </c>
      <c r="CM91">
        <v>806334.15</v>
      </c>
      <c r="CN91">
        <v>5</v>
      </c>
      <c r="CO91">
        <v>43545</v>
      </c>
    </row>
    <row r="92" spans="1:93" x14ac:dyDescent="0.25">
      <c r="A92" s="6" t="s">
        <v>86</v>
      </c>
      <c r="B92">
        <v>443</v>
      </c>
      <c r="C92">
        <v>16516149.73</v>
      </c>
      <c r="D92">
        <v>2</v>
      </c>
      <c r="E92">
        <v>49764.46</v>
      </c>
      <c r="F92">
        <v>12</v>
      </c>
      <c r="G92">
        <v>303674.08</v>
      </c>
      <c r="H92">
        <v>11</v>
      </c>
      <c r="I92">
        <v>309739.7</v>
      </c>
      <c r="J92">
        <v>16</v>
      </c>
      <c r="K92">
        <v>399675.71</v>
      </c>
      <c r="L92">
        <v>19</v>
      </c>
      <c r="M92">
        <v>461833.64</v>
      </c>
      <c r="N92">
        <v>27</v>
      </c>
      <c r="O92">
        <v>674316.31</v>
      </c>
      <c r="P92">
        <v>31</v>
      </c>
      <c r="Q92">
        <v>790868.43</v>
      </c>
      <c r="R92">
        <v>8</v>
      </c>
      <c r="S92">
        <v>182745.27</v>
      </c>
      <c r="T92">
        <v>16</v>
      </c>
      <c r="U92">
        <v>442527.84</v>
      </c>
      <c r="V92">
        <v>19</v>
      </c>
      <c r="W92">
        <v>540117.75</v>
      </c>
      <c r="X92">
        <v>7</v>
      </c>
      <c r="Y92">
        <v>215083.6</v>
      </c>
      <c r="Z92">
        <v>17</v>
      </c>
      <c r="AA92">
        <v>514681.75</v>
      </c>
      <c r="AB92">
        <v>3</v>
      </c>
      <c r="AC92">
        <v>95430.9</v>
      </c>
      <c r="AD92">
        <v>2</v>
      </c>
      <c r="AE92">
        <v>83745.8</v>
      </c>
      <c r="AF92">
        <v>8</v>
      </c>
      <c r="AG92">
        <v>298018.53000000003</v>
      </c>
      <c r="AH92">
        <v>30</v>
      </c>
      <c r="AI92">
        <v>1854193.61</v>
      </c>
      <c r="AJ92">
        <v>3</v>
      </c>
      <c r="AK92">
        <v>167623.5</v>
      </c>
      <c r="AL92">
        <v>34</v>
      </c>
      <c r="AM92">
        <v>1889595.5</v>
      </c>
      <c r="AN92">
        <v>2</v>
      </c>
      <c r="AO92">
        <v>114835.6</v>
      </c>
      <c r="AP92">
        <v>3</v>
      </c>
      <c r="AQ92">
        <v>126765.11</v>
      </c>
      <c r="AR92">
        <v>7</v>
      </c>
      <c r="AS92">
        <v>356867.7</v>
      </c>
      <c r="AT92">
        <v>5</v>
      </c>
      <c r="AU92">
        <v>245127.78</v>
      </c>
      <c r="AV92">
        <v>16</v>
      </c>
      <c r="AW92">
        <v>916399.8</v>
      </c>
      <c r="AX92">
        <v>9</v>
      </c>
      <c r="AY92">
        <v>457364.86</v>
      </c>
      <c r="BB92">
        <v>7</v>
      </c>
      <c r="BC92">
        <v>336260.3</v>
      </c>
      <c r="BD92">
        <v>4</v>
      </c>
      <c r="BE92">
        <v>315219.20000000001</v>
      </c>
      <c r="BF92">
        <v>13</v>
      </c>
      <c r="BG92">
        <v>718306.82</v>
      </c>
      <c r="BJ92">
        <v>19</v>
      </c>
      <c r="BK92">
        <v>734752.3</v>
      </c>
      <c r="BL92">
        <v>3</v>
      </c>
      <c r="BM92">
        <v>117651.35</v>
      </c>
      <c r="BN92">
        <v>2</v>
      </c>
      <c r="BO92">
        <v>105949.4</v>
      </c>
      <c r="BP92">
        <v>10</v>
      </c>
      <c r="BQ92">
        <v>444059.61</v>
      </c>
      <c r="BR92">
        <v>4</v>
      </c>
      <c r="BS92">
        <v>244515.5</v>
      </c>
      <c r="BT92">
        <v>2</v>
      </c>
      <c r="BU92">
        <v>82766.77</v>
      </c>
      <c r="BV92">
        <v>8</v>
      </c>
      <c r="BW92">
        <v>219026.37</v>
      </c>
      <c r="BZ92">
        <v>2</v>
      </c>
      <c r="CA92">
        <v>49282.61</v>
      </c>
      <c r="CB92">
        <v>3</v>
      </c>
      <c r="CC92">
        <v>95491.7</v>
      </c>
      <c r="CD92">
        <v>7</v>
      </c>
      <c r="CE92">
        <v>203665.48</v>
      </c>
      <c r="CF92">
        <v>14</v>
      </c>
      <c r="CG92">
        <v>493554.5</v>
      </c>
      <c r="CH92">
        <v>24</v>
      </c>
      <c r="CI92">
        <v>469237.65</v>
      </c>
      <c r="CL92">
        <v>11</v>
      </c>
      <c r="CM92">
        <v>318951.33</v>
      </c>
      <c r="CN92">
        <v>3</v>
      </c>
      <c r="CO92">
        <v>76461.61</v>
      </c>
    </row>
    <row r="93" spans="1:93" x14ac:dyDescent="0.25">
      <c r="A93" s="6" t="s">
        <v>87</v>
      </c>
      <c r="B93">
        <v>80</v>
      </c>
      <c r="C93">
        <v>3351788.74</v>
      </c>
      <c r="D93">
        <v>1</v>
      </c>
      <c r="E93">
        <v>22649.3</v>
      </c>
      <c r="F93">
        <v>3</v>
      </c>
      <c r="G93">
        <v>64460.6</v>
      </c>
      <c r="H93">
        <v>2</v>
      </c>
      <c r="I93">
        <v>50678.8</v>
      </c>
      <c r="J93">
        <v>2</v>
      </c>
      <c r="K93">
        <v>45780.55</v>
      </c>
      <c r="L93">
        <v>2</v>
      </c>
      <c r="M93">
        <v>45313.26</v>
      </c>
      <c r="N93">
        <v>5</v>
      </c>
      <c r="O93">
        <v>124431.1</v>
      </c>
      <c r="R93">
        <v>2</v>
      </c>
      <c r="S93">
        <v>54791.6</v>
      </c>
      <c r="T93">
        <v>7</v>
      </c>
      <c r="U93">
        <v>175946.7</v>
      </c>
      <c r="V93">
        <v>1</v>
      </c>
      <c r="W93">
        <v>25824.3</v>
      </c>
      <c r="X93">
        <v>3</v>
      </c>
      <c r="Y93">
        <v>71661.86</v>
      </c>
      <c r="Z93">
        <v>5</v>
      </c>
      <c r="AA93">
        <v>143069.70000000001</v>
      </c>
      <c r="AF93">
        <v>4</v>
      </c>
      <c r="AG93">
        <v>159761</v>
      </c>
      <c r="AH93">
        <v>1</v>
      </c>
      <c r="AI93">
        <v>66442.66</v>
      </c>
      <c r="AJ93">
        <v>1</v>
      </c>
      <c r="AK93">
        <v>57327.5</v>
      </c>
      <c r="AL93">
        <v>1</v>
      </c>
      <c r="AM93">
        <v>34803.699999999997</v>
      </c>
      <c r="AN93">
        <v>2</v>
      </c>
      <c r="AO93">
        <v>92634.4</v>
      </c>
      <c r="AP93">
        <v>1</v>
      </c>
      <c r="AQ93">
        <v>66367.600000000006</v>
      </c>
      <c r="AR93">
        <v>1</v>
      </c>
      <c r="AS93">
        <v>46482.7</v>
      </c>
      <c r="AT93">
        <v>1</v>
      </c>
      <c r="AU93">
        <v>50366.6</v>
      </c>
      <c r="AV93">
        <v>4</v>
      </c>
      <c r="AW93">
        <v>207701.3</v>
      </c>
      <c r="AX93">
        <v>1</v>
      </c>
      <c r="AY93">
        <v>41103.199999999997</v>
      </c>
      <c r="BD93">
        <v>2</v>
      </c>
      <c r="BE93">
        <v>102284.8</v>
      </c>
      <c r="BF93">
        <v>4</v>
      </c>
      <c r="BG93">
        <v>251940.23</v>
      </c>
      <c r="BH93">
        <v>3</v>
      </c>
      <c r="BI93">
        <v>177823.09</v>
      </c>
      <c r="BJ93">
        <v>5</v>
      </c>
      <c r="BK93">
        <v>279085.78999999998</v>
      </c>
      <c r="BL93">
        <v>1</v>
      </c>
      <c r="BM93">
        <v>60218.1</v>
      </c>
      <c r="BN93">
        <v>2</v>
      </c>
      <c r="BO93">
        <v>132187</v>
      </c>
      <c r="BP93">
        <v>1</v>
      </c>
      <c r="BQ93">
        <v>40214.300000000003</v>
      </c>
      <c r="BR93">
        <v>1</v>
      </c>
      <c r="BS93">
        <v>59565.9</v>
      </c>
      <c r="BT93">
        <v>1</v>
      </c>
      <c r="BU93">
        <v>59232.800000000003</v>
      </c>
      <c r="BV93">
        <v>2</v>
      </c>
      <c r="BW93">
        <v>116228.8</v>
      </c>
      <c r="CF93">
        <v>1</v>
      </c>
      <c r="CG93">
        <v>54849.5</v>
      </c>
      <c r="CH93">
        <v>2</v>
      </c>
      <c r="CI93">
        <v>115328</v>
      </c>
      <c r="CL93">
        <v>5</v>
      </c>
      <c r="CM93">
        <v>255232</v>
      </c>
    </row>
    <row r="94" spans="1:93" x14ac:dyDescent="0.25">
      <c r="A94" s="6" t="s">
        <v>88</v>
      </c>
      <c r="B94">
        <v>200</v>
      </c>
      <c r="C94">
        <v>11395673.619999999</v>
      </c>
      <c r="D94">
        <v>2</v>
      </c>
      <c r="E94">
        <v>68987.69</v>
      </c>
      <c r="F94">
        <v>2</v>
      </c>
      <c r="G94">
        <v>64081.05</v>
      </c>
      <c r="H94">
        <v>5</v>
      </c>
      <c r="I94">
        <v>138425.23000000001</v>
      </c>
      <c r="J94">
        <v>8</v>
      </c>
      <c r="K94">
        <v>253940.99</v>
      </c>
      <c r="L94">
        <v>8</v>
      </c>
      <c r="M94">
        <v>279500.18</v>
      </c>
      <c r="N94">
        <v>8</v>
      </c>
      <c r="O94">
        <v>316385.40000000002</v>
      </c>
      <c r="P94">
        <v>7</v>
      </c>
      <c r="Q94">
        <v>249219.89</v>
      </c>
      <c r="R94">
        <v>5</v>
      </c>
      <c r="S94">
        <v>153952.35</v>
      </c>
      <c r="T94">
        <v>5</v>
      </c>
      <c r="U94">
        <v>192602.5</v>
      </c>
      <c r="V94">
        <v>4</v>
      </c>
      <c r="W94">
        <v>163907.6</v>
      </c>
      <c r="X94">
        <v>5</v>
      </c>
      <c r="Y94">
        <v>192261.7</v>
      </c>
      <c r="Z94">
        <v>32</v>
      </c>
      <c r="AA94">
        <v>1310302.2</v>
      </c>
      <c r="AF94">
        <v>4</v>
      </c>
      <c r="AG94">
        <v>219882.8</v>
      </c>
      <c r="AH94">
        <v>2</v>
      </c>
      <c r="AI94">
        <v>110935.7</v>
      </c>
      <c r="AL94">
        <v>10</v>
      </c>
      <c r="AM94">
        <v>789503.2</v>
      </c>
      <c r="AN94">
        <v>2</v>
      </c>
      <c r="AO94">
        <v>128028.81</v>
      </c>
      <c r="AP94">
        <v>1</v>
      </c>
      <c r="AQ94">
        <v>52933.2</v>
      </c>
      <c r="AR94">
        <v>9</v>
      </c>
      <c r="AS94">
        <v>636264</v>
      </c>
      <c r="AT94">
        <v>1</v>
      </c>
      <c r="AU94">
        <v>52933.2</v>
      </c>
      <c r="AV94">
        <v>4</v>
      </c>
      <c r="AW94">
        <v>372379.6</v>
      </c>
      <c r="AX94">
        <v>1</v>
      </c>
      <c r="AY94">
        <v>62514.2</v>
      </c>
      <c r="BB94">
        <v>2</v>
      </c>
      <c r="BC94">
        <v>146535.4</v>
      </c>
      <c r="BF94">
        <v>2</v>
      </c>
      <c r="BG94">
        <v>170567.74</v>
      </c>
      <c r="BJ94">
        <v>21</v>
      </c>
      <c r="BK94">
        <v>1810873.8</v>
      </c>
      <c r="BL94">
        <v>2</v>
      </c>
      <c r="BM94">
        <v>179666</v>
      </c>
      <c r="BP94">
        <v>2</v>
      </c>
      <c r="BQ94">
        <v>109084.03</v>
      </c>
      <c r="BT94">
        <v>5</v>
      </c>
      <c r="BU94">
        <v>348861.79</v>
      </c>
      <c r="BX94">
        <v>1</v>
      </c>
      <c r="BY94">
        <v>59222.81</v>
      </c>
      <c r="CB94">
        <v>1</v>
      </c>
      <c r="CC94">
        <v>47160.15</v>
      </c>
      <c r="CD94">
        <v>15</v>
      </c>
      <c r="CE94">
        <v>1144198.5</v>
      </c>
      <c r="CJ94">
        <v>1</v>
      </c>
      <c r="CK94">
        <v>81824.100000000006</v>
      </c>
      <c r="CL94">
        <v>21</v>
      </c>
      <c r="CM94">
        <v>1356287.87</v>
      </c>
      <c r="CN94">
        <v>2</v>
      </c>
      <c r="CO94">
        <v>132449.94</v>
      </c>
    </row>
    <row r="95" spans="1:93" x14ac:dyDescent="0.25">
      <c r="A95" s="6" t="s">
        <v>89</v>
      </c>
      <c r="B95">
        <v>3569</v>
      </c>
      <c r="C95">
        <v>67787273.450000003</v>
      </c>
      <c r="D95">
        <v>154</v>
      </c>
      <c r="E95">
        <v>1870929.63</v>
      </c>
      <c r="F95">
        <v>137</v>
      </c>
      <c r="G95">
        <v>1386907.77</v>
      </c>
      <c r="H95">
        <v>134</v>
      </c>
      <c r="I95">
        <v>1573474.82</v>
      </c>
      <c r="J95">
        <v>115</v>
      </c>
      <c r="K95">
        <v>1386854.1</v>
      </c>
      <c r="L95">
        <v>125</v>
      </c>
      <c r="M95">
        <v>1658192.49</v>
      </c>
      <c r="N95">
        <v>90</v>
      </c>
      <c r="O95">
        <v>1083386.4099999999</v>
      </c>
      <c r="P95">
        <v>138</v>
      </c>
      <c r="Q95">
        <v>1863126.67</v>
      </c>
      <c r="R95">
        <v>68</v>
      </c>
      <c r="S95">
        <v>871091.99</v>
      </c>
      <c r="T95">
        <v>101</v>
      </c>
      <c r="U95">
        <v>1406311.78</v>
      </c>
      <c r="V95">
        <v>69</v>
      </c>
      <c r="W95">
        <v>898989.26</v>
      </c>
      <c r="X95">
        <v>111</v>
      </c>
      <c r="Y95">
        <v>1574033.62</v>
      </c>
      <c r="Z95">
        <v>194</v>
      </c>
      <c r="AA95">
        <v>2914728.96</v>
      </c>
      <c r="AB95">
        <v>57</v>
      </c>
      <c r="AC95">
        <v>949015</v>
      </c>
      <c r="AD95">
        <v>65</v>
      </c>
      <c r="AE95">
        <v>1826348.5</v>
      </c>
      <c r="AF95">
        <v>78</v>
      </c>
      <c r="AG95">
        <v>1587563.25</v>
      </c>
      <c r="AH95">
        <v>30</v>
      </c>
      <c r="AI95">
        <v>565557.66</v>
      </c>
      <c r="AJ95">
        <v>183</v>
      </c>
      <c r="AK95">
        <v>4358928.79</v>
      </c>
      <c r="AL95">
        <v>141</v>
      </c>
      <c r="AM95">
        <v>3063902.85</v>
      </c>
      <c r="AN95">
        <v>49</v>
      </c>
      <c r="AO95">
        <v>1039255.48</v>
      </c>
      <c r="AP95">
        <v>50</v>
      </c>
      <c r="AQ95">
        <v>1276457.8999999999</v>
      </c>
      <c r="AR95">
        <v>100</v>
      </c>
      <c r="AS95">
        <v>2162561.61</v>
      </c>
      <c r="AT95">
        <v>84</v>
      </c>
      <c r="AU95">
        <v>1929295.39</v>
      </c>
      <c r="AV95">
        <v>65</v>
      </c>
      <c r="AW95">
        <v>1536044.6</v>
      </c>
      <c r="AX95">
        <v>81</v>
      </c>
      <c r="AY95">
        <v>1671825.18</v>
      </c>
      <c r="AZ95">
        <v>42</v>
      </c>
      <c r="BA95">
        <v>1177651.07</v>
      </c>
      <c r="BB95">
        <v>36</v>
      </c>
      <c r="BC95">
        <v>894346.5</v>
      </c>
      <c r="BD95">
        <v>78</v>
      </c>
      <c r="BE95">
        <v>1991359.59</v>
      </c>
      <c r="BF95">
        <v>2</v>
      </c>
      <c r="BG95">
        <v>41149.74</v>
      </c>
      <c r="BH95">
        <v>45</v>
      </c>
      <c r="BI95">
        <v>1449825.42</v>
      </c>
      <c r="BJ95">
        <v>158</v>
      </c>
      <c r="BK95">
        <v>3831274.66</v>
      </c>
      <c r="BL95">
        <v>61</v>
      </c>
      <c r="BM95">
        <v>1417556.41</v>
      </c>
      <c r="BN95">
        <v>75</v>
      </c>
      <c r="BO95">
        <v>1769220.43</v>
      </c>
      <c r="BP95">
        <v>54</v>
      </c>
      <c r="BQ95">
        <v>1380190.92</v>
      </c>
      <c r="BR95">
        <v>77</v>
      </c>
      <c r="BS95">
        <v>2562362.6</v>
      </c>
      <c r="BT95">
        <v>69</v>
      </c>
      <c r="BU95">
        <v>1584232.55</v>
      </c>
      <c r="BV95">
        <v>73</v>
      </c>
      <c r="BW95">
        <v>1651693.25</v>
      </c>
      <c r="BX95">
        <v>13</v>
      </c>
      <c r="BY95">
        <v>296303.40000000002</v>
      </c>
      <c r="BZ95">
        <v>10</v>
      </c>
      <c r="CA95">
        <v>191983.59</v>
      </c>
      <c r="CB95">
        <v>27</v>
      </c>
      <c r="CC95">
        <v>465869.15</v>
      </c>
      <c r="CD95">
        <v>51</v>
      </c>
      <c r="CE95">
        <v>883675.38</v>
      </c>
      <c r="CF95">
        <v>40</v>
      </c>
      <c r="CG95">
        <v>705252.08</v>
      </c>
      <c r="CH95">
        <v>31</v>
      </c>
      <c r="CI95">
        <v>764526.69</v>
      </c>
      <c r="CJ95">
        <v>20</v>
      </c>
      <c r="CK95">
        <v>419265.87</v>
      </c>
      <c r="CL95">
        <v>129</v>
      </c>
      <c r="CM95">
        <v>2663086.64</v>
      </c>
      <c r="CN95">
        <v>59</v>
      </c>
      <c r="CO95">
        <v>1191663.8</v>
      </c>
    </row>
    <row r="96" spans="1:93" x14ac:dyDescent="0.25">
      <c r="A96" s="6" t="s">
        <v>90</v>
      </c>
      <c r="B96">
        <v>32</v>
      </c>
      <c r="C96">
        <v>3479301.98</v>
      </c>
      <c r="F96">
        <v>2</v>
      </c>
      <c r="G96">
        <v>117790.38</v>
      </c>
      <c r="H96">
        <v>4</v>
      </c>
      <c r="I96">
        <v>270717</v>
      </c>
      <c r="J96">
        <v>1</v>
      </c>
      <c r="K96">
        <v>60762.3</v>
      </c>
      <c r="L96">
        <v>2</v>
      </c>
      <c r="M96">
        <v>132168.4</v>
      </c>
      <c r="N96">
        <v>2</v>
      </c>
      <c r="O96">
        <v>145839.9</v>
      </c>
      <c r="R96">
        <v>2</v>
      </c>
      <c r="S96">
        <v>152985.70000000001</v>
      </c>
      <c r="V96">
        <v>1</v>
      </c>
      <c r="W96">
        <v>66169.899999999994</v>
      </c>
      <c r="X96">
        <v>1</v>
      </c>
      <c r="Y96">
        <v>61616.1</v>
      </c>
      <c r="AF96">
        <v>2</v>
      </c>
      <c r="AG96">
        <v>274204.59999999998</v>
      </c>
      <c r="AH96">
        <v>1</v>
      </c>
      <c r="AI96">
        <v>175470.4</v>
      </c>
      <c r="AL96">
        <v>2</v>
      </c>
      <c r="AM96">
        <v>163430.20000000001</v>
      </c>
      <c r="AX96">
        <v>1</v>
      </c>
      <c r="AY96">
        <v>113871.4</v>
      </c>
      <c r="BF96">
        <v>2</v>
      </c>
      <c r="BG96">
        <v>379946</v>
      </c>
      <c r="BJ96">
        <v>1</v>
      </c>
      <c r="BK96">
        <v>180322.6</v>
      </c>
      <c r="BP96">
        <v>1</v>
      </c>
      <c r="BQ96">
        <v>184787</v>
      </c>
      <c r="BV96">
        <v>2</v>
      </c>
      <c r="BW96">
        <v>369574</v>
      </c>
      <c r="CF96">
        <v>1</v>
      </c>
      <c r="CG96">
        <v>135492.20000000001</v>
      </c>
      <c r="CL96">
        <v>4</v>
      </c>
      <c r="CM96">
        <v>494153.9</v>
      </c>
    </row>
    <row r="97" spans="1:93" x14ac:dyDescent="0.25">
      <c r="A97" s="6" t="s">
        <v>91</v>
      </c>
      <c r="B97">
        <v>361</v>
      </c>
      <c r="C97">
        <v>16688510.41</v>
      </c>
      <c r="F97">
        <v>14</v>
      </c>
      <c r="G97">
        <v>343354.46</v>
      </c>
      <c r="H97">
        <v>13</v>
      </c>
      <c r="I97">
        <v>344285.64</v>
      </c>
      <c r="J97">
        <v>7</v>
      </c>
      <c r="K97">
        <v>201630.51</v>
      </c>
      <c r="L97">
        <v>10</v>
      </c>
      <c r="M97">
        <v>271795.84999999998</v>
      </c>
      <c r="N97">
        <v>6</v>
      </c>
      <c r="O97">
        <v>207702</v>
      </c>
      <c r="P97">
        <v>6</v>
      </c>
      <c r="Q97">
        <v>163633.32999999999</v>
      </c>
      <c r="R97">
        <v>10</v>
      </c>
      <c r="S97">
        <v>298971.88</v>
      </c>
      <c r="T97">
        <v>14</v>
      </c>
      <c r="U97">
        <v>449892.9</v>
      </c>
      <c r="V97">
        <v>13</v>
      </c>
      <c r="W97">
        <v>404332.4</v>
      </c>
      <c r="X97">
        <v>8</v>
      </c>
      <c r="Y97">
        <v>247501.8</v>
      </c>
      <c r="Z97">
        <v>48</v>
      </c>
      <c r="AA97">
        <v>1710288.9</v>
      </c>
      <c r="AB97">
        <v>1</v>
      </c>
      <c r="AC97">
        <v>35202.5</v>
      </c>
      <c r="AD97">
        <v>12</v>
      </c>
      <c r="AE97">
        <v>757974.4</v>
      </c>
      <c r="AF97">
        <v>13</v>
      </c>
      <c r="AG97">
        <v>711834.5</v>
      </c>
      <c r="AH97">
        <v>2</v>
      </c>
      <c r="AI97">
        <v>75105.399999999994</v>
      </c>
      <c r="AJ97">
        <v>2</v>
      </c>
      <c r="AK97">
        <v>139312</v>
      </c>
      <c r="AL97">
        <v>5</v>
      </c>
      <c r="AM97">
        <v>310543.09999999998</v>
      </c>
      <c r="AN97">
        <v>8</v>
      </c>
      <c r="AO97">
        <v>497756.3</v>
      </c>
      <c r="AP97">
        <v>2</v>
      </c>
      <c r="AQ97">
        <v>112209</v>
      </c>
      <c r="AR97">
        <v>6</v>
      </c>
      <c r="AS97">
        <v>356611.1</v>
      </c>
      <c r="AT97">
        <v>15</v>
      </c>
      <c r="AU97">
        <v>836801.79</v>
      </c>
      <c r="AV97">
        <v>11</v>
      </c>
      <c r="AW97">
        <v>672510.1</v>
      </c>
      <c r="AX97">
        <v>4</v>
      </c>
      <c r="AY97">
        <v>225923.57</v>
      </c>
      <c r="AZ97">
        <v>3</v>
      </c>
      <c r="BA97">
        <v>181844.5</v>
      </c>
      <c r="BB97">
        <v>2</v>
      </c>
      <c r="BC97">
        <v>137160.20000000001</v>
      </c>
      <c r="BD97">
        <v>11</v>
      </c>
      <c r="BE97">
        <v>720424.15</v>
      </c>
      <c r="BF97">
        <v>6</v>
      </c>
      <c r="BG97">
        <v>346279.8</v>
      </c>
      <c r="BH97">
        <v>6</v>
      </c>
      <c r="BI97">
        <v>457409.3</v>
      </c>
      <c r="BJ97">
        <v>14</v>
      </c>
      <c r="BK97">
        <v>867225.7</v>
      </c>
      <c r="BL97">
        <v>6</v>
      </c>
      <c r="BM97">
        <v>315448.51</v>
      </c>
      <c r="BN97">
        <v>9</v>
      </c>
      <c r="BO97">
        <v>555790.98</v>
      </c>
      <c r="BP97">
        <v>6</v>
      </c>
      <c r="BQ97">
        <v>350359</v>
      </c>
      <c r="BR97">
        <v>6</v>
      </c>
      <c r="BS97">
        <v>369858.5</v>
      </c>
      <c r="BV97">
        <v>15</v>
      </c>
      <c r="BW97">
        <v>768615.57</v>
      </c>
      <c r="BX97">
        <v>1</v>
      </c>
      <c r="BY97">
        <v>31269.35</v>
      </c>
      <c r="BZ97">
        <v>1</v>
      </c>
      <c r="CA97">
        <v>53172.1</v>
      </c>
      <c r="CB97">
        <v>4</v>
      </c>
      <c r="CC97">
        <v>188449.99</v>
      </c>
      <c r="CD97">
        <v>7</v>
      </c>
      <c r="CE97">
        <v>291798.65000000002</v>
      </c>
      <c r="CF97">
        <v>8</v>
      </c>
      <c r="CG97">
        <v>418223.34</v>
      </c>
      <c r="CH97">
        <v>4</v>
      </c>
      <c r="CI97">
        <v>203838</v>
      </c>
      <c r="CJ97">
        <v>6</v>
      </c>
      <c r="CK97">
        <v>256828.44</v>
      </c>
      <c r="CL97">
        <v>10</v>
      </c>
      <c r="CM97">
        <v>508759.98</v>
      </c>
      <c r="CN97">
        <v>6</v>
      </c>
      <c r="CO97">
        <v>290580.92</v>
      </c>
    </row>
    <row r="98" spans="1:93" x14ac:dyDescent="0.25">
      <c r="A98" s="6" t="s">
        <v>92</v>
      </c>
      <c r="B98">
        <v>327</v>
      </c>
      <c r="C98">
        <v>16355449.26</v>
      </c>
      <c r="F98">
        <v>8</v>
      </c>
      <c r="G98">
        <v>227627.61</v>
      </c>
      <c r="H98">
        <v>5</v>
      </c>
      <c r="I98">
        <v>135557.06</v>
      </c>
      <c r="J98">
        <v>8</v>
      </c>
      <c r="K98">
        <v>237109.67</v>
      </c>
      <c r="L98">
        <v>11</v>
      </c>
      <c r="M98">
        <v>311351.65999999997</v>
      </c>
      <c r="N98">
        <v>10</v>
      </c>
      <c r="O98">
        <v>319130.98</v>
      </c>
      <c r="P98">
        <v>6</v>
      </c>
      <c r="Q98">
        <v>161984.76</v>
      </c>
      <c r="R98">
        <v>9</v>
      </c>
      <c r="S98">
        <v>279708.01</v>
      </c>
      <c r="T98">
        <v>6</v>
      </c>
      <c r="U98">
        <v>205174.8</v>
      </c>
      <c r="V98">
        <v>17</v>
      </c>
      <c r="W98">
        <v>537281.9</v>
      </c>
      <c r="X98">
        <v>9</v>
      </c>
      <c r="Y98">
        <v>290382.59999999998</v>
      </c>
      <c r="Z98">
        <v>62</v>
      </c>
      <c r="AA98">
        <v>2213816.25</v>
      </c>
      <c r="AB98">
        <v>1</v>
      </c>
      <c r="AC98">
        <v>36137</v>
      </c>
      <c r="AD98">
        <v>11</v>
      </c>
      <c r="AE98">
        <v>730528.7</v>
      </c>
      <c r="AF98">
        <v>13</v>
      </c>
      <c r="AG98">
        <v>730732.3</v>
      </c>
      <c r="AJ98">
        <v>2</v>
      </c>
      <c r="AK98">
        <v>143010.6</v>
      </c>
      <c r="AL98">
        <v>6</v>
      </c>
      <c r="AM98">
        <v>385561.59999999998</v>
      </c>
      <c r="AN98">
        <v>5</v>
      </c>
      <c r="AO98">
        <v>359295</v>
      </c>
      <c r="AP98">
        <v>2</v>
      </c>
      <c r="AQ98">
        <v>104107.8</v>
      </c>
      <c r="AR98">
        <v>6</v>
      </c>
      <c r="AS98">
        <v>366078.8</v>
      </c>
      <c r="AT98">
        <v>12</v>
      </c>
      <c r="AU98">
        <v>690800.66</v>
      </c>
      <c r="AV98">
        <v>9</v>
      </c>
      <c r="AW98">
        <v>579844.5</v>
      </c>
      <c r="AX98">
        <v>4</v>
      </c>
      <c r="AY98">
        <v>231921.45</v>
      </c>
      <c r="AZ98">
        <v>2</v>
      </c>
      <c r="BA98">
        <v>127596.1</v>
      </c>
      <c r="BB98">
        <v>2</v>
      </c>
      <c r="BC98">
        <v>140801.70000000001</v>
      </c>
      <c r="BD98">
        <v>9</v>
      </c>
      <c r="BE98">
        <v>647702.04</v>
      </c>
      <c r="BF98">
        <v>2</v>
      </c>
      <c r="BG98">
        <v>118490.8</v>
      </c>
      <c r="BH98">
        <v>7</v>
      </c>
      <c r="BI98">
        <v>555715.4</v>
      </c>
      <c r="BJ98">
        <v>10</v>
      </c>
      <c r="BK98">
        <v>750539.4</v>
      </c>
      <c r="BL98">
        <v>7</v>
      </c>
      <c r="BM98">
        <v>465277.68</v>
      </c>
      <c r="BN98">
        <v>7</v>
      </c>
      <c r="BO98">
        <v>455653.23</v>
      </c>
      <c r="BP98">
        <v>7</v>
      </c>
      <c r="BQ98">
        <v>504492.4</v>
      </c>
      <c r="BR98">
        <v>6</v>
      </c>
      <c r="BS98">
        <v>440068.67</v>
      </c>
      <c r="BV98">
        <v>10</v>
      </c>
      <c r="BW98">
        <v>676286.85</v>
      </c>
      <c r="BX98">
        <v>2</v>
      </c>
      <c r="BY98">
        <v>92116.71</v>
      </c>
      <c r="CB98">
        <v>3</v>
      </c>
      <c r="CC98">
        <v>173664.78</v>
      </c>
      <c r="CD98">
        <v>6</v>
      </c>
      <c r="CE98">
        <v>378170.15</v>
      </c>
      <c r="CF98">
        <v>5</v>
      </c>
      <c r="CG98">
        <v>272188.90999999997</v>
      </c>
      <c r="CH98">
        <v>4</v>
      </c>
      <c r="CI98">
        <v>267100.25</v>
      </c>
      <c r="CJ98">
        <v>2</v>
      </c>
      <c r="CK98">
        <v>117582.1</v>
      </c>
      <c r="CL98">
        <v>8</v>
      </c>
      <c r="CM98">
        <v>515697.28</v>
      </c>
      <c r="CN98">
        <v>6</v>
      </c>
      <c r="CO98">
        <v>379161.1</v>
      </c>
    </row>
    <row r="99" spans="1:93" x14ac:dyDescent="0.25">
      <c r="A99" s="6" t="s">
        <v>93</v>
      </c>
      <c r="B99">
        <v>1998</v>
      </c>
      <c r="C99">
        <v>92158321.909999996</v>
      </c>
      <c r="D99">
        <v>10</v>
      </c>
      <c r="E99">
        <v>317251.7</v>
      </c>
      <c r="F99">
        <v>36</v>
      </c>
      <c r="G99">
        <v>1106962.22</v>
      </c>
      <c r="H99">
        <v>41</v>
      </c>
      <c r="I99">
        <v>1254712.8500000001</v>
      </c>
      <c r="J99">
        <v>33</v>
      </c>
      <c r="K99">
        <v>1134761.74</v>
      </c>
      <c r="L99">
        <v>18</v>
      </c>
      <c r="M99">
        <v>561436.19999999995</v>
      </c>
      <c r="N99">
        <v>131</v>
      </c>
      <c r="O99">
        <v>4223410.8499999996</v>
      </c>
      <c r="P99">
        <v>48</v>
      </c>
      <c r="Q99">
        <v>1737559.64</v>
      </c>
      <c r="R99">
        <v>12</v>
      </c>
      <c r="S99">
        <v>407687.6</v>
      </c>
      <c r="T99">
        <v>64</v>
      </c>
      <c r="U99">
        <v>2265091.86</v>
      </c>
      <c r="V99">
        <v>32</v>
      </c>
      <c r="W99">
        <v>1127727.77</v>
      </c>
      <c r="X99">
        <v>35</v>
      </c>
      <c r="Y99">
        <v>1293841.99</v>
      </c>
      <c r="Z99">
        <v>46</v>
      </c>
      <c r="AA99">
        <v>1675982.98</v>
      </c>
      <c r="AB99">
        <v>14</v>
      </c>
      <c r="AC99">
        <v>577652.69999999995</v>
      </c>
      <c r="AD99">
        <v>21</v>
      </c>
      <c r="AE99">
        <v>958271.49</v>
      </c>
      <c r="AF99">
        <v>15</v>
      </c>
      <c r="AG99">
        <v>728528.69</v>
      </c>
      <c r="AH99">
        <v>21</v>
      </c>
      <c r="AI99">
        <v>976628.76</v>
      </c>
      <c r="AJ99">
        <v>52</v>
      </c>
      <c r="AK99">
        <v>2702372.66</v>
      </c>
      <c r="AL99">
        <v>50</v>
      </c>
      <c r="AM99">
        <v>2708634.33</v>
      </c>
      <c r="AN99">
        <v>42</v>
      </c>
      <c r="AO99">
        <v>2356247.15</v>
      </c>
      <c r="AP99">
        <v>36</v>
      </c>
      <c r="AQ99">
        <v>1531503.77</v>
      </c>
      <c r="AR99">
        <v>27</v>
      </c>
      <c r="AS99">
        <v>1251579.82</v>
      </c>
      <c r="AT99">
        <v>12</v>
      </c>
      <c r="AU99">
        <v>607795.64</v>
      </c>
      <c r="AV99">
        <v>70</v>
      </c>
      <c r="AW99">
        <v>3619790.32</v>
      </c>
      <c r="AX99">
        <v>80</v>
      </c>
      <c r="AY99">
        <v>4120482.91</v>
      </c>
      <c r="AZ99">
        <v>27</v>
      </c>
      <c r="BA99">
        <v>1359488.81</v>
      </c>
      <c r="BB99">
        <v>43</v>
      </c>
      <c r="BC99">
        <v>2365384.0699999998</v>
      </c>
      <c r="BD99">
        <v>89</v>
      </c>
      <c r="BE99">
        <v>5438997.1399999997</v>
      </c>
      <c r="BF99">
        <v>71</v>
      </c>
      <c r="BG99">
        <v>4035619.72</v>
      </c>
      <c r="BH99">
        <v>21</v>
      </c>
      <c r="BI99">
        <v>1359481.6</v>
      </c>
      <c r="BJ99">
        <v>52</v>
      </c>
      <c r="BK99">
        <v>2465589.7799999998</v>
      </c>
      <c r="BL99">
        <v>32</v>
      </c>
      <c r="BM99">
        <v>1712152.18</v>
      </c>
      <c r="BN99">
        <v>31</v>
      </c>
      <c r="BO99">
        <v>1780151.09</v>
      </c>
      <c r="BP99">
        <v>31</v>
      </c>
      <c r="BQ99">
        <v>1798326.62</v>
      </c>
      <c r="BR99">
        <v>16</v>
      </c>
      <c r="BS99">
        <v>773190.08</v>
      </c>
      <c r="BT99">
        <v>57</v>
      </c>
      <c r="BU99">
        <v>2892305.06</v>
      </c>
      <c r="BV99">
        <v>83</v>
      </c>
      <c r="BW99">
        <v>4216216.47</v>
      </c>
      <c r="BX99">
        <v>30</v>
      </c>
      <c r="BY99">
        <v>1384642.31</v>
      </c>
      <c r="BZ99">
        <v>34</v>
      </c>
      <c r="CA99">
        <v>1876173.65</v>
      </c>
      <c r="CB99">
        <v>52</v>
      </c>
      <c r="CC99">
        <v>2512649.7799999998</v>
      </c>
      <c r="CD99">
        <v>56</v>
      </c>
      <c r="CE99">
        <v>2649289.65</v>
      </c>
      <c r="CF99">
        <v>53</v>
      </c>
      <c r="CG99">
        <v>2612884.5699999998</v>
      </c>
      <c r="CH99">
        <v>90</v>
      </c>
      <c r="CI99">
        <v>3901583.59</v>
      </c>
      <c r="CJ99">
        <v>58</v>
      </c>
      <c r="CK99">
        <v>2662909.38</v>
      </c>
      <c r="CL99">
        <v>73</v>
      </c>
      <c r="CM99">
        <v>2957600.6</v>
      </c>
      <c r="CN99">
        <v>53</v>
      </c>
      <c r="CO99">
        <v>2157770.12</v>
      </c>
    </row>
    <row r="100" spans="1:93" x14ac:dyDescent="0.25">
      <c r="A100" s="6" t="s">
        <v>94</v>
      </c>
      <c r="B100">
        <v>76</v>
      </c>
      <c r="C100">
        <v>1377881.42</v>
      </c>
      <c r="D100">
        <v>2</v>
      </c>
      <c r="E100">
        <v>26305.200000000001</v>
      </c>
      <c r="H100">
        <v>4</v>
      </c>
      <c r="I100">
        <v>52610.400000000001</v>
      </c>
      <c r="L100">
        <v>6</v>
      </c>
      <c r="M100">
        <v>68454.11</v>
      </c>
      <c r="N100">
        <v>9</v>
      </c>
      <c r="O100">
        <v>102694.09</v>
      </c>
      <c r="P100">
        <v>1</v>
      </c>
      <c r="Q100">
        <v>11821.29</v>
      </c>
      <c r="R100">
        <v>10</v>
      </c>
      <c r="S100">
        <v>129450.64</v>
      </c>
      <c r="V100">
        <v>1</v>
      </c>
      <c r="W100">
        <v>16785.5</v>
      </c>
      <c r="Z100">
        <v>4</v>
      </c>
      <c r="AA100">
        <v>63367</v>
      </c>
      <c r="AN100">
        <v>3</v>
      </c>
      <c r="AO100">
        <v>50269.14</v>
      </c>
      <c r="AR100">
        <v>1</v>
      </c>
      <c r="AS100">
        <v>23602.3</v>
      </c>
      <c r="AT100">
        <v>2</v>
      </c>
      <c r="AU100">
        <v>46039.5</v>
      </c>
      <c r="AV100">
        <v>2</v>
      </c>
      <c r="AW100">
        <v>40597.67</v>
      </c>
      <c r="AX100">
        <v>2</v>
      </c>
      <c r="AY100">
        <v>35890.449999999997</v>
      </c>
      <c r="AZ100">
        <v>2</v>
      </c>
      <c r="BA100">
        <v>39217.730000000003</v>
      </c>
      <c r="BD100">
        <v>2</v>
      </c>
      <c r="BE100">
        <v>51029.35</v>
      </c>
      <c r="BF100">
        <v>1</v>
      </c>
      <c r="BG100">
        <v>26000.31</v>
      </c>
      <c r="BH100">
        <v>1</v>
      </c>
      <c r="BI100">
        <v>22682.880000000001</v>
      </c>
      <c r="BJ100">
        <v>2</v>
      </c>
      <c r="BK100">
        <v>45699.4</v>
      </c>
      <c r="BN100">
        <v>3</v>
      </c>
      <c r="BO100">
        <v>92376</v>
      </c>
      <c r="BP100">
        <v>3</v>
      </c>
      <c r="BQ100">
        <v>79417.919999999998</v>
      </c>
      <c r="BR100">
        <v>4</v>
      </c>
      <c r="BS100">
        <v>99234.42</v>
      </c>
      <c r="BV100">
        <v>2</v>
      </c>
      <c r="BW100">
        <v>65055.6</v>
      </c>
      <c r="BZ100">
        <v>1</v>
      </c>
      <c r="CA100">
        <v>22256.89</v>
      </c>
      <c r="CB100">
        <v>2</v>
      </c>
      <c r="CC100">
        <v>38841.56</v>
      </c>
      <c r="CJ100">
        <v>2</v>
      </c>
      <c r="CK100">
        <v>47653.41</v>
      </c>
      <c r="CL100">
        <v>4</v>
      </c>
      <c r="CM100">
        <v>80528.66</v>
      </c>
    </row>
    <row r="101" spans="1:93" x14ac:dyDescent="0.25">
      <c r="A101" s="6" t="s">
        <v>95</v>
      </c>
      <c r="B101">
        <v>18</v>
      </c>
      <c r="C101">
        <v>1586738.69</v>
      </c>
      <c r="F101">
        <v>1</v>
      </c>
      <c r="G101">
        <v>37247.99</v>
      </c>
      <c r="J101">
        <v>2</v>
      </c>
      <c r="K101">
        <v>107641</v>
      </c>
      <c r="L101">
        <v>2</v>
      </c>
      <c r="M101">
        <v>107641</v>
      </c>
      <c r="AH101">
        <v>7</v>
      </c>
      <c r="AI101">
        <v>668225.6</v>
      </c>
      <c r="AT101">
        <v>2</v>
      </c>
      <c r="AU101">
        <v>214881.6</v>
      </c>
      <c r="BL101">
        <v>1</v>
      </c>
      <c r="BM101">
        <v>115467.9</v>
      </c>
      <c r="BN101">
        <v>1</v>
      </c>
      <c r="BO101">
        <v>112002.3</v>
      </c>
      <c r="BR101">
        <v>1</v>
      </c>
      <c r="BS101">
        <v>115467.9</v>
      </c>
      <c r="CF101">
        <v>1</v>
      </c>
      <c r="CG101">
        <v>108163.4</v>
      </c>
    </row>
    <row r="102" spans="1:93" x14ac:dyDescent="0.25">
      <c r="A102" s="6" t="s">
        <v>96</v>
      </c>
      <c r="B102">
        <v>23766</v>
      </c>
      <c r="C102">
        <v>184909509.49000001</v>
      </c>
      <c r="D102">
        <v>588</v>
      </c>
      <c r="E102">
        <v>2963312.66</v>
      </c>
      <c r="F102">
        <v>426</v>
      </c>
      <c r="G102">
        <v>2173902.96</v>
      </c>
      <c r="H102">
        <v>984</v>
      </c>
      <c r="I102">
        <v>5471433.0199999996</v>
      </c>
      <c r="J102">
        <v>331</v>
      </c>
      <c r="K102">
        <v>1757867.84</v>
      </c>
      <c r="L102">
        <v>289</v>
      </c>
      <c r="M102">
        <v>1403544.75</v>
      </c>
      <c r="N102">
        <v>674</v>
      </c>
      <c r="O102">
        <v>3684380.95</v>
      </c>
      <c r="P102">
        <v>745</v>
      </c>
      <c r="Q102">
        <v>3954882.18</v>
      </c>
      <c r="R102">
        <v>231</v>
      </c>
      <c r="S102">
        <v>1262259.24</v>
      </c>
      <c r="T102">
        <v>467</v>
      </c>
      <c r="U102">
        <v>2706535.51</v>
      </c>
      <c r="V102">
        <v>928</v>
      </c>
      <c r="W102">
        <v>5212289.5</v>
      </c>
      <c r="X102">
        <v>658</v>
      </c>
      <c r="Y102">
        <v>3848188.98</v>
      </c>
      <c r="Z102">
        <v>715</v>
      </c>
      <c r="AA102">
        <v>4468983.43</v>
      </c>
      <c r="AB102">
        <v>174</v>
      </c>
      <c r="AC102">
        <v>1160435.76</v>
      </c>
      <c r="AD102">
        <v>170</v>
      </c>
      <c r="AE102">
        <v>1330331.1399999999</v>
      </c>
      <c r="AF102">
        <v>270</v>
      </c>
      <c r="AG102">
        <v>2573236.5299999998</v>
      </c>
      <c r="AH102">
        <v>349</v>
      </c>
      <c r="AI102">
        <v>3415206.99</v>
      </c>
      <c r="AJ102">
        <v>551</v>
      </c>
      <c r="AK102">
        <v>5333163.92</v>
      </c>
      <c r="AL102">
        <v>820</v>
      </c>
      <c r="AM102">
        <v>8648597.3300000001</v>
      </c>
      <c r="AN102">
        <v>509</v>
      </c>
      <c r="AO102">
        <v>4544512.01</v>
      </c>
      <c r="AP102">
        <v>295</v>
      </c>
      <c r="AQ102">
        <v>2716413.66</v>
      </c>
      <c r="AR102">
        <v>728</v>
      </c>
      <c r="AS102">
        <v>7294120.8799999999</v>
      </c>
      <c r="AT102">
        <v>530</v>
      </c>
      <c r="AU102">
        <v>5229343.1500000004</v>
      </c>
      <c r="AV102">
        <v>734</v>
      </c>
      <c r="AW102">
        <v>7490595.5</v>
      </c>
      <c r="AX102">
        <v>797</v>
      </c>
      <c r="AY102">
        <v>8031495.9400000004</v>
      </c>
      <c r="AZ102">
        <v>353</v>
      </c>
      <c r="BA102">
        <v>3878445.78</v>
      </c>
      <c r="BB102">
        <v>376</v>
      </c>
      <c r="BC102">
        <v>4196740.62</v>
      </c>
      <c r="BD102">
        <v>462</v>
      </c>
      <c r="BE102">
        <v>5165772.2</v>
      </c>
      <c r="BF102">
        <v>429</v>
      </c>
      <c r="BG102">
        <v>4338145.12</v>
      </c>
      <c r="BH102">
        <v>305</v>
      </c>
      <c r="BI102">
        <v>3096313.97</v>
      </c>
      <c r="BJ102">
        <v>933</v>
      </c>
      <c r="BK102">
        <v>7917428.9800000004</v>
      </c>
      <c r="BL102">
        <v>374</v>
      </c>
      <c r="BM102">
        <v>3598771.52</v>
      </c>
      <c r="BN102">
        <v>547</v>
      </c>
      <c r="BO102">
        <v>4900504.08</v>
      </c>
      <c r="BP102">
        <v>660</v>
      </c>
      <c r="BQ102">
        <v>5896744.2300000004</v>
      </c>
      <c r="BR102">
        <v>366</v>
      </c>
      <c r="BS102">
        <v>3505128.28</v>
      </c>
      <c r="BT102">
        <v>452</v>
      </c>
      <c r="BU102">
        <v>3528552.02</v>
      </c>
      <c r="BV102">
        <v>803</v>
      </c>
      <c r="BW102">
        <v>6644889.1399999997</v>
      </c>
      <c r="BX102">
        <v>195</v>
      </c>
      <c r="BY102">
        <v>1353253.04</v>
      </c>
      <c r="BZ102">
        <v>380</v>
      </c>
      <c r="CA102">
        <v>2887350.39</v>
      </c>
      <c r="CB102">
        <v>549</v>
      </c>
      <c r="CC102">
        <v>4140665.56</v>
      </c>
      <c r="CD102">
        <v>611</v>
      </c>
      <c r="CE102">
        <v>4058097.65</v>
      </c>
      <c r="CF102">
        <v>251</v>
      </c>
      <c r="CG102">
        <v>1704074.69</v>
      </c>
      <c r="CH102">
        <v>451</v>
      </c>
      <c r="CI102">
        <v>3016803.56</v>
      </c>
      <c r="CJ102">
        <v>624</v>
      </c>
      <c r="CK102">
        <v>4003815.53</v>
      </c>
      <c r="CL102">
        <v>942</v>
      </c>
      <c r="CM102">
        <v>5765672.7999999998</v>
      </c>
      <c r="CN102">
        <v>740</v>
      </c>
      <c r="CO102">
        <v>4637306.5</v>
      </c>
    </row>
    <row r="103" spans="1:93" x14ac:dyDescent="0.25">
      <c r="A103" s="6" t="s">
        <v>97</v>
      </c>
      <c r="B103">
        <v>224</v>
      </c>
      <c r="C103">
        <v>13247998.880000001</v>
      </c>
      <c r="D103">
        <v>2</v>
      </c>
      <c r="E103">
        <v>64376</v>
      </c>
      <c r="F103">
        <v>6</v>
      </c>
      <c r="G103">
        <v>195048.7</v>
      </c>
      <c r="H103">
        <v>1</v>
      </c>
      <c r="I103">
        <v>38695</v>
      </c>
      <c r="J103">
        <v>2</v>
      </c>
      <c r="K103">
        <v>65059.360000000001</v>
      </c>
      <c r="L103">
        <v>3</v>
      </c>
      <c r="M103">
        <v>111740</v>
      </c>
      <c r="N103">
        <v>18</v>
      </c>
      <c r="O103">
        <v>627073.72</v>
      </c>
      <c r="P103">
        <v>9</v>
      </c>
      <c r="Q103">
        <v>279993.28999999998</v>
      </c>
      <c r="R103">
        <v>7</v>
      </c>
      <c r="S103">
        <v>254226</v>
      </c>
      <c r="T103">
        <v>10</v>
      </c>
      <c r="U103">
        <v>368854.14</v>
      </c>
      <c r="V103">
        <v>8</v>
      </c>
      <c r="W103">
        <v>307489</v>
      </c>
      <c r="X103">
        <v>13</v>
      </c>
      <c r="Y103">
        <v>460308</v>
      </c>
      <c r="Z103">
        <v>21</v>
      </c>
      <c r="AA103">
        <v>879640</v>
      </c>
      <c r="AB103">
        <v>2</v>
      </c>
      <c r="AC103">
        <v>71472</v>
      </c>
      <c r="AF103">
        <v>13</v>
      </c>
      <c r="AG103">
        <v>746639</v>
      </c>
      <c r="AH103">
        <v>1</v>
      </c>
      <c r="AI103">
        <v>94315</v>
      </c>
      <c r="AJ103">
        <v>4</v>
      </c>
      <c r="AK103">
        <v>325884</v>
      </c>
      <c r="AL103">
        <v>7</v>
      </c>
      <c r="AM103">
        <v>521862</v>
      </c>
      <c r="AN103">
        <v>1</v>
      </c>
      <c r="AO103">
        <v>82185</v>
      </c>
      <c r="AR103">
        <v>5</v>
      </c>
      <c r="AS103">
        <v>358553</v>
      </c>
      <c r="AT103">
        <v>4</v>
      </c>
      <c r="AU103">
        <v>332894</v>
      </c>
      <c r="AV103">
        <v>7</v>
      </c>
      <c r="AW103">
        <v>570862</v>
      </c>
      <c r="AX103">
        <v>6</v>
      </c>
      <c r="AY103">
        <v>303510.34000000003</v>
      </c>
      <c r="AZ103">
        <v>1</v>
      </c>
      <c r="BA103">
        <v>69925</v>
      </c>
      <c r="BD103">
        <v>15</v>
      </c>
      <c r="BE103">
        <v>1232149</v>
      </c>
      <c r="BF103">
        <v>8</v>
      </c>
      <c r="BG103">
        <v>601711.18999999994</v>
      </c>
      <c r="BH103">
        <v>2</v>
      </c>
      <c r="BI103">
        <v>188456</v>
      </c>
      <c r="BJ103">
        <v>34</v>
      </c>
      <c r="BK103">
        <v>2876618</v>
      </c>
      <c r="BL103">
        <v>5</v>
      </c>
      <c r="BM103">
        <v>367114.14</v>
      </c>
      <c r="BN103">
        <v>1</v>
      </c>
      <c r="BO103">
        <v>86182</v>
      </c>
      <c r="BP103">
        <v>3</v>
      </c>
      <c r="BQ103">
        <v>254766</v>
      </c>
      <c r="BR103">
        <v>3</v>
      </c>
      <c r="BS103">
        <v>301912</v>
      </c>
      <c r="BT103">
        <v>1</v>
      </c>
      <c r="BU103">
        <v>104243</v>
      </c>
      <c r="BV103">
        <v>1</v>
      </c>
      <c r="BW103">
        <v>104243</v>
      </c>
    </row>
    <row r="104" spans="1:93" x14ac:dyDescent="0.25">
      <c r="A104" s="6" t="s">
        <v>98</v>
      </c>
      <c r="B104">
        <v>34</v>
      </c>
      <c r="C104">
        <v>2377468.2799999998</v>
      </c>
      <c r="BR104">
        <v>1</v>
      </c>
      <c r="BS104">
        <v>83007</v>
      </c>
      <c r="BV104">
        <v>7</v>
      </c>
      <c r="BW104">
        <v>546805</v>
      </c>
      <c r="CD104">
        <v>3</v>
      </c>
      <c r="CE104">
        <v>220135.7</v>
      </c>
      <c r="CF104">
        <v>7</v>
      </c>
      <c r="CG104">
        <v>377663.3</v>
      </c>
      <c r="CH104">
        <v>4</v>
      </c>
      <c r="CI104">
        <v>313240.90000000002</v>
      </c>
      <c r="CJ104">
        <v>1</v>
      </c>
      <c r="CK104">
        <v>77857</v>
      </c>
      <c r="CL104">
        <v>4</v>
      </c>
      <c r="CM104">
        <v>307796.02</v>
      </c>
      <c r="CN104">
        <v>7</v>
      </c>
      <c r="CO104">
        <v>450963.36</v>
      </c>
    </row>
    <row r="105" spans="1:93" x14ac:dyDescent="0.25">
      <c r="A105" s="6" t="s">
        <v>99</v>
      </c>
      <c r="B105">
        <v>74</v>
      </c>
      <c r="C105">
        <v>9476961.0800000001</v>
      </c>
      <c r="F105">
        <v>3</v>
      </c>
      <c r="G105">
        <v>110476.45</v>
      </c>
      <c r="P105">
        <v>4</v>
      </c>
      <c r="Q105">
        <v>166996.44</v>
      </c>
      <c r="AB105">
        <v>1</v>
      </c>
      <c r="AC105">
        <v>74868.7</v>
      </c>
      <c r="AX105">
        <v>12</v>
      </c>
      <c r="AY105">
        <v>1244792.3999999999</v>
      </c>
      <c r="AZ105">
        <v>2</v>
      </c>
      <c r="BA105">
        <v>260217.1</v>
      </c>
      <c r="BF105">
        <v>16</v>
      </c>
      <c r="BG105">
        <v>2479196.7999999998</v>
      </c>
      <c r="BP105">
        <v>17</v>
      </c>
      <c r="BQ105">
        <v>2647141.7999999998</v>
      </c>
      <c r="BR105">
        <v>9</v>
      </c>
      <c r="BS105">
        <v>1401045.8</v>
      </c>
      <c r="BV105">
        <v>3</v>
      </c>
      <c r="BW105">
        <v>474595.8</v>
      </c>
      <c r="CB105">
        <v>1</v>
      </c>
      <c r="CC105">
        <v>66608.679999999993</v>
      </c>
      <c r="CH105">
        <v>1</v>
      </c>
      <c r="CI105">
        <v>64208.61</v>
      </c>
      <c r="CN105">
        <v>5</v>
      </c>
      <c r="CO105">
        <v>486812.5</v>
      </c>
    </row>
    <row r="106" spans="1:93" x14ac:dyDescent="0.25">
      <c r="A106" s="6" t="s">
        <v>100</v>
      </c>
      <c r="B106">
        <v>32</v>
      </c>
      <c r="C106">
        <v>462695.07</v>
      </c>
      <c r="F106">
        <v>1</v>
      </c>
      <c r="G106">
        <v>4687.7</v>
      </c>
      <c r="P106">
        <v>1</v>
      </c>
      <c r="Q106">
        <v>5328.13</v>
      </c>
      <c r="Z106">
        <v>1</v>
      </c>
      <c r="AA106">
        <v>9555</v>
      </c>
      <c r="AB106">
        <v>1</v>
      </c>
      <c r="AC106">
        <v>9555</v>
      </c>
      <c r="AV106">
        <v>3</v>
      </c>
      <c r="AW106">
        <v>45142.2</v>
      </c>
      <c r="AX106">
        <v>2</v>
      </c>
      <c r="AY106">
        <v>26477.200000000001</v>
      </c>
      <c r="BF106">
        <v>6</v>
      </c>
      <c r="BG106">
        <v>89263.4</v>
      </c>
      <c r="BL106">
        <v>2</v>
      </c>
      <c r="BM106">
        <v>36074.800000000003</v>
      </c>
      <c r="BN106">
        <v>1</v>
      </c>
      <c r="BO106">
        <v>18037.400000000001</v>
      </c>
      <c r="BP106">
        <v>3</v>
      </c>
      <c r="BQ106">
        <v>53307.9</v>
      </c>
      <c r="BR106">
        <v>3</v>
      </c>
      <c r="BS106">
        <v>54297.9</v>
      </c>
      <c r="BT106">
        <v>1</v>
      </c>
      <c r="BU106">
        <v>18037.400000000001</v>
      </c>
      <c r="BV106">
        <v>1</v>
      </c>
      <c r="BW106">
        <v>18223.099999999999</v>
      </c>
      <c r="CD106">
        <v>1</v>
      </c>
      <c r="CE106">
        <v>7672.74</v>
      </c>
      <c r="CH106">
        <v>1</v>
      </c>
      <c r="CI106">
        <v>13955</v>
      </c>
      <c r="CL106">
        <v>3</v>
      </c>
      <c r="CM106">
        <v>41865</v>
      </c>
      <c r="CN106">
        <v>1</v>
      </c>
      <c r="CO106">
        <v>11215.2</v>
      </c>
    </row>
    <row r="107" spans="1:93" x14ac:dyDescent="0.25">
      <c r="A107" s="6" t="s">
        <v>101</v>
      </c>
      <c r="B107">
        <v>5</v>
      </c>
      <c r="C107">
        <v>80219</v>
      </c>
      <c r="AJ107">
        <v>3</v>
      </c>
      <c r="AK107">
        <v>46331</v>
      </c>
      <c r="AL107">
        <v>2</v>
      </c>
      <c r="AM107">
        <v>33888</v>
      </c>
    </row>
    <row r="108" spans="1:93" x14ac:dyDescent="0.25">
      <c r="A108" s="6" t="s">
        <v>102</v>
      </c>
      <c r="B108">
        <v>1</v>
      </c>
      <c r="C108">
        <v>4460</v>
      </c>
      <c r="BB108">
        <v>1</v>
      </c>
      <c r="BC108">
        <v>4460</v>
      </c>
    </row>
    <row r="109" spans="1:93" x14ac:dyDescent="0.25">
      <c r="A109" s="6" t="s">
        <v>103</v>
      </c>
      <c r="B109">
        <v>4</v>
      </c>
      <c r="C109">
        <v>51457.1</v>
      </c>
      <c r="AX109">
        <v>3</v>
      </c>
      <c r="AY109">
        <v>40080.6</v>
      </c>
      <c r="BB109">
        <v>1</v>
      </c>
      <c r="BC109">
        <v>11376.5</v>
      </c>
    </row>
    <row r="110" spans="1:93" x14ac:dyDescent="0.25">
      <c r="A110" s="6" t="s">
        <v>104</v>
      </c>
      <c r="B110">
        <v>7</v>
      </c>
      <c r="C110">
        <v>1823.56</v>
      </c>
      <c r="BN110">
        <v>1</v>
      </c>
      <c r="BO110">
        <v>213.95</v>
      </c>
      <c r="CL110">
        <v>6</v>
      </c>
      <c r="CM110">
        <v>1609.61</v>
      </c>
    </row>
    <row r="111" spans="1:93" x14ac:dyDescent="0.25">
      <c r="A111" s="6" t="s">
        <v>105</v>
      </c>
      <c r="B111">
        <v>1</v>
      </c>
      <c r="C111">
        <v>21752.34</v>
      </c>
      <c r="BB111">
        <v>1</v>
      </c>
      <c r="BC111">
        <v>21752.34</v>
      </c>
    </row>
    <row r="112" spans="1:93" x14ac:dyDescent="0.25">
      <c r="A112" s="6" t="s">
        <v>106</v>
      </c>
      <c r="B112">
        <v>10118</v>
      </c>
      <c r="C112">
        <v>116540181.56999999</v>
      </c>
      <c r="D112">
        <v>284</v>
      </c>
      <c r="E112">
        <v>1879034.54</v>
      </c>
      <c r="F112">
        <v>206</v>
      </c>
      <c r="G112">
        <v>1483902.48</v>
      </c>
      <c r="H112">
        <v>205</v>
      </c>
      <c r="I112">
        <v>1466653.82</v>
      </c>
      <c r="J112">
        <v>336</v>
      </c>
      <c r="K112">
        <v>2545199.85</v>
      </c>
      <c r="L112">
        <v>167</v>
      </c>
      <c r="M112">
        <v>1172203.45</v>
      </c>
      <c r="N112">
        <v>276</v>
      </c>
      <c r="O112">
        <v>1989041.88</v>
      </c>
      <c r="P112">
        <v>288</v>
      </c>
      <c r="Q112">
        <v>2094690.98</v>
      </c>
      <c r="R112">
        <v>80</v>
      </c>
      <c r="S112">
        <v>615441.97</v>
      </c>
      <c r="T112">
        <v>198</v>
      </c>
      <c r="U112">
        <v>1588260.07</v>
      </c>
      <c r="V112">
        <v>177</v>
      </c>
      <c r="W112">
        <v>1420207.35</v>
      </c>
      <c r="X112">
        <v>143</v>
      </c>
      <c r="Y112">
        <v>1248982.48</v>
      </c>
      <c r="Z112">
        <v>294</v>
      </c>
      <c r="AA112">
        <v>2553361.35</v>
      </c>
      <c r="AB112">
        <v>130</v>
      </c>
      <c r="AC112">
        <v>1264389.26</v>
      </c>
      <c r="AD112">
        <v>133</v>
      </c>
      <c r="AE112">
        <v>1497443.67</v>
      </c>
      <c r="AF112">
        <v>88</v>
      </c>
      <c r="AG112">
        <v>920517.73</v>
      </c>
      <c r="AH112">
        <v>163</v>
      </c>
      <c r="AI112">
        <v>1984811.87</v>
      </c>
      <c r="AJ112">
        <v>239</v>
      </c>
      <c r="AK112">
        <v>3289058.53</v>
      </c>
      <c r="AL112">
        <v>278</v>
      </c>
      <c r="AM112">
        <v>3444326.76</v>
      </c>
      <c r="AN112">
        <v>176</v>
      </c>
      <c r="AO112">
        <v>2029357.82</v>
      </c>
      <c r="AP112">
        <v>165</v>
      </c>
      <c r="AQ112">
        <v>1943326.47</v>
      </c>
      <c r="AR112">
        <v>276</v>
      </c>
      <c r="AS112">
        <v>3714502.8</v>
      </c>
      <c r="AT112">
        <v>297</v>
      </c>
      <c r="AU112">
        <v>3927100.76</v>
      </c>
      <c r="AV112">
        <v>357</v>
      </c>
      <c r="AW112">
        <v>5098058.8099999996</v>
      </c>
      <c r="AX112">
        <v>258</v>
      </c>
      <c r="AY112">
        <v>3728278.89</v>
      </c>
      <c r="AZ112">
        <v>119</v>
      </c>
      <c r="BA112">
        <v>2000484.69</v>
      </c>
      <c r="BB112">
        <v>127</v>
      </c>
      <c r="BC112">
        <v>1890865.46</v>
      </c>
      <c r="BD112">
        <v>276</v>
      </c>
      <c r="BE112">
        <v>4179163.82</v>
      </c>
      <c r="BF112">
        <v>252</v>
      </c>
      <c r="BG112">
        <v>3864539.15</v>
      </c>
      <c r="BH112">
        <v>235</v>
      </c>
      <c r="BI112">
        <v>4083225.94</v>
      </c>
      <c r="BJ112">
        <v>312</v>
      </c>
      <c r="BK112">
        <v>3791596.64</v>
      </c>
      <c r="BL112">
        <v>221</v>
      </c>
      <c r="BM112">
        <v>3292686.28</v>
      </c>
      <c r="BN112">
        <v>121</v>
      </c>
      <c r="BO112">
        <v>1427549.65</v>
      </c>
      <c r="BP112">
        <v>274</v>
      </c>
      <c r="BQ112">
        <v>3955789.86</v>
      </c>
      <c r="BR112">
        <v>169</v>
      </c>
      <c r="BS112">
        <v>2647506.58</v>
      </c>
      <c r="BT112">
        <v>355</v>
      </c>
      <c r="BU112">
        <v>4598328.93</v>
      </c>
      <c r="BV112">
        <v>399</v>
      </c>
      <c r="BW112">
        <v>5070205.84</v>
      </c>
      <c r="BX112">
        <v>99</v>
      </c>
      <c r="BY112">
        <v>1091476.74</v>
      </c>
      <c r="BZ112">
        <v>290</v>
      </c>
      <c r="CA112">
        <v>3626863.35</v>
      </c>
      <c r="CB112">
        <v>133</v>
      </c>
      <c r="CC112">
        <v>1457208.31</v>
      </c>
      <c r="CD112">
        <v>182</v>
      </c>
      <c r="CE112">
        <v>2166439.14</v>
      </c>
      <c r="CF112">
        <v>240</v>
      </c>
      <c r="CG112">
        <v>2768194.69</v>
      </c>
      <c r="CH112">
        <v>271</v>
      </c>
      <c r="CI112">
        <v>3020586.35</v>
      </c>
      <c r="CJ112">
        <v>259</v>
      </c>
      <c r="CK112">
        <v>2669955.58</v>
      </c>
      <c r="CL112">
        <v>328</v>
      </c>
      <c r="CM112">
        <v>3401132.23</v>
      </c>
      <c r="CN112">
        <v>242</v>
      </c>
      <c r="CO112">
        <v>2638228.75</v>
      </c>
    </row>
    <row r="113" spans="1:93" x14ac:dyDescent="0.25">
      <c r="A113" s="6" t="s">
        <v>107</v>
      </c>
      <c r="B113">
        <v>1</v>
      </c>
      <c r="C113">
        <v>122469</v>
      </c>
      <c r="CN113">
        <v>1</v>
      </c>
      <c r="CO113">
        <v>122469</v>
      </c>
    </row>
    <row r="114" spans="1:93" x14ac:dyDescent="0.25">
      <c r="A114" s="6" t="s">
        <v>108</v>
      </c>
      <c r="B114">
        <v>20</v>
      </c>
      <c r="C114">
        <v>72380</v>
      </c>
      <c r="AX114">
        <v>20</v>
      </c>
      <c r="AY114">
        <v>72380</v>
      </c>
    </row>
    <row r="115" spans="1:93" x14ac:dyDescent="0.25">
      <c r="A115" s="6" t="s">
        <v>109</v>
      </c>
      <c r="B115">
        <v>46</v>
      </c>
      <c r="C115">
        <v>1559884.48</v>
      </c>
      <c r="F115">
        <v>10</v>
      </c>
      <c r="G115">
        <v>147021</v>
      </c>
      <c r="R115">
        <v>12</v>
      </c>
      <c r="S115">
        <v>176425.2</v>
      </c>
      <c r="AH115">
        <v>10</v>
      </c>
      <c r="AI115">
        <v>496309</v>
      </c>
      <c r="AP115">
        <v>7</v>
      </c>
      <c r="AQ115">
        <v>347416.3</v>
      </c>
      <c r="BL115">
        <v>2</v>
      </c>
      <c r="BM115">
        <v>122297.4</v>
      </c>
      <c r="CF115">
        <v>1</v>
      </c>
      <c r="CG115">
        <v>40294.379999999997</v>
      </c>
      <c r="CH115">
        <v>4</v>
      </c>
      <c r="CI115">
        <v>230121.2</v>
      </c>
    </row>
    <row r="116" spans="1:93" x14ac:dyDescent="0.25">
      <c r="A116" s="6" t="s">
        <v>110</v>
      </c>
      <c r="B116">
        <v>46</v>
      </c>
      <c r="C116">
        <v>24763.200000000001</v>
      </c>
      <c r="BF116">
        <v>12</v>
      </c>
      <c r="BG116">
        <v>15440.4</v>
      </c>
      <c r="CH116">
        <v>34</v>
      </c>
      <c r="CI116">
        <v>9322.7999999999993</v>
      </c>
    </row>
    <row r="117" spans="1:93" x14ac:dyDescent="0.25">
      <c r="A117" s="6" t="s">
        <v>111</v>
      </c>
      <c r="B117">
        <v>23</v>
      </c>
      <c r="C117">
        <v>35029</v>
      </c>
      <c r="BJ117">
        <v>10</v>
      </c>
      <c r="BK117">
        <v>15230</v>
      </c>
      <c r="BP117">
        <v>13</v>
      </c>
      <c r="BQ117">
        <v>19799</v>
      </c>
    </row>
    <row r="118" spans="1:93" x14ac:dyDescent="0.25">
      <c r="A118" s="6" t="s">
        <v>112</v>
      </c>
      <c r="B118">
        <v>40</v>
      </c>
      <c r="C118">
        <v>10509</v>
      </c>
      <c r="BF118">
        <v>10</v>
      </c>
      <c r="BG118">
        <v>6390</v>
      </c>
      <c r="CH118">
        <v>10</v>
      </c>
      <c r="CI118">
        <v>1373</v>
      </c>
      <c r="CL118">
        <v>20</v>
      </c>
      <c r="CM118">
        <v>2746</v>
      </c>
    </row>
    <row r="119" spans="1:93" x14ac:dyDescent="0.25">
      <c r="A119" s="6" t="s">
        <v>113</v>
      </c>
      <c r="B119">
        <v>42</v>
      </c>
      <c r="C119">
        <v>1677406.2</v>
      </c>
      <c r="BF119">
        <v>16</v>
      </c>
      <c r="BG119">
        <v>849974.4</v>
      </c>
      <c r="CH119">
        <v>26</v>
      </c>
      <c r="CI119">
        <v>827431.8</v>
      </c>
    </row>
    <row r="120" spans="1:93" x14ac:dyDescent="0.25">
      <c r="A120" s="6" t="s">
        <v>114</v>
      </c>
      <c r="B120">
        <v>124</v>
      </c>
      <c r="C120">
        <v>579427</v>
      </c>
      <c r="BJ120">
        <v>10</v>
      </c>
      <c r="BK120">
        <v>109498</v>
      </c>
      <c r="BP120">
        <v>20</v>
      </c>
      <c r="BQ120">
        <v>218996</v>
      </c>
      <c r="CH120">
        <v>15</v>
      </c>
      <c r="CI120">
        <v>40042.5</v>
      </c>
      <c r="CL120">
        <v>79</v>
      </c>
      <c r="CM120">
        <v>210890.5</v>
      </c>
    </row>
    <row r="121" spans="1:93" x14ac:dyDescent="0.25">
      <c r="A121" s="6" t="s">
        <v>115</v>
      </c>
      <c r="B121">
        <v>15</v>
      </c>
      <c r="C121">
        <v>222579</v>
      </c>
      <c r="BR121">
        <v>15</v>
      </c>
      <c r="BS121">
        <v>222579</v>
      </c>
    </row>
    <row r="122" spans="1:93" x14ac:dyDescent="0.25">
      <c r="A122" s="6" t="s">
        <v>116</v>
      </c>
      <c r="B122">
        <v>46</v>
      </c>
      <c r="C122">
        <v>1569651.6</v>
      </c>
      <c r="BP122">
        <v>12</v>
      </c>
      <c r="BQ122">
        <v>834333.6</v>
      </c>
      <c r="CH122">
        <v>5</v>
      </c>
      <c r="CI122">
        <v>108135</v>
      </c>
      <c r="CL122">
        <v>29</v>
      </c>
      <c r="CM122">
        <v>627183</v>
      </c>
    </row>
    <row r="123" spans="1:93" x14ac:dyDescent="0.25">
      <c r="A123" s="6" t="s">
        <v>117</v>
      </c>
      <c r="B123">
        <v>76</v>
      </c>
      <c r="C123">
        <v>79094</v>
      </c>
      <c r="H123">
        <v>1</v>
      </c>
      <c r="I123">
        <v>504</v>
      </c>
      <c r="AF123">
        <v>4</v>
      </c>
      <c r="AG123">
        <v>3040</v>
      </c>
      <c r="AN123">
        <v>15</v>
      </c>
      <c r="AO123">
        <v>12240</v>
      </c>
      <c r="AR123">
        <v>4</v>
      </c>
      <c r="AS123">
        <v>3040</v>
      </c>
      <c r="AX123">
        <v>2</v>
      </c>
      <c r="AY123">
        <v>1520</v>
      </c>
      <c r="BH123">
        <v>35</v>
      </c>
      <c r="BI123">
        <v>41125</v>
      </c>
      <c r="BJ123">
        <v>15</v>
      </c>
      <c r="BK123">
        <v>17625</v>
      </c>
    </row>
    <row r="124" spans="1:93" x14ac:dyDescent="0.25">
      <c r="A124" s="6" t="s">
        <v>118</v>
      </c>
      <c r="B124">
        <v>21</v>
      </c>
      <c r="C124">
        <v>179011.73</v>
      </c>
      <c r="D124">
        <v>3</v>
      </c>
      <c r="E124">
        <v>22935</v>
      </c>
      <c r="H124">
        <v>4</v>
      </c>
      <c r="I124">
        <v>30014</v>
      </c>
      <c r="P124">
        <v>1</v>
      </c>
      <c r="Q124">
        <v>8340</v>
      </c>
      <c r="R124">
        <v>1</v>
      </c>
      <c r="S124">
        <v>8340</v>
      </c>
      <c r="Z124">
        <v>1</v>
      </c>
      <c r="AA124">
        <v>8340</v>
      </c>
      <c r="AL124">
        <v>4</v>
      </c>
      <c r="AM124">
        <v>33481.730000000003</v>
      </c>
      <c r="AP124">
        <v>3</v>
      </c>
      <c r="AQ124">
        <v>25111.3</v>
      </c>
      <c r="AX124">
        <v>1</v>
      </c>
      <c r="AY124">
        <v>10715</v>
      </c>
      <c r="AZ124">
        <v>1</v>
      </c>
      <c r="BA124">
        <v>9018.58</v>
      </c>
      <c r="BJ124">
        <v>2</v>
      </c>
      <c r="BK124">
        <v>22716.12</v>
      </c>
    </row>
    <row r="125" spans="1:93" x14ac:dyDescent="0.25">
      <c r="A125" s="6" t="s">
        <v>119</v>
      </c>
      <c r="B125">
        <v>12</v>
      </c>
      <c r="C125">
        <v>34592.400000000001</v>
      </c>
      <c r="AX125">
        <v>12</v>
      </c>
      <c r="AY125">
        <v>34592.400000000001</v>
      </c>
    </row>
    <row r="126" spans="1:93" x14ac:dyDescent="0.25">
      <c r="A126" s="6" t="s">
        <v>120</v>
      </c>
      <c r="B126">
        <v>12</v>
      </c>
      <c r="C126">
        <v>80367.600000000006</v>
      </c>
      <c r="AX126">
        <v>12</v>
      </c>
      <c r="AY126">
        <v>80367.600000000006</v>
      </c>
    </row>
    <row r="127" spans="1:93" x14ac:dyDescent="0.25">
      <c r="A127" s="6" t="s">
        <v>121</v>
      </c>
      <c r="B127">
        <v>1</v>
      </c>
      <c r="C127">
        <v>847.46</v>
      </c>
      <c r="CN127">
        <v>1</v>
      </c>
      <c r="CO127">
        <v>847.46</v>
      </c>
    </row>
    <row r="128" spans="1:93" x14ac:dyDescent="0.25">
      <c r="A128" s="6" t="s">
        <v>122</v>
      </c>
      <c r="B128">
        <v>1</v>
      </c>
      <c r="C128">
        <v>27254.240000000002</v>
      </c>
      <c r="AX128">
        <v>1</v>
      </c>
      <c r="AY128">
        <v>27254.240000000002</v>
      </c>
    </row>
    <row r="130" spans="1:93" x14ac:dyDescent="0.25">
      <c r="A130" s="6" t="s">
        <v>173</v>
      </c>
      <c r="B130">
        <f>SUM(B6:B128)</f>
        <v>154993</v>
      </c>
      <c r="C130">
        <f t="shared" ref="C130:BN130" si="0">SUM(C6:C128)</f>
        <v>1678485269.3399997</v>
      </c>
      <c r="D130">
        <f t="shared" si="0"/>
        <v>2720</v>
      </c>
      <c r="E130">
        <f t="shared" si="0"/>
        <v>16167819.270000003</v>
      </c>
      <c r="F130">
        <f t="shared" si="0"/>
        <v>3807</v>
      </c>
      <c r="G130">
        <f t="shared" si="0"/>
        <v>23212336.719999999</v>
      </c>
      <c r="H130">
        <f t="shared" si="0"/>
        <v>4552</v>
      </c>
      <c r="I130">
        <f t="shared" si="0"/>
        <v>29660822.09</v>
      </c>
      <c r="J130">
        <f t="shared" si="0"/>
        <v>3664</v>
      </c>
      <c r="K130">
        <f t="shared" si="0"/>
        <v>25181180.140000004</v>
      </c>
      <c r="L130">
        <f t="shared" si="0"/>
        <v>3143</v>
      </c>
      <c r="M130">
        <f t="shared" si="0"/>
        <v>23079641.619999997</v>
      </c>
      <c r="N130">
        <f t="shared" si="0"/>
        <v>5274</v>
      </c>
      <c r="O130">
        <f t="shared" si="0"/>
        <v>40921213.380000003</v>
      </c>
      <c r="P130">
        <f t="shared" si="0"/>
        <v>4969</v>
      </c>
      <c r="Q130">
        <f t="shared" si="0"/>
        <v>37189813.329999998</v>
      </c>
      <c r="R130">
        <f t="shared" si="0"/>
        <v>2381</v>
      </c>
      <c r="S130">
        <f t="shared" si="0"/>
        <v>18343513.999999996</v>
      </c>
      <c r="T130">
        <f t="shared" si="0"/>
        <v>3443</v>
      </c>
      <c r="U130">
        <f t="shared" si="0"/>
        <v>25998545.370000005</v>
      </c>
      <c r="V130">
        <f t="shared" si="0"/>
        <v>4534</v>
      </c>
      <c r="W130">
        <f t="shared" si="0"/>
        <v>34813926.240000002</v>
      </c>
      <c r="X130">
        <f t="shared" si="0"/>
        <v>3360</v>
      </c>
      <c r="Y130">
        <f t="shared" si="0"/>
        <v>31084463.610000003</v>
      </c>
      <c r="Z130">
        <f t="shared" si="0"/>
        <v>7039</v>
      </c>
      <c r="AA130">
        <f t="shared" si="0"/>
        <v>72437453.899999991</v>
      </c>
      <c r="AB130">
        <f t="shared" si="0"/>
        <v>1516</v>
      </c>
      <c r="AC130">
        <f t="shared" si="0"/>
        <v>17097112.080000002</v>
      </c>
      <c r="AD130">
        <f t="shared" si="0"/>
        <v>1803</v>
      </c>
      <c r="AE130">
        <f t="shared" si="0"/>
        <v>25755151.030000001</v>
      </c>
      <c r="AF130">
        <f t="shared" si="0"/>
        <v>2483</v>
      </c>
      <c r="AG130">
        <f t="shared" si="0"/>
        <v>31796642.680000011</v>
      </c>
      <c r="AH130">
        <f t="shared" si="0"/>
        <v>2655</v>
      </c>
      <c r="AI130">
        <f t="shared" si="0"/>
        <v>32773007.800000008</v>
      </c>
      <c r="AJ130">
        <f t="shared" si="0"/>
        <v>3195</v>
      </c>
      <c r="AK130">
        <f t="shared" si="0"/>
        <v>43562202.000000007</v>
      </c>
      <c r="AL130">
        <f t="shared" si="0"/>
        <v>4260</v>
      </c>
      <c r="AM130">
        <f t="shared" si="0"/>
        <v>59932703.919999994</v>
      </c>
      <c r="AN130">
        <f t="shared" si="0"/>
        <v>3352</v>
      </c>
      <c r="AO130">
        <f t="shared" si="0"/>
        <v>40394205.029999994</v>
      </c>
      <c r="AP130">
        <f t="shared" si="0"/>
        <v>2446</v>
      </c>
      <c r="AQ130">
        <f t="shared" si="0"/>
        <v>25586638.289999995</v>
      </c>
      <c r="AR130">
        <f t="shared" si="0"/>
        <v>4222</v>
      </c>
      <c r="AS130">
        <f t="shared" si="0"/>
        <v>52438198.319999993</v>
      </c>
      <c r="AT130">
        <f t="shared" si="0"/>
        <v>3794</v>
      </c>
      <c r="AU130">
        <f t="shared" si="0"/>
        <v>48480354.020000003</v>
      </c>
      <c r="AV130">
        <f t="shared" si="0"/>
        <v>4513</v>
      </c>
      <c r="AW130">
        <f t="shared" si="0"/>
        <v>61491670.409999996</v>
      </c>
      <c r="AX130">
        <f t="shared" si="0"/>
        <v>4967</v>
      </c>
      <c r="AY130">
        <f t="shared" si="0"/>
        <v>62304639.550000019</v>
      </c>
      <c r="AZ130">
        <f t="shared" si="0"/>
        <v>1840</v>
      </c>
      <c r="BA130">
        <f t="shared" si="0"/>
        <v>28879134.02</v>
      </c>
      <c r="BB130">
        <f t="shared" si="0"/>
        <v>2133</v>
      </c>
      <c r="BC130">
        <f t="shared" si="0"/>
        <v>30184022.409999996</v>
      </c>
      <c r="BD130">
        <f t="shared" si="0"/>
        <v>3753</v>
      </c>
      <c r="BE130">
        <f t="shared" si="0"/>
        <v>59570165.730000012</v>
      </c>
      <c r="BF130">
        <f t="shared" si="0"/>
        <v>2887</v>
      </c>
      <c r="BG130">
        <f t="shared" si="0"/>
        <v>43622370.779999979</v>
      </c>
      <c r="BH130">
        <f t="shared" si="0"/>
        <v>2923</v>
      </c>
      <c r="BI130">
        <f t="shared" si="0"/>
        <v>36648448.089999981</v>
      </c>
      <c r="BJ130">
        <f t="shared" si="0"/>
        <v>4655</v>
      </c>
      <c r="BK130">
        <f t="shared" si="0"/>
        <v>63956602.459999986</v>
      </c>
      <c r="BL130">
        <f t="shared" si="0"/>
        <v>2464</v>
      </c>
      <c r="BM130">
        <f t="shared" si="0"/>
        <v>36655607.380000003</v>
      </c>
      <c r="BN130">
        <f t="shared" si="0"/>
        <v>2881</v>
      </c>
      <c r="BO130">
        <f t="shared" ref="BO130:CO130" si="1">SUM(BO6:BO128)</f>
        <v>34259610.350000001</v>
      </c>
      <c r="BP130">
        <f t="shared" si="1"/>
        <v>3725</v>
      </c>
      <c r="BQ130">
        <f t="shared" si="1"/>
        <v>51149966.549999997</v>
      </c>
      <c r="BR130">
        <f t="shared" si="1"/>
        <v>2805</v>
      </c>
      <c r="BS130">
        <f t="shared" si="1"/>
        <v>37029421.460000001</v>
      </c>
      <c r="BT130">
        <f t="shared" si="1"/>
        <v>4131</v>
      </c>
      <c r="BU130">
        <f t="shared" si="1"/>
        <v>42344393.000000015</v>
      </c>
      <c r="BV130">
        <f t="shared" si="1"/>
        <v>4172</v>
      </c>
      <c r="BW130">
        <f t="shared" si="1"/>
        <v>56328289.980000004</v>
      </c>
      <c r="BX130">
        <f t="shared" si="1"/>
        <v>1821</v>
      </c>
      <c r="BY130">
        <f t="shared" si="1"/>
        <v>16609150.550000003</v>
      </c>
      <c r="BZ130">
        <f t="shared" si="1"/>
        <v>2086</v>
      </c>
      <c r="CA130">
        <f t="shared" si="1"/>
        <v>23657877.060000002</v>
      </c>
      <c r="CB130">
        <f t="shared" si="1"/>
        <v>2689</v>
      </c>
      <c r="CC130">
        <f t="shared" si="1"/>
        <v>24373480.489999995</v>
      </c>
      <c r="CD130">
        <f t="shared" si="1"/>
        <v>2559</v>
      </c>
      <c r="CE130">
        <f t="shared" si="1"/>
        <v>27938847.589999992</v>
      </c>
      <c r="CF130">
        <f t="shared" si="1"/>
        <v>2667</v>
      </c>
      <c r="CG130">
        <f t="shared" si="1"/>
        <v>28694230.610000003</v>
      </c>
      <c r="CH130">
        <f t="shared" si="1"/>
        <v>4040</v>
      </c>
      <c r="CI130">
        <f t="shared" si="1"/>
        <v>38400570.189999998</v>
      </c>
      <c r="CJ130">
        <f t="shared" si="1"/>
        <v>3590</v>
      </c>
      <c r="CK130">
        <f t="shared" si="1"/>
        <v>31578362.370000005</v>
      </c>
      <c r="CL130">
        <f t="shared" si="1"/>
        <v>5521</v>
      </c>
      <c r="CM130">
        <f t="shared" si="1"/>
        <v>52677134.569999978</v>
      </c>
      <c r="CN130">
        <f t="shared" si="1"/>
        <v>3559</v>
      </c>
      <c r="CO130">
        <f t="shared" si="1"/>
        <v>34224328.899999999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Модель адитивная</vt:lpstr>
      <vt:lpstr>Модель мультипликативная</vt:lpstr>
      <vt:lpstr>Продажи</vt:lpstr>
      <vt:lpstr>Продажи стоимость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 Ю. Тюнина</dc:creator>
  <cp:lastModifiedBy>Алла Ю. Тюнина</cp:lastModifiedBy>
  <dcterms:created xsi:type="dcterms:W3CDTF">2017-10-23T09:29:37Z</dcterms:created>
  <dcterms:modified xsi:type="dcterms:W3CDTF">2017-10-24T09:50:55Z</dcterms:modified>
</cp:coreProperties>
</file>