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5.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6.xml" ContentType="application/vnd.openxmlformats-officedocument.drawingml.chartshapes+xml"/>
  <Override PartName="/xl/charts/chartEx4.xml" ContentType="application/vnd.ms-office.chartex+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USER\Documents\Data Analysis\Data Set Project\Personal\"/>
    </mc:Choice>
  </mc:AlternateContent>
  <xr:revisionPtr revIDLastSave="0" documentId="13_ncr:1_{9D02969A-EE1F-4D30-BFA1-1895D6F18283}" xr6:coauthVersionLast="47" xr6:coauthVersionMax="47" xr10:uidLastSave="{00000000-0000-0000-0000-000000000000}"/>
  <bookViews>
    <workbookView xWindow="-120" yWindow="-120" windowWidth="20730" windowHeight="11760" activeTab="6" xr2:uid="{00000000-000D-0000-FFFF-FFFF00000000}"/>
  </bookViews>
  <sheets>
    <sheet name="Analysis 1" sheetId="3" r:id="rId1"/>
    <sheet name="Analysis 2" sheetId="4" r:id="rId2"/>
    <sheet name="Analysis 3" sheetId="5" r:id="rId3"/>
    <sheet name="KPI's" sheetId="6" r:id="rId4"/>
    <sheet name="KPI YOY" sheetId="7" r:id="rId5"/>
    <sheet name="Data" sheetId="1" r:id="rId6"/>
    <sheet name="Dashboard" sheetId="2" r:id="rId7"/>
  </sheets>
  <definedNames>
    <definedName name="_xlchart.v1.0" hidden="1">'Analysis 1'!$E$23:$E$26</definedName>
    <definedName name="_xlchart.v1.1" hidden="1">'Analysis 1'!$F$22</definedName>
    <definedName name="_xlchart.v1.15" hidden="1">'Analysis 1'!$E$23:$E$26</definedName>
    <definedName name="_xlchart.v1.16" hidden="1">'Analysis 1'!$F$22</definedName>
    <definedName name="_xlchart.v1.17" hidden="1">'Analysis 1'!$F$23:$F$26</definedName>
    <definedName name="_xlchart.v1.2" hidden="1">'Analysis 1'!$F$23:$F$26</definedName>
    <definedName name="_xlchart.v5.10" hidden="1">'Analysis 2'!$F$2:$F$50</definedName>
    <definedName name="_xlchart.v5.11" hidden="1">'Analysis 2'!$E$1</definedName>
    <definedName name="_xlchart.v5.12" hidden="1">'Analysis 2'!$E$2:$E$50</definedName>
    <definedName name="_xlchart.v5.13" hidden="1">'Analysis 2'!$F$1</definedName>
    <definedName name="_xlchart.v5.14" hidden="1">'Analysis 2'!$F$2:$F$50</definedName>
    <definedName name="_xlchart.v5.3" hidden="1">'Analysis 2'!$E$1</definedName>
    <definedName name="_xlchart.v5.4" hidden="1">'Analysis 2'!$E$2:$E$50</definedName>
    <definedName name="_xlchart.v5.5" hidden="1">'Analysis 2'!$F$1</definedName>
    <definedName name="_xlchart.v5.6" hidden="1">'Analysis 2'!$F$2:$F$50</definedName>
    <definedName name="_xlchart.v5.7" hidden="1">'Analysis 2'!$E$1</definedName>
    <definedName name="_xlchart.v5.8" hidden="1">'Analysis 2'!$E$2:$E$50</definedName>
    <definedName name="_xlchart.v5.9" hidden="1">'Analysis 2'!$F$1</definedName>
    <definedName name="Slicer_Region">#N/A</definedName>
    <definedName name="Slicer_Segment">#N/A</definedName>
    <definedName name="Slicer_Year">#N/A</definedName>
  </definedNames>
  <calcPr calcId="191029"/>
  <pivotCaches>
    <pivotCache cacheId="4"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gYS6wfnPy0iIjdhtUlD2xFm8j14w=="/>
    </ext>
  </extLst>
</workbook>
</file>

<file path=xl/calcChain.xml><?xml version="1.0" encoding="utf-8"?>
<calcChain xmlns="http://schemas.openxmlformats.org/spreadsheetml/2006/main">
  <c r="E2" i="5" l="1" a="1"/>
  <c r="E2" i="5" s="1"/>
  <c r="D2" i="5" a="1"/>
  <c r="D2" i="5" s="1"/>
  <c r="F2" i="4" a="1"/>
  <c r="F2" i="4" s="1"/>
  <c r="E2" i="4" a="1"/>
  <c r="E2" i="4" s="1"/>
  <c r="G38" i="3" a="1"/>
  <c r="G38" i="3" s="1"/>
  <c r="E38" i="3" a="1"/>
  <c r="E38" i="3" s="1"/>
  <c r="E26" i="3"/>
  <c r="E23" i="3" a="1"/>
  <c r="E23" i="3" s="1"/>
  <c r="F23" i="3" a="1"/>
  <c r="F23" i="3" s="1"/>
  <c r="G4" i="3" a="1"/>
  <c r="G4" i="3" s="1"/>
  <c r="F4" i="3" a="1"/>
  <c r="F4" i="3" s="1"/>
  <c r="E4" i="3" a="1"/>
  <c r="E4" i="3" s="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7" i="7"/>
  <c r="E7" i="7"/>
  <c r="D7" i="7"/>
  <c r="C7" i="7"/>
  <c r="B7" i="7"/>
  <c r="N16" i="6"/>
  <c r="K16" i="6"/>
  <c r="H16" i="6"/>
  <c r="E16" i="6"/>
  <c r="B16" i="6"/>
  <c r="F39" i="3"/>
  <c r="F38" i="3"/>
  <c r="F41" i="3"/>
  <c r="F26" i="3"/>
  <c r="F40"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<sst xmlns="http://schemas.openxmlformats.org/spreadsheetml/2006/main" count="130144" uniqueCount="10960">
  <si>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</si>
  <si>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</si>
  <si>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</si>
  <si>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</si>
  <si>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</si>
  <si>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</si>
  <si>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</si>
  <si>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</si>
  <si>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</si>
  <si>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</si>
  <si>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</si>
  <si>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</si>
  <si>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</si>
  <si>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</si>
  <si>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</si>
  <si>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</si>
  <si>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</si>
  <si>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</si>
  <si>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</si>
  <si>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</si>
  <si>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</si>
  <si>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</si>
  <si>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</si>
  <si>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</si>
  <si>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</si>
  <si>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</si>
  <si>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</si>
  <si>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</si>
  <si>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</si>
  <si>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</si>
  <si>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</si>
  <si>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</si>
  <si>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</si>
  <si>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</si>
  <si>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</si>
  <si>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</si>
  <si>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</si>
  <si>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</si>
  <si>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</si>
  <si>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</si>
  <si>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</si>
  <si>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</si>
  <si>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</si>
  <si>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</si>
  <si>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</si>
  <si>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</si>
  <si>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</si>
  <si>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</si>
  <si>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</si>
  <si>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</si>
  <si>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</si>
  <si>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</si>
  <si>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</si>
  <si>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</si>
  <si>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</si>
  <si>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</si>
  <si>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</si>
  <si>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</si>
  <si>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</si>
  <si>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</si>
  <si>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</si>
  <si>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</si>
  <si>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</si>
  <si>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</si>
  <si>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</si>
  <si>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</si>
  <si>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</si>
  <si>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</si>
  <si>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</si>
  <si>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</si>
  <si>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</si>
  <si>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</si>
  <si>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</si>
  <si>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</si>
  <si>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</si>
  <si>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</si>
  <si>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</si>
  <si>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</si>
  <si>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</si>
  <si>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</si>
  <si>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</si>
  <si>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</si>
  <si>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</si>
  <si>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</si>
  <si>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</si>
  <si>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</si>
  <si>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</si>
  <si>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</si>
  <si>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</si>
  <si>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</si>
  <si>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</si>
  <si>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</si>
  <si>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</si>
  <si>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</si>
  <si>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</si>
  <si>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</si>
  <si>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</si>
  <si>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</si>
  <si>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</si>
  <si>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</si>
  <si>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</si>
  <si>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</si>
  <si>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</si>
  <si>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</si>
  <si>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</si>
  <si>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</si>
  <si>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</si>
  <si>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</si>
  <si>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</si>
  <si>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</si>
  <si>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</si>
  <si>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</si>
  <si>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</si>
  <si>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</si>
  <si>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</si>
  <si>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</si>
  <si>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</si>
  <si>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</si>
  <si>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</si>
  <si>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</si>
  <si>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</si>
  <si>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</si>
  <si>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</si>
  <si>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</si>
  <si>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</si>
  <si>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</si>
  <si>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</si>
  <si>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</si>
  <si>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</si>
  <si>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</si>
  <si>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</si>
  <si>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</si>
  <si>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</si>
  <si>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</si>
  <si>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</si>
  <si>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</si>
  <si>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</si>
  <si>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</si>
  <si>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</si>
  <si>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</si>
  <si>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</si>
  <si>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</si>
  <si>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</si>
  <si>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</si>
  <si>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</si>
  <si>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</si>
  <si>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</si>
  <si>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</si>
  <si>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</si>
  <si>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</si>
  <si>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</si>
  <si>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</si>
  <si>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</si>
  <si>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</si>
  <si>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</si>
  <si>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</si>
  <si>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</si>
  <si>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</si>
  <si>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</si>
  <si>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</si>
  <si>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</si>
  <si>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</si>
  <si>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</si>
  <si>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</si>
  <si>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</si>
  <si>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</si>
  <si>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</si>
  <si>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</si>
  <si>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</si>
  <si>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</si>
  <si>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</si>
  <si>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</si>
  <si>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</si>
  <si>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</si>
  <si>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</si>
  <si>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</si>
  <si>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</si>
  <si>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</si>
  <si>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</si>
  <si>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</si>
  <si>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</si>
  <si>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</si>
  <si>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</si>
  <si>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</si>
  <si>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</si>
  <si>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</si>
  <si>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</si>
  <si>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</si>
  <si>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</si>
  <si>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</si>
  <si>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</si>
  <si>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</si>
  <si>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</si>
  <si>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</si>
  <si>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</si>
  <si>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</si>
  <si>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</si>
  <si>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</si>
  <si>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</si>
  <si>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</si>
  <si>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</si>
  <si>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</si>
  <si>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</si>
  <si>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</si>
  <si>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</si>
  <si>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</si>
  <si>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</si>
  <si>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</si>
  <si>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</si>
  <si>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</si>
  <si>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</si>
  <si>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</si>
  <si>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</si>
  <si>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</si>
  <si>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</si>
  <si>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</si>
  <si>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</si>
  <si>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</si>
  <si>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</si>
  <si>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</si>
  <si>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</si>
  <si>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</si>
  <si>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</si>
  <si>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</si>
  <si>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</si>
  <si>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</si>
  <si>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</si>
  <si>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</si>
  <si>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</si>
  <si>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</si>
  <si>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</si>
  <si>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</si>
  <si>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</si>
  <si>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</si>
  <si>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</si>
  <si>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</si>
  <si>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</si>
  <si>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</si>
  <si>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</si>
  <si>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</si>
  <si>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</si>
  <si>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</si>
  <si>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</si>
  <si>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</si>
  <si>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</si>
  <si>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</si>
  <si>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</si>
  <si>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</si>
  <si>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</si>
  <si>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</si>
  <si>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</si>
  <si>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</si>
  <si>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</si>
  <si>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</si>
  <si>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</si>
  <si>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</si>
  <si>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</si>
  <si>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</si>
  <si>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</si>
  <si>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</si>
  <si>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</si>
  <si>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</si>
  <si>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</si>
  <si>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</si>
  <si>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</si>
  <si>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</si>
  <si>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</si>
  <si>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</si>
  <si>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</si>
  <si>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</si>
  <si>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</si>
  <si>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</si>
  <si>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</si>
  <si>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</si>
  <si>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</si>
  <si>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</si>
  <si>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</si>
  <si>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</si>
  <si>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</si>
  <si>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</si>
  <si>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</si>
  <si>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</si>
  <si>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</si>
  <si>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</si>
  <si>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</si>
  <si>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</si>
  <si>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</si>
  <si>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</si>
  <si>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</si>
  <si>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</si>
  <si>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</si>
  <si>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</si>
  <si>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</si>
  <si>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</si>
  <si>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</si>
  <si>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</si>
  <si>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</si>
  <si>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</si>
  <si>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</si>
  <si>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</si>
  <si>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</si>
  <si>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</si>
  <si>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</si>
  <si>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</si>
  <si>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</si>
  <si>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</si>
  <si>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</si>
  <si>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</si>
  <si>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</si>
  <si>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</si>
  <si>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</si>
  <si>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</si>
  <si>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</si>
  <si>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</si>
  <si>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</si>
  <si>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</si>
  <si>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</si>
  <si>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</si>
  <si>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</si>
  <si>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</si>
  <si>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</si>
  <si>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</si>
  <si>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</si>
  <si>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</si>
  <si>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</si>
  <si>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</si>
  <si>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</si>
  <si>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</si>
  <si>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</si>
  <si>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</si>
  <si>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</si>
  <si>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</si>
  <si>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</si>
  <si>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</si>
  <si>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</si>
  <si>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</si>
  <si>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</si>
  <si>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</si>
  <si>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</si>
  <si>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</si>
  <si>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</si>
  <si>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</si>
  <si>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</si>
  <si>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</si>
  <si>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</si>
  <si>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</si>
  <si>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</si>
  <si>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</si>
  <si>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</si>
  <si>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</si>
  <si>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</si>
  <si>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</si>
  <si>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</si>
  <si>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</si>
  <si>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</si>
  <si>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</si>
  <si>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</si>
  <si>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</si>
  <si>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</si>
  <si>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</si>
  <si>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</si>
  <si>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</si>
  <si>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</si>
  <si>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</si>
  <si>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</si>
  <si>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</si>
  <si>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</si>
  <si>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</si>
  <si>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</si>
  <si>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</si>
  <si>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</si>
  <si>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</si>
  <si>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</si>
  <si>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</si>
  <si>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</si>
  <si>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</si>
  <si>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</si>
  <si>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</si>
  <si>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</si>
  <si>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</si>
  <si>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</si>
  <si>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</si>
  <si>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</si>
  <si>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</si>
  <si>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</si>
  <si>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</si>
  <si>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</si>
  <si>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</si>
  <si>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</si>
  <si>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</si>
  <si>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</si>
  <si>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</si>
  <si>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</si>
  <si>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</si>
  <si>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</si>
  <si>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</si>
  <si>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</si>
  <si>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</si>
  <si>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</si>
  <si>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</si>
  <si>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</si>
  <si>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</si>
  <si>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</si>
  <si>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</si>
  <si>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</si>
  <si>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</si>
  <si>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</si>
  <si>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</si>
  <si>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</si>
  <si>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</si>
  <si>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</si>
  <si>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</si>
  <si>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</si>
  <si>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</si>
  <si>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</si>
  <si>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</si>
  <si>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</si>
  <si>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</si>
  <si>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</si>
  <si>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</si>
  <si>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</si>
  <si>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</si>
  <si>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</si>
  <si>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</si>
  <si>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</si>
  <si>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</si>
  <si>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</si>
  <si>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</si>
  <si>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</si>
  <si>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</si>
  <si>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</si>
  <si>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</si>
  <si>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</si>
  <si>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</si>
  <si>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</si>
  <si>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</si>
  <si>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</si>
  <si>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</si>
  <si>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</si>
  <si>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</si>
  <si>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</si>
  <si>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</si>
  <si>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</si>
  <si>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</si>
  <si>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</si>
  <si>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</si>
  <si>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</si>
  <si>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</si>
  <si>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</si>
  <si>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</si>
  <si>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</si>
  <si>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</si>
  <si>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</si>
  <si>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</si>
  <si>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</si>
  <si>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</si>
  <si>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</si>
  <si>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</si>
  <si>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</si>
  <si>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</si>
  <si>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</si>
  <si>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</si>
  <si>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</si>
  <si>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</si>
  <si>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</si>
  <si>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</si>
  <si>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</si>
  <si>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</si>
  <si>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</si>
  <si>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</si>
  <si>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</si>
  <si>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</si>
  <si>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</si>
  <si>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</si>
  <si>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</si>
  <si>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</si>
  <si>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</si>
  <si>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</si>
  <si>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</si>
  <si>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</si>
  <si>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</si>
  <si>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</si>
  <si>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</si>
  <si>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</si>
  <si>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</si>
  <si>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</si>
  <si>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</si>
  <si>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</si>
  <si>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</si>
  <si>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</si>
  <si>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</si>
  <si>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</si>
  <si>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</si>
  <si>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</si>
  <si>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</si>
  <si>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</si>
  <si>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</si>
  <si>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</si>
  <si>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</si>
  <si>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</si>
  <si>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</si>
  <si>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</si>
  <si>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</si>
  <si>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</si>
  <si>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</si>
  <si>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</si>
  <si>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</si>
  <si>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</si>
  <si>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</si>
  <si>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</si>
  <si>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</si>
  <si>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</si>
  <si>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</si>
  <si>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</si>
  <si>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</si>
  <si>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</si>
  <si>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</si>
  <si>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</si>
  <si>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</si>
  <si>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</si>
  <si>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</si>
  <si>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</si>
  <si>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</si>
  <si>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</si>
  <si>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</si>
  <si>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</si>
  <si>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</si>
  <si>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</si>
  <si>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</si>
  <si>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</si>
  <si>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</si>
  <si>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</si>
  <si>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</si>
  <si>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</si>
  <si>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</si>
  <si>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</si>
  <si>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</si>
  <si>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</si>
  <si>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</si>
  <si>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</si>
  <si>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</si>
  <si>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</si>
  <si>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</si>
  <si>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</si>
  <si>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</si>
  <si>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</si>
  <si>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</si>
  <si>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</si>
  <si>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</si>
  <si>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</si>
  <si>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</si>
  <si>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</si>
  <si>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</si>
  <si>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</si>
  <si>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</si>
  <si>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</si>
  <si>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</si>
  <si>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</si>
  <si>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</si>
  <si>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</si>
  <si>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</si>
  <si>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</si>
  <si>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</si>
  <si>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</si>
  <si>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</si>
  <si>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</si>
  <si>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</si>
  <si>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</si>
  <si>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</si>
  <si>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</si>
  <si>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</si>
  <si>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</si>
  <si>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</si>
  <si>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</si>
  <si>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</si>
  <si>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</si>
  <si>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</si>
  <si>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</si>
  <si>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</si>
  <si>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</si>
  <si>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</si>
  <si>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</si>
  <si>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</si>
  <si>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</si>
  <si>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</si>
  <si>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</si>
  <si>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</si>
  <si>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</si>
  <si>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</si>
  <si>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</si>
  <si>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</si>
  <si>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</si>
  <si>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</si>
  <si>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</si>
  <si>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</si>
  <si>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</si>
  <si>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</si>
  <si>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</si>
  <si>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</si>
  <si>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</si>
  <si>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</si>
  <si>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</si>
  <si>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</si>
  <si>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</si>
  <si>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</si>
  <si>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</si>
  <si>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</si>
  <si>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</si>
  <si>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</si>
  <si>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</si>
  <si>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</si>
  <si>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</si>
  <si>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</si>
  <si>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</si>
  <si>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</si>
  <si>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</si>
  <si>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</si>
  <si>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</si>
  <si>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</si>
  <si>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</si>
  <si>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</si>
  <si>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</si>
  <si>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</si>
  <si>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</si>
  <si>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</si>
  <si>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</si>
  <si>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</si>
  <si>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</si>
  <si>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</si>
  <si>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</si>
  <si>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</si>
  <si>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</si>
  <si>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</si>
  <si>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</si>
  <si>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</si>
  <si>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</si>
  <si>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</si>
  <si>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</si>
  <si>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</si>
  <si>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</si>
  <si>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</si>
  <si>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</si>
  <si>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</si>
  <si>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</si>
  <si>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</si>
  <si>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</si>
  <si>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</si>
  <si>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</si>
  <si>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</si>
  <si>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</si>
  <si>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</si>
  <si>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</si>
  <si>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</si>
  <si>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</si>
  <si>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</si>
  <si>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</si>
  <si>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</si>
  <si>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</si>
  <si>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</si>
  <si>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</si>
  <si>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</si>
  <si>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</si>
  <si>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</si>
  <si>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</si>
  <si>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</si>
  <si>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</si>
  <si>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</si>
  <si>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</si>
  <si>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</si>
  <si>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</si>
  <si>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</si>
  <si>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</si>
  <si>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</si>
  <si>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</si>
  <si>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</si>
  <si>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</si>
  <si>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</si>
  <si>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</si>
  <si>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</si>
  <si>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</si>
  <si>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</si>
  <si>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</si>
  <si>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</si>
  <si>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</si>
  <si>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</si>
  <si>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</si>
  <si>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</si>
  <si>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</si>
  <si>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</si>
  <si>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</si>
  <si>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</si>
  <si>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</si>
  <si>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</si>
  <si>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</si>
  <si>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</si>
  <si>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</si>
  <si>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</si>
  <si>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</si>
  <si>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</si>
  <si>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</si>
  <si>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</si>
  <si>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</si>
  <si>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</si>
  <si>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</si>
  <si>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</si>
  <si>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</si>
  <si>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</si>
  <si>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</si>
  <si>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</si>
  <si>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</si>
  <si>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</si>
  <si>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</si>
  <si>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</si>
  <si>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</si>
  <si>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</si>
  <si>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</si>
  <si>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</si>
  <si>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</si>
  <si>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</si>
  <si>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</si>
  <si>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</si>
  <si>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</si>
  <si>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</si>
  <si>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</si>
  <si>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</si>
  <si>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</si>
  <si>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</si>
  <si>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</si>
  <si>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</si>
  <si>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</si>
  <si>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</si>
  <si>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</si>
  <si>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</si>
  <si>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</si>
  <si>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</si>
  <si>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</si>
  <si>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</si>
  <si>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</si>
  <si>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</si>
  <si>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</si>
  <si>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</si>
  <si>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</si>
  <si>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</si>
  <si>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</si>
  <si>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</si>
  <si>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</si>
  <si>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</si>
  <si>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</si>
  <si>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</si>
  <si>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</si>
  <si>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</si>
  <si>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</si>
  <si>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</si>
  <si>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</si>
  <si>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</si>
  <si>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</si>
  <si>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</si>
  <si>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</si>
  <si>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</si>
  <si>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</si>
  <si>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</si>
  <si>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</si>
  <si>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</si>
  <si>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</si>
  <si>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</si>
  <si>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</si>
  <si>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</si>
  <si>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</si>
  <si>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</si>
  <si>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</si>
  <si>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</si>
  <si>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</si>
  <si>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</si>
  <si>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</si>
  <si>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</si>
  <si>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</si>
  <si>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</si>
  <si>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</si>
  <si>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</si>
  <si>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</si>
  <si>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</si>
  <si>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</si>
  <si>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</si>
  <si>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</si>
  <si>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</si>
  <si>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</si>
  <si>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</si>
  <si>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</si>
  <si>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</si>
  <si>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</si>
  <si>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</si>
  <si>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</si>
  <si>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</si>
  <si>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</si>
  <si>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</si>
  <si>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</si>
  <si>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</si>
  <si>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</si>
  <si>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</si>
  <si>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</si>
  <si>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</si>
  <si>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</si>
  <si>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</si>
  <si>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</si>
  <si>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</si>
  <si>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</si>
  <si>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</si>
  <si>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</si>
  <si>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</si>
  <si>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</si>
  <si>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</si>
  <si>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</si>
  <si>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</si>
  <si>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</si>
  <si>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</si>
  <si>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</si>
  <si>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</si>
  <si>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</si>
  <si>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</si>
  <si>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</si>
  <si>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</si>
  <si>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</si>
  <si>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</si>
  <si>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</si>
  <si>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</si>
  <si>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</si>
  <si>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</si>
  <si>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</si>
  <si>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</si>
  <si>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</si>
  <si>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</si>
  <si>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</si>
  <si>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</si>
  <si>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</si>
  <si>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</si>
  <si>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</si>
  <si>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</si>
  <si>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</si>
  <si>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</si>
  <si>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</si>
  <si>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</si>
  <si>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</si>
  <si>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</si>
  <si>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</si>
  <si>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</si>
  <si>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</si>
  <si>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</si>
  <si>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</si>
  <si>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</si>
  <si>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</si>
  <si>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</si>
  <si>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</si>
  <si>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</si>
  <si>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</si>
  <si>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</si>
  <si>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</si>
  <si>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</si>
  <si>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</si>
  <si>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</si>
  <si>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</si>
  <si>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</si>
  <si>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</si>
  <si>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</si>
  <si>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</si>
  <si>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</si>
  <si>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</si>
  <si>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</si>
  <si>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</si>
  <si>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</si>
  <si>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</si>
  <si>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</si>
  <si>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</si>
  <si>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</si>
  <si>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</si>
  <si>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</si>
  <si>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</si>
  <si>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</si>
  <si>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</si>
  <si>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</si>
  <si>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</si>
  <si>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</si>
  <si>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</si>
  <si>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</si>
  <si>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</si>
  <si>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</si>
  <si>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</si>
  <si>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</si>
  <si>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</si>
  <si>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</si>
  <si>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</si>
  <si>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</si>
  <si>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</si>
  <si>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</si>
  <si>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</si>
  <si>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</si>
  <si>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</si>
  <si>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</si>
  <si>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</si>
  <si>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</si>
  <si>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</si>
  <si>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</si>
  <si>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</si>
  <si>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</si>
  <si>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</si>
  <si>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</si>
  <si>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</si>
  <si>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</si>
  <si>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</si>
  <si>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</si>
  <si>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</si>
  <si>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</si>
  <si>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</si>
  <si>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</si>
  <si>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</si>
  <si>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</si>
  <si>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</si>
  <si>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</si>
  <si>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</si>
  <si>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</si>
  <si>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</si>
  <si>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</si>
  <si>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</si>
  <si>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</si>
  <si>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</si>
  <si>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</si>
  <si>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</si>
  <si>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</si>
  <si>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</si>
  <si>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</si>
  <si>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</si>
  <si>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</si>
  <si>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</si>
  <si>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</si>
  <si>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</si>
  <si>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</si>
  <si>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</si>
  <si>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</si>
  <si>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</si>
  <si>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</si>
  <si>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</si>
  <si>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</si>
  <si>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</si>
  <si>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</si>
  <si>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</si>
  <si>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</si>
  <si>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</si>
  <si>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</si>
  <si>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</si>
  <si>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</si>
  <si>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</si>
  <si>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</si>
  <si>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</si>
  <si>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</si>
  <si>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</si>
  <si>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</si>
  <si>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</si>
  <si>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</si>
  <si>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</si>
  <si>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</si>
  <si>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</si>
  <si>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</si>
  <si>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</si>
  <si>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</si>
  <si>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</si>
  <si>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</si>
  <si>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</si>
  <si>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</si>
  <si>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</si>
  <si>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</si>
  <si>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</si>
  <si>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</si>
  <si>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</si>
  <si>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</si>
  <si>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</si>
  <si>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</si>
  <si>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</si>
  <si>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</si>
  <si>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</si>
  <si>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</si>
  <si>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</si>
  <si>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</si>
  <si>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</si>
  <si>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</si>
  <si>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</si>
  <si>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</si>
  <si>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</si>
  <si>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</si>
  <si>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</si>
  <si>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</si>
  <si>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</si>
  <si>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</si>
  <si>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</si>
  <si>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</si>
  <si>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</si>
  <si>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</si>
  <si>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</si>
  <si>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</si>
  <si>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</si>
  <si>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</si>
  <si>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</si>
  <si>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</si>
  <si>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</si>
  <si>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</si>
  <si>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</si>
  <si>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</si>
  <si>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</si>
  <si>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</si>
  <si>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</si>
  <si>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</si>
  <si>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</si>
  <si>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</si>
  <si>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</si>
  <si>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</si>
  <si>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</si>
  <si>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</si>
  <si>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</si>
  <si>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</si>
  <si>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</si>
  <si>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</si>
  <si>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</si>
  <si>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</si>
  <si>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</si>
  <si>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</si>
  <si>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</si>
  <si>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</si>
  <si>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</si>
  <si>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</si>
  <si>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</si>
  <si>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</si>
  <si>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</si>
  <si>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</si>
  <si>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</si>
  <si>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</si>
  <si>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</si>
  <si>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</si>
  <si>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</si>
  <si>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</si>
  <si>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</si>
  <si>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</si>
  <si>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</si>
  <si>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</si>
  <si>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</si>
  <si>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</si>
  <si>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</si>
  <si>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</si>
  <si>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</si>
  <si>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</si>
  <si>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</si>
  <si>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</si>
  <si>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</si>
  <si>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</si>
  <si>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</si>
  <si>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</si>
  <si>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</si>
  <si>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</si>
  <si>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</si>
  <si>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</si>
  <si>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</si>
  <si>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</si>
  <si>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</si>
  <si>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</si>
  <si>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</si>
  <si>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</si>
  <si>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</si>
  <si>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</si>
  <si>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</si>
  <si>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</si>
  <si>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</si>
  <si>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</si>
  <si>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</si>
  <si>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</si>
  <si>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</si>
  <si>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</si>
  <si>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</si>
  <si>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</si>
  <si>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</si>
  <si>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</si>
  <si>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</si>
  <si>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</si>
  <si>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</si>
  <si>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</si>
  <si>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</si>
  <si>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</si>
  <si>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</si>
  <si>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</si>
  <si>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</si>
  <si>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</si>
  <si>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</si>
  <si>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</si>
  <si>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</si>
  <si>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</si>
  <si>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</si>
  <si>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</si>
  <si>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</si>
  <si>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</si>
  <si>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</si>
  <si>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</si>
  <si>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</si>
  <si>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</si>
  <si>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</si>
  <si>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</si>
  <si>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</si>
  <si>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</si>
  <si>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</si>
  <si>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</si>
  <si>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</si>
  <si>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</si>
  <si>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</si>
  <si>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</si>
  <si>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</si>
  <si>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</si>
  <si>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</si>
  <si>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</si>
  <si>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</si>
  <si>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</si>
  <si>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</si>
  <si>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</si>
  <si>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</si>
  <si>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</si>
  <si>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</si>
  <si>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</si>
  <si>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</si>
  <si>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</si>
  <si>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</si>
  <si>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</si>
  <si>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</si>
  <si>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</si>
  <si>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</si>
  <si>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</si>
  <si>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</si>
  <si>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</si>
  <si>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</si>
  <si>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</si>
  <si>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</si>
  <si>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</si>
  <si>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</si>
  <si>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</si>
  <si>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</si>
  <si>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</si>
  <si>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</si>
  <si>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</si>
  <si>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</si>
  <si>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</si>
  <si>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</si>
  <si>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</si>
  <si>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</si>
  <si>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</si>
  <si>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</si>
  <si>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</si>
  <si>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</si>
  <si>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</si>
  <si>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</si>
  <si>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</si>
  <si>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</si>
  <si>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</si>
  <si>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</si>
  <si>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</si>
  <si>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</si>
  <si>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</si>
  <si>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</si>
  <si>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</si>
  <si>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</si>
  <si>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</si>
  <si>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</si>
  <si>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</si>
  <si>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</si>
  <si>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</si>
  <si>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</si>
  <si>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</si>
  <si>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</si>
  <si>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</si>
  <si>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</si>
  <si>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</si>
  <si>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</si>
  <si>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</si>
  <si>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</si>
  <si>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</si>
  <si>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</si>
  <si>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</si>
  <si>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</si>
  <si>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</si>
  <si>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</si>
  <si>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</si>
  <si>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</si>
  <si>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</si>
  <si>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</si>
  <si>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</si>
  <si>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</si>
  <si>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</si>
  <si>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</si>
  <si>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</si>
  <si>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</si>
  <si>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</si>
  <si>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</si>
  <si>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</si>
  <si>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</si>
  <si>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</si>
  <si>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</si>
  <si>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</si>
  <si>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</si>
  <si>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</si>
  <si>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</si>
  <si>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</si>
  <si>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</si>
  <si>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</si>
  <si>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</si>
  <si>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</si>
  <si>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</si>
  <si>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</si>
  <si>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</si>
  <si>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</si>
  <si>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</si>
  <si>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</si>
  <si>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</si>
  <si>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</si>
  <si>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</si>
  <si>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</si>
  <si>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</si>
  <si>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</si>
  <si>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</si>
  <si>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</si>
  <si>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</si>
  <si>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</si>
  <si>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</si>
  <si>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</si>
  <si>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</si>
  <si>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</si>
  <si>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</si>
  <si>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</si>
  <si>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</si>
  <si>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</si>
  <si>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</si>
  <si>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</si>
  <si>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</si>
  <si>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</si>
  <si>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</si>
  <si>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</si>
  <si>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</si>
  <si>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</si>
  <si>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</si>
  <si>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</si>
  <si>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</si>
  <si>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</si>
  <si>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</si>
  <si>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</si>
  <si>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</si>
  <si>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</si>
  <si>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</si>
  <si>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</si>
  <si>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</si>
  <si>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</si>
  <si>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</si>
  <si>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</si>
  <si>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</si>
  <si>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</si>
  <si>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</si>
  <si>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</si>
  <si>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</si>
  <si>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</si>
  <si>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</si>
  <si>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</si>
  <si>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</si>
  <si>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</si>
  <si>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</si>
  <si>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</si>
  <si>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</si>
  <si>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</si>
  <si>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</si>
  <si>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</si>
  <si>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</si>
  <si>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</si>
  <si>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</si>
  <si>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</si>
  <si>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</si>
  <si>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</si>
  <si>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</si>
  <si>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</si>
  <si>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</si>
  <si>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</si>
  <si>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</si>
  <si>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</si>
  <si>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</si>
  <si>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</si>
  <si>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</si>
  <si>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</si>
  <si>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</si>
  <si>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</si>
  <si>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</si>
  <si>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</si>
  <si>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</si>
  <si>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</si>
  <si>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</si>
  <si>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</si>
  <si>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</si>
  <si>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</si>
  <si>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</si>
  <si>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</si>
  <si>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</si>
  <si>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</si>
  <si>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</si>
  <si>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</si>
  <si>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</si>
  <si>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</si>
  <si>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</si>
  <si>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</si>
  <si>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</si>
  <si>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</si>
  <si>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</si>
  <si>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</si>
  <si>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</si>
  <si>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</si>
  <si>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</si>
  <si>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</si>
  <si>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</si>
  <si>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</si>
  <si>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</si>
  <si>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</si>
  <si>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</si>
  <si>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</si>
  <si>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</si>
  <si>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</si>
  <si>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</si>
  <si>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</si>
  <si>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</si>
  <si>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</si>
  <si>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</si>
  <si>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</si>
  <si>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</si>
  <si>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</si>
  <si>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</si>
  <si>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</si>
  <si>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</si>
  <si>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</si>
  <si>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</si>
  <si>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</si>
  <si>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</si>
  <si>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</si>
  <si>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</si>
  <si>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</si>
  <si>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</si>
  <si>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</si>
  <si>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</si>
  <si>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</si>
  <si>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</si>
  <si>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</si>
  <si>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</si>
  <si>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</si>
  <si>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</si>
  <si>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</si>
  <si>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</si>
  <si>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</si>
  <si>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</si>
  <si>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</si>
  <si>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</si>
  <si>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</si>
  <si>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</si>
  <si>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</si>
  <si>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</si>
  <si>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</si>
  <si>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</si>
  <si>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</si>
  <si>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</si>
  <si>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</si>
  <si>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</si>
  <si>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</si>
  <si>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</si>
  <si>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</si>
  <si>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</si>
  <si>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</si>
  <si>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</si>
  <si>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</si>
  <si>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</si>
  <si>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</si>
  <si>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</si>
  <si>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</si>
  <si>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</si>
  <si>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</si>
  <si>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</si>
  <si>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</si>
  <si>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</si>
  <si>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</si>
  <si>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</si>
  <si>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</si>
  <si>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</si>
  <si>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</si>
  <si>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</si>
  <si>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</si>
  <si>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</si>
  <si>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</si>
  <si>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</si>
  <si>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</si>
  <si>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</si>
  <si>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</si>
  <si>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</si>
  <si>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</si>
  <si>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</si>
  <si>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</si>
  <si>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</si>
  <si>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</si>
  <si>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</si>
  <si>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</si>
  <si>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</si>
  <si>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</si>
  <si>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</si>
  <si>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</si>
  <si>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</si>
  <si>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</si>
  <si>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</si>
  <si>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</si>
  <si>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</si>
  <si>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</si>
  <si>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</si>
  <si>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</si>
  <si>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</si>
  <si>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</si>
  <si>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</si>
  <si>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</si>
  <si>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</si>
  <si>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</si>
  <si>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</si>
  <si>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</si>
  <si>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</si>
  <si>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</si>
  <si>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</si>
  <si>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</si>
  <si>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</si>
  <si>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</si>
  <si>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</si>
  <si>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</si>
  <si>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</si>
  <si>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</si>
  <si>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</si>
  <si>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</si>
  <si>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</si>
  <si>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</si>
  <si>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</si>
  <si>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</si>
  <si>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</si>
  <si>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</si>
  <si>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</si>
  <si>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</si>
  <si>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</si>
  <si>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</si>
  <si>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</si>
  <si>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</si>
  <si>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</si>
  <si>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</si>
  <si>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</si>
  <si>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</si>
  <si>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</si>
  <si>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</si>
  <si>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</si>
  <si>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</si>
  <si>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</si>
  <si>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</si>
  <si>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</si>
  <si>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</si>
  <si>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</si>
  <si>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</si>
  <si>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</si>
  <si>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</si>
  <si>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</si>
  <si>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</si>
  <si>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</si>
  <si>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</si>
  <si>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</si>
  <si>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</si>
  <si>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</si>
  <si>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</si>
  <si>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</si>
  <si>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</si>
  <si>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</si>
  <si>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</si>
  <si>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</si>
  <si>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</si>
  <si>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</si>
  <si>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</si>
  <si>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</si>
  <si>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</si>
  <si>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</si>
  <si>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</si>
  <si>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</si>
  <si>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</si>
  <si>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</si>
  <si>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</si>
  <si>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</si>
  <si>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</si>
  <si>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</si>
  <si>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</si>
  <si>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</si>
  <si>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</si>
  <si>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</si>
  <si>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</si>
  <si>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</si>
  <si>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</si>
  <si>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</si>
  <si>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</si>
  <si>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</si>
  <si>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</si>
  <si>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</si>
  <si>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</si>
  <si>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</si>
  <si>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</si>
  <si>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</si>
  <si>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</si>
  <si>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</si>
  <si>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</si>
  <si>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</si>
  <si>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</si>
  <si>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</si>
  <si>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</si>
  <si>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</si>
  <si>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</si>
  <si>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</si>
  <si>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</si>
  <si>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</si>
  <si>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</si>
  <si>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</si>
  <si>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</si>
  <si>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</si>
  <si>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</si>
  <si>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</si>
  <si>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</si>
  <si>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</si>
  <si>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</si>
  <si>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</si>
  <si>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</si>
  <si>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</si>
  <si>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</si>
  <si>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</si>
  <si>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</si>
  <si>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</si>
  <si>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</si>
  <si>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</si>
  <si>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</si>
  <si>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</si>
  <si>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</si>
  <si>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</si>
  <si>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</si>
  <si>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</si>
  <si>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</si>
  <si>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</si>
  <si>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</si>
  <si>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</si>
  <si>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</si>
  <si>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</si>
  <si>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</si>
  <si>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</si>
  <si>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</si>
  <si>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</si>
  <si>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</si>
  <si>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</si>
  <si>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</si>
  <si>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</si>
  <si>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</si>
  <si>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</si>
  <si>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</si>
  <si>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</si>
  <si>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</si>
  <si>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</si>
  <si>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</si>
  <si>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</si>
  <si>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</si>
  <si>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</si>
  <si>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</si>
  <si>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</si>
  <si>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</si>
  <si>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</si>
  <si>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</si>
  <si>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</si>
  <si>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</si>
  <si>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</si>
  <si>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</si>
  <si>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</si>
  <si>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</si>
  <si>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</si>
  <si>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</si>
  <si>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</si>
  <si>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</si>
  <si>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</si>
  <si>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</si>
  <si>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</si>
  <si>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</si>
  <si>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</si>
  <si>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</si>
  <si>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</si>
  <si>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</si>
  <si>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</si>
  <si>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</si>
  <si>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</si>
  <si>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</si>
  <si>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</si>
  <si>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</si>
  <si>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</si>
  <si>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</si>
  <si>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</si>
  <si>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</si>
  <si>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</si>
  <si>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</si>
  <si>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</si>
  <si>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</si>
  <si>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</si>
  <si>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</si>
  <si>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</si>
  <si>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</si>
  <si>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</si>
  <si>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</si>
  <si>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</si>
  <si>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</si>
  <si>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</si>
  <si>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</si>
  <si>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</si>
  <si>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</si>
  <si>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</si>
  <si>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</si>
  <si>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</si>
  <si>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</si>
  <si>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</si>
  <si>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</si>
  <si>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</si>
  <si>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</si>
  <si>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</si>
  <si>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</si>
  <si>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</si>
  <si>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</si>
  <si>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</si>
  <si>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</si>
  <si>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</si>
  <si>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</si>
  <si>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</si>
  <si>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</si>
  <si>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</si>
  <si>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</si>
  <si>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</si>
  <si>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</si>
  <si>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</si>
  <si>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</si>
  <si>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</si>
  <si>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</si>
  <si>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</si>
  <si>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</si>
  <si>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</si>
  <si>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</si>
  <si>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</si>
  <si>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</si>
  <si>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</si>
  <si>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</si>
  <si>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</si>
  <si>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</si>
  <si>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</si>
  <si>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</si>
  <si>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</si>
  <si>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</si>
  <si>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</si>
  <si>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</si>
  <si>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</si>
  <si>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</si>
  <si>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</si>
  <si>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</si>
  <si>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</si>
  <si>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</si>
  <si>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</si>
  <si>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</si>
  <si>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</si>
  <si>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</si>
  <si>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</si>
  <si>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</si>
  <si>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</si>
  <si>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</si>
  <si>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</si>
  <si>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</si>
  <si>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</si>
  <si>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</si>
  <si>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</si>
  <si>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</si>
  <si>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</si>
  <si>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</si>
  <si>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</si>
  <si>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</si>
  <si>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</si>
  <si>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</si>
  <si>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</si>
  <si>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</si>
  <si>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</si>
  <si>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</si>
  <si>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</si>
  <si>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</si>
  <si>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</si>
  <si>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</si>
  <si>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</si>
  <si>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</si>
  <si>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</si>
  <si>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</si>
  <si>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</si>
  <si>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</si>
  <si>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</si>
  <si>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</si>
  <si>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</si>
  <si>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</si>
  <si>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</si>
  <si>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</si>
  <si>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</si>
  <si>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</si>
  <si>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</si>
  <si>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</si>
  <si>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</si>
  <si>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</si>
  <si>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</si>
  <si>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</si>
  <si>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</si>
  <si>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</si>
  <si>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</si>
  <si>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</si>
  <si>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</si>
  <si>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</si>
  <si>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</si>
  <si>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</si>
  <si>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</si>
  <si>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</si>
  <si>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</si>
  <si>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</si>
  <si>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</si>
  <si>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</si>
  <si>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</si>
  <si>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</si>
  <si>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</si>
  <si>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</si>
  <si>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</si>
  <si>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</si>
  <si>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</si>
  <si>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</si>
  <si>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</si>
  <si>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</si>
  <si>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</si>
  <si>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</si>
  <si>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</si>
  <si>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</si>
  <si>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</si>
  <si>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</si>
  <si>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</si>
  <si>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</si>
  <si>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</si>
  <si>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</si>
  <si>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</si>
  <si>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</si>
  <si>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</si>
  <si>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</si>
  <si>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</si>
  <si>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</si>
  <si>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</si>
  <si>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</si>
  <si>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</si>
  <si>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</si>
  <si>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</si>
  <si>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</si>
  <si>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</si>
  <si>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</si>
  <si>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</si>
  <si>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</si>
  <si>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</si>
  <si>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</si>
  <si>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</si>
  <si>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</si>
  <si>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</si>
  <si>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</si>
  <si>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</si>
  <si>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</si>
  <si>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</si>
  <si>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</si>
  <si>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</si>
  <si>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</si>
  <si>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</si>
  <si>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</si>
  <si>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</si>
  <si>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</si>
  <si>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</si>
  <si>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</si>
  <si>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</si>
  <si>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</si>
  <si>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</si>
  <si>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</si>
  <si>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</si>
  <si>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</si>
  <si>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</si>
  <si>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</si>
  <si>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</si>
  <si>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</si>
  <si>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</si>
  <si>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</si>
  <si>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</si>
  <si>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</si>
  <si>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</si>
  <si>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</si>
  <si>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</si>
  <si>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</si>
  <si>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</si>
  <si>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</si>
  <si>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</si>
  <si>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</si>
  <si>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</si>
  <si>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</si>
  <si>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</si>
  <si>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</si>
  <si>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</si>
  <si>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</si>
  <si>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</si>
  <si>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</si>
  <si>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</si>
  <si>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</si>
  <si>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</si>
  <si>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</si>
  <si>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</si>
  <si>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</si>
  <si>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</si>
  <si>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</si>
  <si>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</si>
  <si>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</si>
  <si>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</si>
  <si>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</si>
  <si>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</si>
  <si>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</si>
  <si>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</si>
  <si>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</si>
  <si>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</si>
  <si>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</si>
  <si>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</si>
  <si>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</si>
  <si>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</si>
  <si>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</si>
  <si>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</si>
  <si>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</si>
  <si>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</si>
  <si>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</si>
  <si>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</si>
  <si>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</si>
  <si>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</si>
  <si>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</si>
  <si>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</si>
  <si>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</si>
  <si>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</si>
  <si>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</si>
  <si>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</si>
  <si>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</si>
  <si>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</si>
  <si>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</si>
  <si>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</si>
  <si>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</si>
  <si>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</si>
  <si>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</si>
  <si>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</si>
  <si>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</si>
  <si>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</si>
  <si>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</si>
  <si>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</si>
  <si>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</si>
  <si>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</si>
  <si>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</si>
  <si>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</si>
  <si>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</si>
  <si>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</si>
  <si>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</si>
  <si>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</si>
  <si>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</si>
  <si>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</si>
  <si>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</si>
  <si>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</si>
  <si>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</si>
  <si>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</si>
  <si>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</si>
  <si>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</si>
  <si>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</si>
  <si>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</si>
  <si>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</si>
  <si>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</si>
  <si>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</si>
  <si>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</si>
  <si>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</si>
  <si>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</si>
  <si>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</si>
  <si>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</si>
  <si>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</si>
  <si>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</si>
  <si>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</si>
  <si>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</si>
  <si>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</si>
  <si>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</si>
  <si>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</si>
  <si>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</si>
  <si>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</si>
  <si>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</si>
  <si>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</si>
  <si>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</si>
  <si>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</si>
  <si>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</si>
  <si>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</si>
  <si>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</si>
  <si>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</si>
  <si>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</si>
  <si>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</si>
  <si>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</si>
  <si>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</si>
  <si>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</si>
  <si>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</si>
  <si>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</si>
  <si>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</si>
  <si>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</si>
  <si>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</si>
  <si>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</si>
  <si>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</si>
  <si>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</si>
  <si>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</si>
  <si>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</si>
  <si>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</si>
  <si>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</si>
  <si>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</si>
  <si>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</si>
  <si>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</si>
  <si>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</si>
  <si>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</si>
  <si>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</si>
  <si>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</si>
  <si>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</si>
  <si>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</si>
  <si>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</si>
  <si>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</si>
  <si>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</si>
  <si>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</si>
  <si>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</si>
  <si>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</si>
  <si>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</si>
  <si>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</si>
  <si>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</si>
  <si>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</si>
  <si>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</si>
  <si>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</si>
  <si>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</si>
  <si>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</si>
  <si>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</si>
  <si>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</si>
  <si>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</si>
  <si>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</si>
  <si>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</si>
  <si>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</si>
  <si>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</si>
  <si>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</si>
  <si>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</si>
  <si>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</si>
  <si>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</si>
  <si>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</si>
  <si>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</si>
  <si>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</si>
  <si>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</si>
  <si>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</si>
  <si>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</si>
  <si>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</si>
  <si>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</si>
  <si>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</si>
  <si>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</si>
  <si>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</si>
  <si>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</si>
  <si>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</si>
  <si>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</si>
  <si>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</si>
  <si>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</si>
  <si>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</si>
  <si>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</si>
  <si>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</si>
  <si>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</si>
  <si>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</si>
  <si>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</si>
  <si>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</si>
  <si>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</si>
  <si>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</si>
  <si>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</si>
  <si>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</si>
  <si>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</si>
  <si>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</si>
  <si>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</si>
  <si>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</si>
  <si>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</si>
  <si>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</si>
  <si>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</si>
  <si>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</si>
  <si>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</si>
  <si>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</si>
  <si>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</si>
  <si>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</si>
  <si>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</si>
  <si>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</si>
  <si>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</si>
  <si>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</si>
  <si>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</si>
  <si>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</si>
  <si>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</si>
  <si>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</si>
  <si>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</si>
  <si>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</si>
  <si>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</si>
  <si>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</si>
  <si>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</si>
  <si>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</si>
  <si>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</si>
  <si>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</si>
  <si>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</si>
  <si>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</si>
  <si>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</si>
  <si>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</si>
  <si>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</si>
  <si>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</si>
  <si>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</si>
  <si>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</si>
  <si>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</si>
  <si>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</si>
  <si>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</si>
  <si>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</si>
  <si>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</si>
  <si>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</si>
  <si>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</si>
  <si>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</si>
  <si>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</si>
  <si>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</si>
  <si>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</si>
  <si>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</si>
  <si>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</si>
  <si>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</si>
  <si>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</si>
  <si>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</si>
  <si>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</si>
  <si>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</si>
  <si>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</si>
  <si>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</si>
  <si>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</si>
  <si>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</si>
  <si>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</si>
  <si>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</si>
  <si>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</si>
  <si>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</si>
  <si>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</si>
  <si>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</si>
  <si>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</si>
  <si>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</si>
  <si>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</si>
  <si>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</si>
  <si>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</si>
  <si>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</si>
  <si>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</si>
  <si>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</si>
  <si>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</si>
  <si>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</si>
  <si>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</si>
  <si>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</si>
  <si>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</si>
  <si>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</si>
  <si>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</si>
  <si>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</si>
  <si>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</si>
  <si>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</si>
  <si>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</si>
  <si>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</si>
  <si>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</si>
  <si>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</si>
  <si>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</si>
  <si>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</si>
  <si>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</si>
  <si>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</si>
  <si>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</si>
  <si>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</si>
  <si>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</si>
  <si>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</si>
  <si>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</si>
  <si>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</si>
  <si>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</si>
  <si>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</si>
  <si>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</si>
  <si>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</si>
  <si>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</si>
  <si>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</si>
  <si>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</si>
  <si>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</si>
  <si>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</si>
  <si>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</si>
  <si>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</si>
  <si>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</si>
  <si>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</si>
  <si>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</si>
  <si>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</si>
  <si>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</si>
  <si>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</si>
  <si>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</si>
  <si>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</si>
  <si>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</si>
  <si>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</si>
  <si>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</si>
  <si>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</si>
  <si>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</si>
  <si>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</si>
  <si>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</si>
  <si>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</si>
  <si>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</si>
  <si>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</si>
  <si>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</si>
  <si>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</si>
  <si>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</si>
  <si>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</si>
  <si>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</si>
  <si>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</si>
  <si>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</si>
  <si>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</si>
  <si>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</si>
  <si>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</si>
  <si>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</si>
  <si>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</si>
  <si>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</si>
  <si>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</si>
  <si>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</si>
  <si>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</si>
  <si>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</si>
  <si>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</si>
  <si>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</si>
  <si>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</si>
  <si>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</si>
  <si>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</si>
  <si>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</si>
  <si>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</si>
  <si>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</si>
  <si>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</si>
  <si>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</si>
  <si>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</si>
  <si>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</si>
  <si>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</si>
  <si>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</si>
  <si>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</si>
  <si>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</si>
  <si>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</si>
  <si>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</si>
  <si>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</si>
  <si>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</si>
  <si>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</si>
  <si>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</si>
  <si>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</si>
  <si>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</si>
  <si>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</si>
  <si>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</si>
  <si>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</si>
  <si>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</si>
  <si>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</si>
  <si>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</si>
  <si>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</si>
  <si>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</si>
  <si>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</si>
  <si>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</si>
  <si>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</si>
  <si>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</si>
  <si>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</si>
  <si>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</si>
  <si>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</si>
  <si>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</si>
  <si>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</si>
  <si>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</si>
  <si>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</si>
  <si>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</si>
  <si>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</si>
  <si>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</si>
  <si>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</si>
  <si>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</si>
  <si>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</si>
  <si>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</si>
  <si>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</si>
  <si>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</si>
  <si>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</si>
  <si>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</si>
  <si>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</si>
  <si>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</si>
  <si>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</si>
  <si>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</si>
  <si>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</si>
  <si>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</si>
  <si>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</si>
  <si>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</si>
  <si>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</si>
  <si>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</si>
  <si>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</si>
  <si>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</si>
  <si>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</si>
  <si>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</si>
  <si>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</si>
  <si>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</si>
  <si>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</si>
  <si>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</si>
  <si>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</si>
  <si>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</si>
  <si>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</si>
  <si>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</si>
  <si>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</si>
  <si>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</si>
  <si>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</si>
  <si>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</si>
  <si>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</si>
  <si>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</si>
  <si>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</si>
  <si>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</si>
  <si>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</si>
  <si>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</si>
  <si>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</si>
  <si>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</si>
  <si>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</si>
  <si>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</si>
  <si>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</si>
  <si>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</si>
  <si>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</si>
  <si>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</si>
  <si>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</si>
  <si>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</si>
  <si>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</si>
  <si>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</si>
  <si>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</si>
  <si>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</si>
  <si>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</si>
  <si>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</si>
  <si>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</si>
  <si>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</si>
  <si>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</si>
  <si>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</si>
  <si>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</si>
  <si>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</si>
  <si>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</si>
  <si>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</si>
  <si>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</si>
  <si>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</si>
  <si>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</si>
  <si>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</si>
  <si>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</si>
  <si>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</si>
  <si>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</si>
  <si>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</si>
  <si>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</si>
  <si>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</si>
  <si>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</si>
  <si>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</si>
  <si>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</si>
  <si>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</si>
  <si>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</si>
  <si>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</si>
  <si>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</si>
  <si>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</si>
  <si>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</si>
  <si>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</si>
  <si>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</si>
  <si>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</si>
  <si>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</si>
  <si>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</si>
  <si>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</si>
  <si>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</si>
  <si>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</si>
  <si>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</si>
  <si>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</si>
  <si>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</si>
  <si>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</si>
  <si>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</si>
  <si>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</si>
  <si>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</si>
  <si>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</si>
  <si>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</si>
  <si>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</si>
  <si>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</si>
  <si>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</si>
  <si>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</si>
  <si>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</si>
  <si>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</si>
  <si>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</si>
  <si>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</si>
  <si>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</si>
  <si>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</si>
  <si>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</si>
  <si>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</si>
  <si>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</si>
  <si>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</si>
  <si>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</si>
  <si>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</si>
  <si>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</si>
  <si>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</si>
  <si>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</si>
  <si>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</si>
  <si>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</si>
  <si>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</si>
  <si>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</si>
  <si>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</si>
  <si>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</si>
  <si>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</si>
  <si>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</si>
  <si>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</si>
  <si>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</si>
  <si>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</si>
  <si>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</si>
  <si>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</si>
  <si>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</si>
  <si>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</si>
  <si>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</si>
  <si>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</si>
  <si>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</si>
  <si>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</si>
  <si>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</si>
  <si>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</si>
  <si>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</si>
  <si>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</si>
  <si>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</si>
  <si>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</si>
  <si>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</si>
  <si>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</si>
  <si>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</si>
  <si>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</si>
  <si>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</si>
  <si>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</si>
  <si>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</si>
  <si>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</si>
  <si>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</si>
  <si>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</si>
  <si>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</si>
  <si>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</si>
  <si>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</si>
  <si>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</si>
  <si>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</si>
  <si>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</si>
  <si>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</si>
  <si>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</si>
  <si>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</si>
  <si>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</si>
  <si>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</si>
  <si>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</si>
  <si>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</si>
  <si>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</si>
  <si>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</si>
  <si>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</si>
  <si>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</si>
  <si>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</si>
  <si>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</si>
  <si>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</si>
  <si>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</si>
  <si>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</si>
  <si>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</si>
  <si>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</si>
  <si>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</si>
  <si>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</si>
  <si>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</si>
  <si>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</si>
  <si>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</si>
  <si>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</si>
  <si>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</si>
  <si>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</si>
  <si>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</si>
  <si>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</si>
  <si>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</si>
  <si>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</si>
  <si>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</si>
  <si>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</si>
  <si>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</si>
  <si>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</si>
  <si>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</si>
  <si>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</si>
  <si>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</si>
  <si>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</si>
  <si>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</si>
  <si>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</si>
  <si>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</si>
  <si>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</si>
  <si>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</si>
  <si>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</si>
  <si>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</si>
  <si>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</si>
  <si>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</si>
  <si>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</si>
  <si>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</si>
  <si>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</si>
  <si>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</si>
  <si>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</si>
  <si>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</si>
  <si>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</si>
  <si>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</si>
  <si>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</si>
  <si>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</si>
  <si>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</si>
  <si>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</si>
  <si>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</si>
  <si>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</si>
  <si>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</si>
  <si>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</si>
  <si>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</si>
  <si>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</si>
  <si>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</si>
  <si>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</si>
  <si>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</si>
  <si>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</si>
  <si>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</si>
  <si>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</si>
  <si>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</si>
  <si>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</si>
  <si>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</si>
  <si>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</si>
  <si>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</si>
  <si>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</si>
  <si>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</si>
  <si>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</si>
  <si>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</si>
  <si>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</si>
  <si>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</si>
  <si>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</si>
  <si>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</si>
  <si>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</si>
  <si>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</si>
  <si>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</si>
  <si>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</si>
  <si>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</si>
  <si>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</si>
  <si>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</si>
  <si>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</si>
  <si>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</si>
  <si>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</si>
  <si>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</si>
  <si>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</si>
  <si>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</si>
  <si>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</si>
  <si>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</si>
  <si>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</si>
  <si>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</si>
  <si>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</si>
  <si>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</si>
  <si>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</si>
  <si>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</si>
  <si>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</si>
  <si>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</si>
  <si>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</si>
  <si>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</si>
  <si>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</si>
  <si>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</si>
  <si>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</si>
  <si>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</si>
  <si>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</si>
  <si>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</si>
  <si>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</si>
  <si>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</si>
  <si>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</si>
  <si>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</si>
  <si>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</si>
  <si>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</si>
  <si>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</si>
  <si>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</si>
  <si>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</si>
  <si>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</si>
  <si>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</si>
  <si>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</si>
  <si>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</si>
  <si>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</si>
  <si>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</si>
  <si>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</si>
  <si>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</si>
  <si>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</si>
  <si>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</si>
  <si>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</si>
  <si>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</si>
  <si>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</si>
  <si>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</si>
  <si>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</si>
  <si>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</si>
  <si>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</si>
  <si>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</si>
  <si>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</si>
  <si>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</si>
  <si>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</si>
  <si>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</si>
  <si>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</si>
  <si>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</si>
  <si>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</si>
  <si>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</si>
  <si>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</si>
  <si>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</si>
  <si>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</si>
  <si>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</si>
  <si>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</si>
  <si>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</si>
  <si>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</si>
  <si>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</si>
  <si>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</si>
  <si>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</si>
  <si>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</si>
  <si>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</si>
  <si>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</si>
  <si>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</si>
  <si>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</si>
  <si>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</si>
  <si>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</si>
  <si>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</si>
  <si>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</si>
  <si>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</si>
  <si>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</si>
  <si>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</si>
  <si>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</si>
  <si>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</si>
  <si>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</si>
  <si>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</si>
  <si>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</si>
  <si>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</si>
  <si>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</si>
  <si>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</si>
  <si>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</si>
  <si>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</si>
  <si>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</si>
  <si>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</si>
  <si>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</si>
  <si>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</si>
  <si>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</si>
  <si>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</si>
  <si>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</si>
  <si>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</si>
  <si>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</si>
  <si>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</si>
  <si>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</si>
  <si>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</si>
  <si>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</si>
  <si>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</si>
  <si>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</si>
  <si>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</si>
  <si>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</si>
  <si>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</si>
  <si>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</si>
  <si>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</si>
  <si>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</si>
  <si>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</si>
  <si>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</si>
  <si>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</si>
  <si>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</si>
  <si>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</si>
  <si>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</si>
  <si>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</si>
  <si>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</si>
  <si>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</si>
  <si>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</si>
  <si>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</si>
  <si>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</si>
  <si>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</si>
  <si>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</si>
  <si>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</si>
  <si>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</si>
  <si>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</si>
  <si>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</si>
  <si>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</si>
  <si>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</si>
  <si>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</si>
  <si>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</si>
  <si>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</si>
  <si>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</si>
  <si>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</si>
  <si>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</si>
  <si>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</si>
  <si>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</si>
  <si>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</si>
  <si>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</si>
  <si>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</si>
  <si>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</si>
  <si>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</si>
  <si>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</si>
  <si>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</si>
  <si>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</si>
  <si>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</si>
  <si>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</si>
  <si>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</si>
  <si>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</si>
  <si>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</si>
  <si>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</si>
  <si>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</si>
  <si>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</si>
  <si>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</si>
  <si>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</si>
  <si>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</si>
  <si>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</si>
  <si>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</si>
  <si>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</si>
  <si>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</si>
  <si>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</si>
  <si>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</si>
  <si>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</si>
  <si>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</si>
  <si>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</si>
  <si>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</si>
  <si>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</si>
  <si>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</si>
  <si>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</si>
  <si>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</si>
  <si>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</si>
  <si>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</si>
  <si>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</si>
  <si>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</si>
  <si>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</si>
  <si>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</si>
  <si>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</si>
  <si>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</si>
  <si>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</si>
  <si>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</si>
  <si>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</si>
  <si>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</si>
  <si>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</si>
  <si>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</si>
  <si>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</si>
  <si>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</si>
  <si>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</si>
  <si>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</si>
  <si>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</si>
  <si>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</si>
  <si>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</si>
  <si>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</si>
  <si>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</si>
  <si>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</si>
  <si>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</si>
  <si>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</si>
  <si>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</si>
  <si>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</si>
  <si>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</si>
  <si>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</si>
  <si>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</si>
  <si>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</si>
  <si>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</si>
  <si>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</si>
  <si>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</si>
  <si>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</si>
  <si>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</si>
  <si>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</si>
  <si>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</si>
  <si>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</si>
  <si>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</si>
  <si>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</si>
  <si>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</si>
  <si>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</si>
  <si>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</si>
  <si>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</si>
  <si>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</si>
  <si>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</si>
  <si>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</si>
  <si>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</si>
  <si>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</si>
  <si>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</si>
  <si>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</si>
  <si>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</si>
  <si>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</si>
  <si>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</si>
  <si>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</si>
  <si>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</si>
  <si>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</si>
  <si>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</si>
  <si>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</si>
  <si>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</si>
  <si>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</si>
  <si>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</si>
  <si>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</si>
  <si>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</si>
  <si>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</si>
  <si>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</si>
  <si>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</si>
  <si>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</si>
  <si>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</si>
  <si>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</si>
  <si>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</si>
  <si>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</si>
  <si>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</si>
  <si>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</si>
  <si>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</si>
  <si>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</si>
  <si>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</si>
  <si>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</si>
  <si>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</si>
  <si>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</si>
  <si>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</si>
  <si>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</si>
  <si>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</si>
  <si>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</si>
  <si>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</si>
  <si>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</si>
  <si>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</si>
  <si>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</si>
  <si>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</si>
  <si>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</si>
  <si>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</si>
  <si>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</si>
  <si>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</si>
  <si>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</si>
  <si>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</si>
  <si>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</si>
  <si>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</si>
  <si>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</si>
  <si>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</si>
  <si>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</si>
  <si>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</si>
  <si>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</si>
  <si>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</si>
  <si>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</si>
  <si>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</si>
  <si>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</si>
  <si>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</si>
  <si>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</si>
  <si>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</si>
  <si>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</si>
  <si>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</si>
  <si>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</si>
  <si>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</si>
  <si>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</si>
  <si>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</si>
  <si>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</si>
  <si>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</si>
  <si>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</si>
  <si>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</si>
  <si>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</si>
  <si>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</si>
  <si>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</si>
  <si>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</si>
  <si>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</si>
  <si>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</si>
  <si>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</si>
  <si>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</si>
  <si>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</si>
  <si>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</si>
  <si>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</si>
  <si>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</si>
  <si>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</si>
  <si>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</si>
  <si>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</si>
  <si>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</si>
  <si>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</si>
  <si>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</si>
  <si>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</si>
  <si>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</si>
  <si>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</si>
  <si>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</si>
  <si>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</si>
  <si>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</si>
  <si>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</si>
  <si>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</si>
  <si>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</si>
  <si>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</si>
  <si>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</si>
  <si>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</si>
  <si>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</si>
  <si>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</si>
  <si>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</si>
  <si>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</si>
  <si>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</si>
  <si>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</si>
  <si>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</si>
  <si>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</si>
  <si>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</si>
  <si>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</si>
  <si>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</si>
  <si>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</si>
  <si>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</si>
  <si>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</si>
  <si>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</si>
  <si>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</si>
  <si>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</si>
  <si>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</si>
  <si>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</si>
  <si>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</si>
  <si>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</si>
  <si>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</si>
  <si>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</si>
  <si>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</si>
  <si>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</si>
  <si>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</si>
  <si>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</si>
  <si>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</si>
  <si>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</si>
  <si>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</si>
  <si>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</si>
  <si>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</si>
  <si>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</si>
  <si>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</si>
  <si>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</si>
  <si>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</si>
  <si>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</si>
  <si>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</si>
  <si>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</si>
  <si>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</si>
  <si>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</si>
  <si>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</si>
  <si>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</si>
  <si>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</si>
  <si>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</si>
  <si>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</si>
  <si>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</si>
  <si>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</si>
  <si>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</si>
  <si>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</si>
  <si>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</si>
  <si>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</si>
  <si>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</si>
  <si>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</si>
  <si>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</si>
  <si>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</si>
  <si>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</si>
  <si>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</si>
  <si>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</si>
  <si>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</si>
  <si>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</si>
  <si>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</si>
  <si>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</si>
  <si>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</si>
  <si>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</si>
  <si>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</si>
  <si>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</si>
  <si>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</si>
  <si>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</si>
  <si>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</si>
  <si>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</si>
  <si>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</si>
  <si>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</si>
  <si>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</si>
  <si>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</si>
  <si>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</si>
  <si>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</si>
  <si>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</si>
  <si>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</si>
  <si>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</si>
  <si>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</si>
  <si>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</si>
  <si>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</si>
  <si>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</si>
  <si>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</si>
  <si>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</si>
  <si>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</si>
  <si>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</si>
  <si>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</si>
  <si>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</si>
  <si>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</si>
  <si>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</si>
  <si>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</si>
  <si>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</si>
  <si>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</si>
  <si>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</si>
  <si>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</si>
  <si>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</si>
  <si>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</si>
  <si>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</si>
  <si>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</si>
  <si>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</si>
  <si>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</si>
  <si>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</si>
  <si>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</si>
  <si>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</si>
  <si>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</si>
  <si>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</si>
  <si>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</si>
  <si>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</si>
  <si>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</si>
  <si>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</si>
  <si>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</si>
  <si>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</si>
  <si>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</si>
  <si>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</si>
  <si>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</si>
  <si>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</si>
  <si>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</si>
  <si>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</si>
  <si>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</si>
  <si>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</si>
  <si>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</si>
  <si>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</si>
  <si>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</si>
  <si>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</si>
  <si>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</si>
  <si>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</si>
  <si>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</si>
  <si>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</si>
  <si>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</si>
  <si>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</si>
  <si>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</si>
  <si>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</si>
  <si>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</si>
  <si>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</si>
  <si>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</si>
  <si>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</si>
  <si>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</si>
  <si>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</si>
  <si>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</si>
  <si>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</si>
  <si>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</si>
  <si>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</si>
  <si>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</si>
  <si>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</si>
  <si>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</si>
  <si>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</si>
  <si>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</si>
  <si>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</si>
  <si>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</si>
  <si>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</si>
  <si>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</si>
  <si>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</si>
  <si>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</si>
  <si>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</si>
  <si>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</si>
  <si>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</si>
  <si>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</si>
  <si>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</si>
  <si>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</si>
  <si>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</si>
  <si>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</si>
  <si>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</si>
  <si>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</si>
  <si>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</si>
  <si>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</si>
  <si>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</si>
  <si>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</si>
  <si>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</si>
  <si>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</si>
  <si>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</si>
  <si>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</si>
  <si>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</si>
  <si>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</si>
  <si>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</si>
  <si>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</si>
  <si>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</si>
  <si>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</si>
  <si>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</si>
  <si>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</si>
  <si>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</si>
  <si>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</si>
  <si>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</si>
  <si>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</si>
  <si>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</si>
  <si>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</si>
  <si>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</si>
  <si>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</si>
  <si>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</si>
  <si>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</si>
  <si>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</si>
  <si>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</si>
  <si>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</si>
  <si>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</si>
  <si>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</si>
  <si>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</si>
  <si>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</si>
  <si>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</si>
  <si>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</si>
  <si>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</si>
  <si>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</si>
  <si>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</si>
  <si>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</si>
  <si>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</si>
  <si>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</si>
  <si>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</si>
  <si>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</si>
  <si>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</si>
  <si>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</si>
  <si>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</si>
  <si>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</si>
  <si>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</si>
  <si>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</si>
  <si>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</si>
  <si>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</si>
  <si>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</si>
  <si>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</si>
  <si>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</si>
  <si>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</si>
  <si>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</si>
  <si>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</si>
  <si>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</si>
  <si>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</si>
  <si>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</si>
  <si>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</si>
  <si>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</si>
  <si>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</si>
  <si>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</si>
  <si>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</si>
  <si>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</si>
  <si>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</si>
  <si>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</si>
  <si>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</si>
  <si>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</si>
  <si>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</si>
  <si>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</si>
  <si>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</si>
  <si>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</si>
  <si>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</si>
  <si>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</si>
  <si>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</si>
  <si>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</si>
  <si>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</si>
  <si>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</si>
  <si>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</si>
  <si>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</si>
  <si>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</si>
  <si>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</si>
  <si>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</si>
  <si>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</si>
  <si>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</si>
  <si>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</si>
  <si>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</si>
  <si>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</si>
  <si>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</si>
  <si>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</si>
  <si>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</si>
  <si>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</si>
  <si>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</si>
  <si>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</si>
  <si>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</si>
  <si>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</si>
  <si>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</si>
  <si>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</si>
  <si>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</si>
  <si>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</si>
  <si>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</si>
  <si>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</si>
  <si>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</si>
  <si>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</si>
  <si>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</si>
  <si>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</si>
  <si>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</si>
  <si>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</si>
  <si>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</si>
  <si>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</si>
  <si>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</si>
  <si>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</si>
  <si>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</si>
  <si>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</si>
  <si>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</si>
  <si>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</si>
  <si>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</si>
  <si>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</si>
  <si>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</si>
  <si>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</si>
  <si>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</si>
  <si>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</si>
  <si>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</si>
  <si>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</si>
  <si>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</si>
  <si>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</si>
  <si>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</si>
  <si>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</si>
  <si>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</si>
  <si>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</si>
  <si>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</si>
  <si>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</si>
  <si>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</si>
  <si>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</si>
  <si>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</si>
  <si>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</si>
  <si>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</si>
  <si>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</si>
  <si>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</si>
  <si>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</si>
  <si>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</si>
  <si>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</si>
  <si>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</si>
  <si>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</si>
  <si>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</si>
  <si>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</si>
  <si>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</si>
  <si>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</si>
  <si>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</si>
  <si>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</si>
  <si>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</si>
  <si>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</si>
  <si>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</si>
  <si>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</si>
  <si>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</si>
  <si>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</si>
  <si>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</si>
  <si>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</si>
  <si>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</si>
  <si>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</si>
  <si>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</si>
  <si>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</si>
  <si>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</si>
  <si>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</si>
  <si>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</si>
  <si>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</si>
  <si>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</si>
  <si>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</si>
  <si>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</si>
  <si>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</si>
  <si>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</si>
  <si>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</si>
  <si>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</si>
  <si>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</si>
  <si>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</si>
  <si>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</si>
  <si>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</si>
  <si>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</si>
  <si>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</si>
  <si>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</si>
  <si>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</si>
  <si>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</si>
  <si>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</si>
  <si>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</si>
  <si>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</si>
  <si>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</si>
  <si>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</si>
  <si>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</si>
  <si>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</si>
  <si>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</si>
  <si>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</si>
  <si>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</si>
  <si>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</si>
  <si>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</si>
  <si>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</si>
  <si>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</si>
  <si>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</si>
  <si>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</si>
  <si>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</si>
  <si>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</si>
  <si>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</si>
  <si>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</si>
  <si>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</si>
  <si>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</si>
  <si>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</si>
  <si>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</si>
  <si>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</si>
  <si>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</si>
  <si>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</si>
  <si>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</si>
  <si>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</si>
  <si>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</si>
  <si>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</si>
  <si>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</si>
  <si>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</si>
  <si>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</si>
  <si>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</si>
  <si>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</si>
  <si>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</si>
  <si>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</si>
  <si>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</si>
  <si>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</si>
  <si>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</si>
  <si>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</si>
  <si>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</si>
  <si>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</si>
  <si>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</si>
  <si>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</si>
  <si>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</si>
  <si>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</si>
  <si>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</si>
  <si>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</si>
  <si>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</si>
  <si>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</si>
  <si>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</si>
  <si>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</si>
  <si>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</si>
  <si>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</si>
  <si>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</si>
  <si>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</si>
  <si>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</si>
  <si>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</si>
  <si>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</si>
  <si>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</si>
  <si>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</si>
  <si>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</si>
  <si>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</si>
  <si>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</si>
  <si>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</si>
  <si>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</si>
  <si>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</si>
  <si>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</si>
  <si>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</si>
  <si>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</si>
  <si>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</si>
  <si>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</si>
  <si>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</si>
  <si>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</si>
  <si>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</si>
  <si>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</si>
  <si>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</si>
  <si>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</si>
  <si>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</si>
  <si>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</si>
  <si>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</si>
  <si>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</si>
  <si>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</si>
  <si>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</si>
  <si>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</si>
  <si>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</si>
  <si>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</si>
  <si>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</si>
  <si>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</si>
  <si>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</si>
  <si>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</si>
  <si>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</si>
  <si>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</si>
  <si>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</si>
  <si>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</si>
  <si>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</si>
  <si>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</si>
  <si>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</si>
  <si>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</si>
  <si>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</si>
  <si>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</si>
  <si>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</si>
  <si>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</si>
  <si>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</si>
  <si>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</si>
  <si>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</si>
  <si>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</si>
  <si>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</si>
  <si>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</si>
  <si>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</si>
  <si>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</si>
  <si>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</si>
  <si>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</si>
  <si>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</si>
  <si>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</si>
  <si>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</si>
  <si>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</si>
  <si>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</si>
  <si>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</si>
  <si>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</si>
  <si>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</si>
  <si>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</si>
  <si>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</si>
  <si>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</si>
  <si>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</si>
  <si>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</si>
  <si>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</si>
  <si>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</si>
  <si>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</si>
  <si>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</si>
  <si>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</si>
  <si>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</si>
  <si>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</si>
  <si>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</si>
  <si>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</si>
  <si>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</si>
  <si>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</si>
  <si>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</si>
  <si>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</si>
  <si>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</si>
  <si>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</si>
  <si>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</si>
  <si>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</si>
  <si>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</si>
  <si>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</si>
  <si>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</si>
  <si>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</si>
  <si>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</si>
  <si>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</si>
  <si>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</si>
  <si>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</si>
  <si>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</si>
  <si>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</si>
  <si>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</si>
  <si>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</si>
  <si>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</si>
  <si>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</si>
  <si>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</si>
  <si>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</si>
  <si>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</si>
  <si>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</si>
  <si>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</si>
  <si>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</si>
  <si>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</si>
  <si>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</si>
  <si>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</si>
  <si>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</si>
  <si>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</si>
  <si>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</si>
  <si>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</si>
  <si>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</si>
  <si>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</si>
  <si>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</si>
  <si>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</si>
  <si>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</si>
  <si>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</si>
  <si>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</si>
  <si>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</si>
  <si>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</si>
  <si>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</si>
  <si>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</si>
  <si>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</si>
  <si>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</si>
  <si>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</si>
  <si>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</si>
  <si>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</si>
  <si>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</si>
  <si>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</si>
  <si>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</si>
  <si>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</si>
  <si>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</si>
  <si>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</si>
  <si>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</si>
  <si>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</si>
  <si>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</si>
  <si>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</si>
  <si>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</si>
  <si>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</si>
  <si>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</si>
  <si>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</si>
  <si>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</si>
  <si>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</si>
  <si>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</si>
  <si>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</si>
  <si>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</si>
  <si>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</si>
  <si>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</si>
  <si>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</si>
  <si>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</si>
  <si>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</si>
  <si>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</si>
  <si>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</si>
  <si>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</si>
  <si>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</si>
  <si>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</si>
  <si>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</si>
  <si>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</si>
  <si>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</si>
  <si>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</si>
  <si>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</si>
  <si>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</si>
  <si>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</si>
  <si>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</si>
  <si>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</si>
  <si>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</si>
  <si>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</si>
  <si>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</si>
  <si>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</si>
  <si>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</si>
  <si>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</si>
  <si>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</si>
  <si>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</si>
  <si>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</si>
  <si>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</si>
  <si>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</si>
  <si>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</si>
  <si>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</si>
  <si>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</si>
  <si>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</si>
  <si>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</si>
  <si>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</si>
  <si>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</si>
  <si>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</si>
  <si>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</si>
  <si>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</si>
  <si>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</si>
  <si>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</si>
  <si>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</si>
  <si>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</si>
  <si>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</si>
  <si>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</si>
  <si>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</si>
  <si>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</si>
  <si>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</si>
  <si>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</si>
  <si>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</si>
  <si>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</si>
  <si>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</si>
  <si>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</si>
  <si>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</si>
  <si>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</si>
  <si>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</si>
  <si>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</si>
  <si>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</si>
  <si>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</si>
  <si>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</si>
  <si>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</si>
  <si>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</si>
  <si>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</si>
  <si>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</si>
  <si>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</si>
  <si>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</si>
  <si>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</si>
  <si>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</si>
  <si>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</si>
  <si>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</si>
  <si>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</si>
  <si>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</si>
  <si>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</si>
  <si>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</si>
  <si>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</si>
  <si>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</si>
  <si>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</si>
  <si>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</si>
  <si>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</si>
  <si>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</si>
  <si>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</si>
  <si>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</si>
  <si>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</si>
  <si>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</si>
  <si>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</si>
  <si>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</si>
  <si>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</si>
  <si>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</si>
  <si>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</si>
  <si>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</si>
  <si>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</si>
  <si>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</si>
  <si>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</si>
  <si>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</si>
  <si>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</si>
  <si>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</si>
  <si>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</si>
  <si>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</si>
  <si>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</si>
  <si>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</si>
  <si>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</si>
  <si>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</si>
  <si>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</si>
  <si>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</si>
  <si>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</si>
  <si>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</si>
  <si>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</si>
  <si>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</si>
  <si>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</si>
  <si>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</si>
  <si>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</si>
  <si>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</si>
  <si>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</si>
  <si>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</si>
  <si>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</si>
  <si>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</si>
  <si>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</si>
  <si>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</si>
  <si>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</si>
  <si>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</si>
  <si>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</si>
  <si>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</si>
  <si>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</si>
  <si>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</si>
  <si>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</si>
  <si>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</si>
  <si>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</si>
  <si>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</si>
  <si>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</si>
  <si>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</si>
  <si>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</si>
  <si>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</si>
  <si>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</si>
  <si>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</si>
  <si>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</si>
  <si>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</si>
  <si>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</si>
  <si>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</si>
  <si>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</si>
  <si>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</si>
  <si>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</si>
  <si>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</si>
  <si>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</si>
  <si>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</si>
  <si>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</si>
  <si>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</si>
  <si>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</si>
  <si>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</si>
  <si>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</si>
  <si>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</si>
  <si>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</si>
  <si>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</si>
  <si>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</si>
  <si>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</si>
  <si>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</si>
  <si>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</si>
  <si>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</si>
  <si>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</si>
  <si>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</si>
  <si>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</si>
  <si>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</si>
  <si>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</si>
  <si>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</si>
  <si>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</si>
  <si>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</si>
  <si>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</si>
  <si>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</si>
  <si>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</si>
  <si>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</si>
  <si>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</si>
  <si>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</si>
  <si>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</si>
  <si>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</si>
  <si>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</si>
  <si>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</si>
  <si>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</si>
  <si>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</si>
  <si>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</si>
  <si>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</si>
  <si>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</si>
  <si>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</si>
  <si>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</si>
  <si>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</si>
  <si>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</si>
  <si>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</si>
  <si>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</si>
  <si>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</si>
  <si>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</si>
  <si>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</si>
  <si>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</si>
  <si>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</si>
  <si>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</si>
  <si>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</si>
  <si>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</si>
  <si>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</si>
  <si>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</si>
  <si>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</si>
  <si>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</si>
  <si>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</si>
  <si>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</si>
  <si>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</si>
  <si>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</si>
  <si>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</si>
  <si>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</si>
  <si>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</si>
  <si>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</si>
  <si>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</si>
  <si>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</si>
  <si>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</si>
  <si>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</si>
  <si>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</si>
  <si>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</si>
  <si>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</si>
  <si>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</si>
  <si>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</si>
  <si>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</si>
  <si>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</si>
  <si>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</si>
  <si>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</si>
  <si>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</si>
  <si>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</si>
  <si>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</si>
  <si>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</si>
  <si>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</si>
  <si>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</si>
  <si>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</si>
  <si>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</si>
  <si>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</si>
  <si>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</si>
  <si>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</si>
  <si>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</si>
  <si>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</si>
  <si>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</si>
  <si>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</si>
  <si>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</si>
  <si>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</si>
  <si>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</si>
  <si>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</si>
  <si>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</si>
  <si>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</si>
  <si>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</si>
  <si>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</si>
  <si>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</si>
  <si>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</si>
  <si>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</si>
  <si>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</si>
  <si>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</si>
  <si>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</si>
  <si>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</si>
  <si>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</si>
  <si>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</si>
  <si>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</si>
  <si>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</si>
  <si>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</si>
  <si>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</si>
  <si>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</si>
  <si>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</si>
  <si>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</si>
  <si>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</si>
  <si>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</si>
  <si>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</si>
  <si>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</si>
  <si>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</si>
  <si>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</si>
  <si>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</si>
  <si>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</si>
  <si>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</si>
  <si>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</si>
  <si>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</si>
  <si>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</si>
  <si>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</si>
  <si>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</si>
  <si>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</si>
  <si>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</si>
  <si>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</si>
  <si>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</si>
  <si>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</si>
  <si>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</si>
  <si>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</si>
  <si>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</si>
  <si>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</si>
  <si>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</si>
  <si>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</si>
  <si>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</si>
  <si>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</si>
  <si>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</si>
  <si>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</si>
  <si>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</si>
  <si>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</si>
  <si>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</si>
  <si>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</si>
  <si>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</si>
  <si>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</si>
  <si>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</si>
  <si>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</si>
  <si>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</si>
  <si>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</si>
  <si>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</si>
  <si>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</si>
  <si>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</si>
  <si>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</si>
  <si>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</si>
  <si>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</si>
  <si>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</si>
  <si>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</si>
  <si>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</si>
  <si>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</si>
  <si>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</si>
  <si>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</si>
  <si>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</si>
  <si>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</si>
  <si>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</si>
  <si>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</si>
  <si>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</si>
  <si>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</si>
  <si>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</si>
  <si>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</si>
  <si>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</si>
  <si>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</si>
  <si>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</si>
  <si>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</si>
  <si>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</si>
  <si>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</si>
  <si>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</si>
  <si>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</si>
  <si>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</si>
  <si>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</si>
  <si>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</si>
  <si>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</si>
  <si>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</si>
  <si>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</si>
  <si>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</si>
  <si>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</si>
  <si>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</si>
  <si>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</si>
  <si>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</si>
  <si>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</si>
  <si>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</si>
  <si>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</si>
  <si>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</si>
  <si>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</si>
  <si>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</si>
  <si>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</si>
  <si>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</si>
  <si>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</si>
  <si>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</si>
  <si>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</si>
  <si>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</si>
  <si>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</si>
  <si>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</si>
  <si>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</si>
  <si>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</si>
  <si>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</si>
  <si>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</si>
  <si>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</si>
  <si>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</si>
  <si>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</si>
  <si>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</si>
  <si>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</si>
  <si>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</si>
  <si>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</si>
  <si>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</si>
  <si>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</si>
  <si>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</si>
  <si>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</si>
  <si>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</si>
  <si>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</si>
  <si>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</si>
  <si>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</si>
  <si>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</si>
  <si>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</si>
  <si>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</si>
  <si>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</si>
  <si>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</si>
  <si>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</si>
  <si>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</si>
  <si>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</si>
  <si>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</si>
  <si>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</si>
  <si>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</si>
  <si>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</si>
  <si>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</si>
  <si>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</si>
  <si>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</si>
  <si>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</si>
  <si>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</si>
  <si>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</si>
  <si>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</si>
  <si>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</si>
  <si>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</si>
  <si>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</si>
  <si>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</si>
  <si>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</si>
  <si>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</si>
  <si>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</si>
  <si>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</si>
  <si>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</si>
  <si>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</si>
  <si>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</si>
  <si>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</si>
  <si>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</si>
  <si>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</si>
  <si>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</si>
  <si>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</si>
  <si>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</si>
  <si>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</si>
  <si>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</si>
  <si>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</si>
  <si>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</si>
  <si>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</si>
  <si>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</si>
  <si>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</si>
  <si>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</si>
  <si>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</si>
  <si>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</si>
  <si>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</si>
  <si>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</si>
  <si>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</si>
  <si>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</si>
  <si>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</si>
  <si>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</si>
  <si>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</si>
  <si>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</si>
  <si>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</si>
  <si>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</si>
  <si>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</si>
  <si>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</si>
  <si>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</si>
  <si>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</si>
  <si>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</si>
  <si>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</si>
  <si>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</si>
  <si>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</si>
  <si>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</si>
  <si>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</si>
  <si>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</si>
  <si>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</si>
  <si>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</si>
  <si>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</si>
  <si>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</si>
  <si>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</si>
  <si>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</si>
  <si>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</si>
  <si>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</si>
  <si>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</si>
  <si>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</si>
  <si>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</si>
  <si>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</si>
  <si>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</si>
  <si>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</si>
  <si>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</si>
  <si>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</si>
  <si>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</si>
  <si>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</si>
  <si>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</si>
  <si>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</si>
  <si>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</si>
  <si>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</si>
  <si>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</si>
  <si>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</si>
  <si>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</si>
  <si>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</si>
  <si>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</si>
  <si>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</si>
  <si>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</si>
  <si>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</si>
  <si>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</si>
  <si>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</si>
  <si>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</si>
  <si>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</si>
  <si>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</si>
  <si>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</si>
  <si>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</si>
  <si>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</si>
  <si>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</si>
  <si>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</si>
  <si>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</si>
  <si>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</si>
  <si>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</si>
  <si>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</si>
  <si>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</si>
  <si>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</si>
  <si>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</si>
  <si>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</si>
  <si>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</si>
  <si>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</si>
  <si>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</si>
  <si>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</si>
  <si>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</si>
  <si>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</si>
  <si>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</si>
  <si>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</si>
  <si>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</si>
  <si>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</si>
  <si>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</si>
  <si>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</si>
  <si>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</si>
  <si>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</si>
  <si>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</si>
  <si>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</si>
  <si>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</si>
  <si>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</si>
  <si>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</si>
  <si>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</si>
  <si>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</si>
  <si>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</si>
  <si>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</si>
  <si>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</si>
  <si>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</si>
  <si>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</si>
  <si>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</si>
  <si>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</si>
  <si>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</si>
  <si>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</si>
  <si>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</si>
  <si>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</si>
  <si>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</si>
  <si>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</si>
  <si>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</si>
  <si>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</si>
  <si>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</si>
  <si>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</si>
  <si>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</si>
  <si>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</si>
  <si>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</si>
  <si>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</si>
  <si>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</si>
  <si>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</si>
  <si>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</si>
  <si>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</si>
  <si>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</si>
  <si>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</si>
  <si>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</si>
  <si>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</si>
  <si>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</si>
  <si>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</si>
  <si>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</si>
  <si>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</si>
  <si>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</si>
  <si>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</si>
  <si>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</si>
  <si>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</si>
  <si>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</si>
  <si>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</si>
  <si>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</si>
  <si>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</si>
  <si>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</si>
  <si>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</si>
  <si>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</si>
  <si>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</si>
  <si>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</si>
  <si>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</si>
  <si>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</si>
  <si>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</si>
  <si>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</si>
  <si>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</si>
  <si>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</si>
  <si>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</si>
  <si>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</si>
  <si>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</si>
  <si>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</si>
  <si>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</si>
  <si>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</si>
  <si>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</si>
  <si>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</si>
  <si>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</si>
  <si>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</si>
  <si>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</si>
  <si>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</si>
  <si>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</si>
  <si>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</si>
  <si>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</si>
  <si>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</si>
  <si>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</si>
  <si>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</si>
  <si>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</si>
  <si>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</si>
  <si>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</si>
  <si>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</si>
  <si>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</si>
  <si>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</si>
  <si>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</si>
  <si>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</si>
  <si>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</si>
  <si>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</si>
  <si>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</si>
  <si>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</si>
  <si>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</si>
  <si>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</si>
  <si>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</si>
  <si>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</si>
  <si>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</si>
  <si>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</si>
  <si>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</si>
  <si>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</si>
  <si>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</si>
  <si>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</si>
  <si>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</si>
  <si>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</si>
  <si>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</si>
  <si>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</si>
  <si>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</si>
  <si>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</si>
  <si>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</si>
  <si>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</si>
  <si>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</si>
  <si>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</si>
  <si>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</si>
  <si>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</si>
  <si>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</si>
  <si>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</si>
  <si>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</si>
  <si>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</si>
  <si>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</si>
  <si>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</si>
  <si>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</si>
  <si>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</si>
  <si>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</si>
  <si>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</si>
  <si>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</si>
  <si>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</si>
  <si>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</si>
  <si>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</si>
  <si>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</si>
  <si>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</si>
  <si>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</si>
  <si>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</si>
  <si>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</si>
  <si>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</si>
  <si>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</si>
  <si>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</si>
  <si>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</si>
  <si>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</si>
  <si>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</si>
  <si>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</si>
  <si>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</si>
  <si>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</si>
  <si>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</si>
  <si>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</si>
  <si>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</si>
  <si>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</si>
  <si>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</si>
  <si>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</si>
  <si>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</si>
  <si>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</si>
  <si>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</si>
  <si>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</si>
  <si>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</si>
  <si>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</si>
  <si>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</si>
  <si>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</si>
  <si>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</si>
  <si>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</si>
  <si>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</si>
  <si>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</si>
  <si>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</si>
  <si>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</si>
  <si>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</si>
  <si>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</si>
  <si>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</si>
  <si>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</si>
  <si>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</si>
  <si>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</si>
  <si>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</si>
  <si>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</si>
  <si>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</si>
  <si>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</si>
  <si>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</si>
  <si>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</si>
  <si>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</si>
  <si>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</si>
  <si>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</si>
  <si>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</si>
  <si>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</si>
  <si>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</si>
  <si>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</si>
  <si>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</si>
  <si>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</si>
  <si>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</si>
  <si>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</si>
  <si>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</si>
  <si>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</si>
  <si>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</si>
  <si>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</si>
  <si>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</si>
  <si>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</si>
  <si>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</si>
  <si>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</si>
  <si>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</si>
  <si>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</si>
  <si>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</si>
  <si>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</si>
  <si>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</si>
  <si>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</si>
  <si>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</si>
  <si>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</si>
  <si>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</si>
  <si>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</si>
  <si>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</si>
  <si>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</si>
  <si>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</si>
  <si>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</si>
  <si>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</si>
  <si>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</si>
  <si>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</si>
  <si>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</si>
  <si>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</si>
  <si>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</si>
  <si>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</si>
  <si>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</si>
  <si>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</si>
  <si>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</si>
  <si>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</si>
  <si>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</si>
  <si>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</si>
  <si>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</si>
  <si>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</si>
  <si>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</si>
  <si>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</si>
  <si>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</si>
  <si>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</si>
  <si>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</si>
  <si>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</si>
  <si>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</si>
  <si>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</si>
  <si>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</si>
  <si>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</si>
  <si>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</si>
  <si>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</si>
  <si>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</si>
  <si>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</si>
  <si>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</si>
  <si>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</si>
  <si>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</si>
  <si>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</si>
  <si>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</si>
  <si>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</si>
  <si>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</si>
  <si>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</si>
  <si>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</si>
  <si>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</si>
  <si>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</si>
  <si>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</si>
  <si>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</si>
  <si>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</si>
  <si>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</si>
  <si>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</si>
  <si>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</si>
  <si>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</si>
  <si>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</si>
  <si>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</si>
  <si>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</si>
  <si>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</si>
  <si>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</si>
  <si>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</si>
  <si>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</si>
  <si>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</si>
  <si>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</si>
  <si>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</si>
  <si>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</si>
  <si>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</si>
  <si>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</si>
  <si>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</si>
  <si>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</si>
  <si>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</si>
  <si>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</si>
  <si>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</si>
  <si>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</si>
  <si>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</si>
  <si>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</si>
  <si>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</si>
  <si>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</si>
  <si>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</si>
  <si>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</si>
  <si>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</si>
  <si>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</si>
  <si>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</si>
  <si>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</si>
  <si>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</si>
  <si>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</si>
  <si>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</si>
  <si>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</si>
  <si>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</si>
  <si>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</si>
  <si>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</si>
  <si>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</si>
  <si>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</si>
  <si>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</si>
  <si>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</si>
  <si>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</si>
  <si>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</si>
  <si>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</si>
  <si>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</si>
  <si>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</si>
  <si>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</si>
  <si>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</si>
  <si>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</si>
  <si>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</si>
  <si>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</si>
  <si>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</si>
  <si>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</si>
  <si>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</si>
  <si>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</si>
  <si>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</si>
  <si>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</si>
  <si>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</si>
  <si>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</si>
  <si>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</si>
  <si>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</si>
  <si>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</si>
  <si>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</si>
  <si>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</si>
  <si>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</si>
  <si>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</si>
  <si>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</si>
  <si>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</si>
  <si>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</si>
  <si>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</si>
  <si>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</si>
  <si>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</si>
  <si>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</si>
  <si>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</si>
  <si>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</si>
  <si>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</si>
  <si>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</si>
  <si>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</si>
  <si>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</si>
  <si>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</si>
  <si>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</si>
  <si>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</si>
  <si>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</si>
  <si>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</si>
  <si>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</si>
  <si>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</si>
  <si>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</si>
  <si>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</si>
  <si>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</si>
  <si>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</si>
  <si>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</si>
  <si>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</si>
  <si>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</si>
  <si>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</si>
  <si>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</si>
  <si>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</si>
  <si>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</si>
  <si>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</si>
  <si>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</si>
  <si>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</si>
  <si>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</si>
  <si>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</si>
  <si>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</si>
  <si>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</si>
  <si>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</si>
  <si>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</si>
  <si>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</si>
  <si>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</si>
  <si>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</si>
  <si>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</si>
  <si>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</si>
  <si>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</si>
  <si>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</si>
  <si>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</si>
  <si>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</si>
  <si>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</si>
  <si>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</si>
  <si>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</si>
  <si>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</si>
  <si>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</si>
  <si>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</si>
  <si>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</si>
  <si>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</si>
  <si>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</si>
  <si>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</si>
  <si>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</si>
  <si>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</si>
  <si>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</si>
  <si>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</si>
  <si>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</si>
  <si>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</si>
  <si>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</si>
  <si>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</si>
  <si>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</si>
  <si>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</si>
  <si>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</si>
  <si>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</si>
  <si>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</si>
  <si>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</si>
  <si>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</si>
  <si>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</si>
  <si>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</si>
  <si>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</si>
  <si>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</si>
  <si>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</si>
  <si>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</si>
  <si>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</si>
  <si>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</si>
  <si>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</si>
  <si>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</si>
  <si>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</si>
  <si>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</si>
  <si>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</si>
  <si>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</si>
  <si>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</si>
  <si>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</si>
  <si>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</si>
  <si>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</si>
  <si>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</si>
  <si>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</si>
  <si>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</si>
  <si>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</si>
  <si>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</si>
  <si>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</si>
  <si>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</si>
  <si>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</si>
  <si>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</si>
  <si>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</si>
  <si>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</si>
  <si>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</si>
  <si>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</si>
  <si>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</si>
  <si>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</si>
  <si>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</si>
  <si>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</si>
  <si>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</si>
  <si>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</si>
  <si>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</si>
  <si>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</si>
  <si>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</si>
  <si>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</si>
  <si>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</si>
  <si>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</si>
  <si>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</si>
  <si>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</si>
  <si>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</si>
  <si>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</si>
  <si>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</si>
  <si>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</si>
  <si>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</si>
  <si>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</si>
  <si>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</si>
  <si>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</si>
  <si>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</si>
  <si>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</si>
  <si>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</si>
  <si>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</si>
  <si>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</si>
  <si>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</si>
  <si>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</si>
  <si>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</si>
  <si>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</si>
  <si>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</si>
  <si>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</si>
  <si>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</si>
  <si>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</si>
  <si>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</si>
  <si>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</si>
  <si>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</si>
  <si>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</si>
  <si>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</si>
  <si>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</si>
  <si>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</si>
  <si>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</si>
  <si>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</si>
  <si>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</si>
  <si>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</si>
  <si>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</si>
  <si>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</si>
  <si>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</si>
  <si>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</si>
  <si>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</si>
  <si>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</si>
  <si>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</si>
  <si>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</si>
  <si>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</si>
  <si>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</si>
  <si>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</si>
  <si>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</si>
  <si>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</si>
  <si>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</si>
  <si>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</si>
  <si>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</si>
  <si>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</si>
  <si>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</si>
  <si>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</si>
  <si>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</si>
  <si>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</si>
  <si>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</si>
  <si>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</si>
  <si>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</si>
  <si>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</si>
  <si>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</si>
  <si>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</si>
  <si>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</si>
  <si>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</si>
  <si>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</si>
  <si>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</si>
  <si>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</si>
  <si>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</si>
  <si>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</si>
  <si>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</si>
  <si>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</si>
  <si>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</si>
  <si>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</si>
  <si>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</si>
  <si>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</si>
  <si>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</si>
  <si>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</si>
  <si>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</si>
  <si>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</si>
  <si>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</si>
  <si>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</si>
  <si>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</si>
  <si>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</si>
  <si>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</si>
  <si>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</si>
  <si>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</si>
  <si>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</si>
  <si>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</si>
  <si>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</si>
  <si>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</si>
  <si>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</si>
  <si>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</si>
  <si>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</si>
  <si>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</si>
  <si>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</si>
  <si>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</si>
  <si>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</si>
  <si>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</si>
  <si>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</si>
  <si>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</si>
  <si>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</si>
  <si>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</si>
  <si>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</si>
  <si>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</si>
  <si>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</si>
  <si>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</si>
  <si>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</si>
  <si>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</si>
  <si>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</si>
  <si>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</si>
  <si>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</si>
  <si>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</si>
  <si>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</si>
  <si>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</si>
  <si>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</si>
  <si>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</si>
  <si>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</si>
  <si>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</si>
  <si>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</si>
  <si>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</si>
  <si>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</si>
  <si>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</si>
  <si>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</si>
  <si>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</si>
  <si>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</si>
  <si>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</si>
  <si>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</si>
  <si>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</si>
  <si>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</si>
  <si>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</si>
  <si>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</si>
  <si>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</si>
  <si>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</si>
  <si>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</si>
  <si>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</si>
  <si>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</si>
  <si>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</si>
  <si>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</si>
  <si>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</si>
  <si>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</si>
  <si>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</si>
  <si>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</si>
  <si>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</si>
  <si>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</si>
  <si>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</si>
  <si>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</si>
  <si>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</si>
  <si>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</si>
  <si>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</si>
  <si>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</si>
  <si>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</si>
  <si>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</si>
  <si>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</si>
  <si>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</si>
  <si>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</si>
  <si>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</si>
  <si>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</si>
  <si>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</si>
  <si>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</si>
  <si>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</si>
  <si>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</si>
  <si>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</si>
  <si>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</si>
  <si>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</si>
  <si>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</si>
  <si>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</si>
  <si>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</si>
  <si>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</si>
  <si>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</si>
  <si>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</si>
  <si>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</si>
  <si>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</si>
  <si>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</si>
  <si>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</si>
  <si>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</si>
  <si>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</si>
  <si>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</si>
  <si>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</si>
  <si>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</si>
  <si>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</si>
  <si>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</si>
  <si>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</si>
  <si>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</si>
  <si>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</si>
  <si>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</si>
  <si>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</si>
  <si>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</si>
  <si>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</si>
  <si>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</si>
  <si>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</si>
  <si>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</si>
  <si>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</si>
  <si>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</si>
  <si>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</si>
  <si>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</si>
  <si>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</si>
  <si>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</si>
  <si>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</si>
  <si>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</si>
  <si>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</si>
  <si>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</si>
  <si>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</si>
  <si>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</si>
  <si>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</si>
  <si>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</si>
  <si>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</si>
  <si>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</si>
  <si>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</si>
  <si>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</si>
  <si>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</si>
  <si>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</si>
  <si>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</si>
  <si>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</si>
  <si>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</si>
  <si>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</si>
  <si>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</si>
  <si>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</si>
  <si>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</si>
  <si>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</si>
  <si>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</si>
  <si>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</si>
  <si>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</si>
  <si>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</si>
  <si>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</si>
  <si>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</si>
  <si>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</si>
  <si>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</si>
  <si>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</si>
  <si>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</si>
  <si>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</si>
  <si>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</si>
  <si>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</si>
  <si>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</si>
  <si>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</si>
  <si>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</si>
  <si>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</si>
  <si>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</si>
  <si>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</si>
  <si>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</si>
  <si>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</si>
  <si>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</si>
  <si>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</si>
  <si>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</si>
  <si>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</si>
  <si>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</si>
  <si>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</si>
  <si>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</si>
  <si>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</si>
  <si>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</si>
  <si>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</si>
  <si>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</si>
  <si>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</si>
  <si>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</si>
  <si>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</si>
  <si>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</si>
  <si>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</si>
  <si>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</si>
  <si>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</si>
  <si>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</si>
  <si>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</si>
  <si>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</si>
  <si>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</si>
  <si>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</si>
  <si>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</si>
  <si>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</si>
  <si>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</si>
  <si>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</si>
  <si>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</si>
  <si>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</si>
  <si>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</si>
  <si>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</si>
  <si>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</si>
  <si>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</si>
  <si>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</si>
  <si>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</si>
  <si>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</si>
  <si>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</si>
  <si>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</si>
  <si>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</si>
  <si>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</si>
  <si>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</si>
  <si>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</si>
  <si>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</si>
  <si>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</si>
  <si>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</si>
  <si>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</si>
  <si>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</si>
  <si>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</si>
  <si>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</si>
  <si>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</si>
  <si>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</si>
  <si>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</si>
  <si>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</si>
  <si>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</si>
  <si>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</si>
  <si>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</si>
  <si>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</si>
  <si>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</si>
  <si>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</si>
  <si>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</si>
  <si>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</si>
  <si>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</si>
  <si>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</si>
  <si>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</si>
  <si>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</si>
  <si>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</si>
  <si>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</si>
  <si>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</si>
  <si>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</si>
  <si>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</si>
  <si>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</si>
  <si>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</si>
  <si>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</si>
  <si>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</si>
  <si>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</si>
  <si>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</si>
  <si>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</si>
  <si>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</si>
  <si>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</si>
  <si>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</si>
  <si>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</si>
  <si>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</si>
  <si>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</si>
  <si>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</si>
  <si>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</si>
  <si>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</si>
  <si>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</si>
  <si>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</si>
  <si>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</si>
  <si>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</si>
  <si>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</si>
  <si>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</si>
  <si>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</si>
  <si>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</si>
  <si>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</si>
  <si>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</si>
  <si>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</si>
  <si>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</si>
  <si>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</si>
  <si>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</si>
  <si>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</si>
  <si>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</si>
  <si>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</si>
  <si>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</si>
  <si>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</si>
  <si>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</si>
  <si>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</si>
  <si>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</si>
  <si>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</si>
  <si>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</si>
  <si>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</si>
  <si>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</si>
  <si>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</si>
  <si>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</si>
  <si>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</si>
  <si>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</si>
  <si>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</si>
  <si>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</si>
  <si>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</si>
  <si>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</si>
  <si>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</si>
  <si>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</si>
  <si>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</si>
  <si>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</si>
  <si>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</si>
  <si>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</si>
  <si>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</si>
  <si>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</si>
  <si>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</si>
  <si>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</si>
  <si>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</si>
  <si>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</si>
  <si>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</si>
  <si>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</si>
  <si>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</si>
  <si>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</si>
  <si>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</si>
  <si>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</si>
  <si>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</si>
  <si>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</si>
  <si>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</si>
  <si>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</si>
  <si>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</si>
  <si>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</si>
  <si>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</si>
  <si>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</si>
  <si>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</si>
  <si>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</si>
  <si>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</si>
  <si>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</si>
  <si>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</si>
  <si>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</si>
  <si>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</si>
  <si>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</si>
  <si>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</si>
  <si>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</si>
  <si>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</si>
  <si>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</si>
  <si>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</si>
  <si>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</si>
  <si>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</si>
  <si>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</si>
  <si>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</si>
  <si>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</si>
  <si>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</si>
  <si>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</si>
  <si>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</si>
  <si>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</si>
  <si>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</si>
  <si>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</si>
  <si>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</si>
  <si>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</si>
  <si>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</si>
  <si>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</si>
  <si>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</si>
  <si>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</si>
  <si>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</si>
  <si>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</si>
  <si>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</si>
  <si>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</si>
  <si>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</si>
  <si>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</si>
  <si>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</si>
  <si>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</si>
  <si>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</si>
  <si>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</si>
  <si>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</si>
  <si>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</si>
  <si>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</si>
  <si>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</si>
  <si>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</si>
  <si>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</si>
  <si>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</si>
  <si>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</si>
  <si>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</si>
  <si>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</si>
  <si>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</si>
  <si>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</si>
  <si>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</si>
  <si>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</si>
  <si>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</si>
  <si>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</si>
  <si>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</si>
  <si>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</si>
  <si>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</si>
  <si>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</si>
  <si>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</si>
  <si>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</si>
  <si>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</si>
  <si>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</si>
  <si>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</si>
  <si>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</si>
  <si>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</si>
  <si>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</si>
  <si>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</si>
  <si>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</si>
  <si>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</si>
  <si>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</si>
  <si>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</si>
  <si>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</si>
  <si>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</si>
  <si>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</si>
  <si>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</si>
  <si>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</si>
  <si>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</si>
  <si>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</si>
  <si>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</si>
  <si>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</si>
  <si>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</si>
  <si>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</si>
  <si>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</si>
  <si>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</si>
  <si>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</si>
  <si>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</si>
  <si>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</si>
  <si>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</si>
  <si>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</si>
  <si>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</si>
  <si>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</si>
  <si>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</si>
  <si>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</si>
  <si>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</si>
  <si>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</si>
  <si>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</si>
  <si>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</si>
  <si>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</si>
  <si>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</si>
  <si>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</si>
  <si>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</si>
  <si>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</si>
  <si>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</si>
  <si>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</si>
  <si>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</si>
  <si>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</si>
  <si>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</si>
  <si>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</si>
  <si>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</si>
  <si>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</si>
  <si>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</si>
  <si>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</si>
  <si>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</si>
  <si>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</si>
  <si>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</si>
  <si>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</si>
  <si>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</si>
  <si>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</si>
  <si>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</si>
  <si>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</si>
  <si>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</si>
  <si>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</si>
  <si>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</si>
  <si>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</si>
  <si>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</si>
  <si>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</si>
  <si>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</si>
  <si>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</si>
  <si>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</si>
  <si>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</si>
  <si>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</si>
  <si>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</si>
  <si>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</si>
  <si>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</si>
  <si>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</si>
  <si>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</si>
  <si>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</si>
  <si>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</si>
  <si>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</si>
  <si>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</si>
  <si>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</si>
  <si>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</si>
  <si>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</si>
  <si>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</si>
  <si>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</si>
  <si>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</si>
  <si>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</si>
  <si>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</si>
  <si>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</si>
  <si>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</si>
  <si>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</si>
  <si>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</si>
  <si>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</si>
  <si>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</si>
  <si>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</si>
  <si>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</si>
  <si>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</si>
  <si>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</si>
  <si>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</si>
  <si>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</si>
  <si>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</si>
  <si>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</si>
  <si>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</si>
  <si>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</si>
  <si>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</si>
  <si>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</si>
  <si>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</si>
  <si>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</si>
  <si>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</si>
  <si>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</si>
  <si>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</si>
  <si>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</si>
  <si>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</si>
  <si>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</si>
  <si>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</si>
  <si>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</si>
  <si>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</si>
  <si>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</si>
  <si>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</si>
  <si>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</si>
  <si>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</si>
  <si>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</si>
  <si>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</si>
  <si>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</si>
  <si>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</si>
  <si>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</si>
  <si>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</si>
  <si>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</si>
  <si>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</si>
  <si>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</si>
  <si>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</si>
  <si>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</si>
  <si>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</si>
  <si>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</si>
  <si>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</si>
  <si>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</si>
  <si>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</si>
  <si>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</si>
  <si>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</si>
  <si>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</si>
  <si>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</si>
  <si>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</si>
  <si>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</si>
  <si>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</si>
  <si>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</si>
  <si>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</si>
  <si>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</si>
  <si>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</si>
  <si>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</si>
  <si>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</si>
  <si>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</si>
  <si>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</si>
  <si>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</si>
  <si>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</si>
  <si>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</si>
  <si>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</si>
  <si>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</si>
  <si>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</si>
  <si>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</si>
  <si>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</si>
  <si>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</si>
  <si>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</si>
  <si>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</si>
  <si>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</si>
  <si>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</si>
  <si>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</si>
  <si>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</si>
  <si>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</si>
  <si>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</si>
  <si>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</si>
  <si>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</si>
  <si>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</si>
  <si>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</si>
  <si>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</si>
  <si>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</si>
  <si>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</si>
  <si>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</si>
  <si>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</si>
  <si>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</si>
  <si>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</si>
  <si>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</si>
  <si>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</si>
  <si>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</si>
  <si>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</si>
  <si>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</si>
  <si>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</si>
  <si>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</si>
  <si>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</si>
  <si>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</si>
  <si>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</si>
  <si>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</si>
  <si>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</si>
  <si>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</si>
  <si>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</si>
  <si>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</si>
  <si>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</si>
  <si>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</si>
  <si>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</si>
  <si>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</si>
  <si>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</si>
  <si>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</si>
  <si>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</si>
  <si>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</si>
  <si>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</si>
  <si>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</si>
  <si>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</si>
  <si>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</si>
  <si>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</si>
  <si>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</si>
  <si>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</si>
  <si>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</si>
  <si>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</si>
  <si>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</si>
  <si>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</si>
  <si>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</si>
  <si>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</si>
  <si>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</si>
  <si>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</si>
  <si>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</si>
  <si>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</si>
  <si>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</si>
  <si>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</si>
  <si>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</si>
  <si>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</si>
  <si>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</si>
  <si>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</si>
  <si>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</si>
  <si>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</si>
  <si>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</si>
  <si>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</si>
  <si>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</si>
  <si>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</si>
  <si>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</si>
  <si>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</si>
  <si>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</si>
  <si>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</si>
  <si>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</si>
  <si>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</si>
  <si>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</si>
  <si>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</si>
  <si>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</si>
  <si>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</si>
  <si>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</si>
  <si>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</si>
  <si>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</si>
  <si>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</si>
  <si>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</si>
  <si>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</si>
  <si>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</si>
  <si>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</si>
  <si>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</si>
  <si>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</si>
  <si>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</si>
  <si>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</si>
  <si>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</si>
  <si>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</si>
  <si>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</si>
  <si>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</si>
  <si>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</si>
  <si>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</si>
  <si>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</si>
  <si>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</si>
  <si>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</si>
  <si>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</si>
  <si>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</si>
  <si>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</si>
  <si>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</si>
  <si>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</si>
  <si>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</si>
  <si>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</si>
  <si>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</si>
  <si>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</si>
  <si>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</si>
  <si>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</si>
  <si>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</si>
  <si>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</si>
  <si>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</si>
  <si>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</si>
  <si>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</si>
  <si>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</si>
  <si>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</si>
  <si>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</si>
  <si>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</si>
  <si>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</si>
  <si>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</si>
  <si>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</si>
  <si>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</si>
  <si>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</si>
  <si>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</si>
  <si>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</si>
  <si>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</si>
  <si>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</si>
  <si>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</si>
  <si>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</si>
  <si>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</si>
  <si>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</si>
  <si>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</si>
  <si>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</si>
  <si>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</si>
  <si>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</si>
  <si>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</si>
  <si>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</si>
  <si>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</si>
  <si>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</si>
  <si>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</si>
  <si>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</si>
  <si>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</si>
  <si>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</si>
  <si>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</si>
  <si>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</si>
  <si>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</si>
  <si>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</si>
  <si>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</si>
  <si>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</si>
  <si>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</si>
  <si>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</si>
  <si>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</si>
  <si>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</si>
  <si>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</si>
  <si>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</si>
  <si>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</si>
  <si>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</si>
  <si>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</si>
  <si>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</si>
  <si>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</si>
  <si>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</si>
  <si>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</si>
  <si>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</si>
  <si>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</si>
  <si>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</si>
  <si>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</si>
  <si>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</si>
  <si>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</si>
  <si>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</si>
  <si>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</si>
  <si>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</si>
  <si>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</si>
  <si>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</si>
  <si>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</si>
  <si>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</si>
  <si>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</si>
  <si>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</si>
  <si>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</si>
  <si>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</si>
  <si>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</si>
  <si>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</si>
  <si>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</si>
  <si>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</si>
  <si>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</si>
  <si>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</si>
  <si>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</si>
  <si>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</si>
  <si>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</si>
  <si>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</si>
  <si>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</si>
  <si>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</si>
  <si>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</si>
  <si>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</si>
  <si>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</si>
  <si>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</si>
  <si>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</si>
  <si>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</si>
  <si>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</si>
  <si>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</si>
  <si>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</si>
  <si>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</si>
  <si>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</si>
  <si>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</si>
  <si>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</si>
  <si>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</si>
  <si>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</si>
  <si>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</si>
  <si>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</si>
  <si>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</si>
  <si>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</si>
  <si>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</si>
  <si>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</si>
  <si>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</si>
  <si>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</si>
  <si>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</si>
  <si>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</si>
  <si>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</si>
  <si>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</si>
  <si>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</si>
  <si>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</si>
  <si>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</si>
  <si>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</si>
  <si>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</si>
  <si>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</si>
  <si>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</si>
  <si>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</si>
  <si>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</si>
  <si>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</si>
  <si>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</si>
  <si>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</si>
  <si>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</si>
  <si>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</si>
  <si>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</si>
  <si>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</si>
  <si>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</si>
  <si>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</si>
  <si>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</si>
  <si>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</si>
  <si>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</si>
  <si>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</si>
  <si>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</si>
  <si>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</si>
  <si>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</si>
  <si>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</si>
  <si>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</si>
  <si>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</si>
  <si>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</si>
  <si>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</si>
  <si>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</si>
  <si>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</si>
  <si>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</si>
  <si>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</si>
  <si>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</si>
  <si>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</si>
  <si>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</si>
  <si>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</si>
  <si>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</si>
  <si>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</si>
  <si>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</si>
  <si>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</si>
  <si>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</si>
  <si>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</si>
  <si>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</si>
  <si>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</si>
  <si>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</si>
  <si>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</si>
  <si>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</si>
  <si>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</si>
  <si>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</si>
  <si>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</si>
  <si>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</si>
  <si>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</si>
  <si>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</si>
  <si>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</si>
  <si>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</si>
  <si>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</si>
  <si>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</si>
  <si>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</si>
  <si>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</si>
  <si>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</si>
  <si>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</si>
  <si>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</si>
  <si>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</si>
  <si>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</si>
  <si>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</si>
  <si>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</si>
  <si>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</si>
  <si>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</si>
  <si>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</si>
  <si>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</si>
  <si>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</si>
  <si>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</si>
  <si>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</si>
  <si>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</si>
  <si>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</si>
  <si>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</si>
  <si>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</si>
  <si>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</si>
  <si>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</si>
  <si>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</si>
  <si>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</si>
  <si>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</si>
  <si>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</si>
  <si>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</si>
  <si>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</si>
  <si>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</si>
  <si>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</si>
  <si>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</si>
  <si>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</si>
  <si>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</si>
  <si>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</si>
  <si>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</si>
  <si>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</si>
  <si>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</si>
  <si>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</si>
  <si>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</si>
  <si>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</si>
  <si>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</si>
  <si>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</si>
  <si>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</si>
  <si>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</si>
  <si>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</si>
  <si>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</si>
  <si>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</si>
  <si>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</si>
  <si>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</si>
  <si>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</si>
  <si>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</si>
  <si>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</si>
  <si>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</si>
  <si>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</si>
  <si>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</si>
  <si>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</si>
  <si>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</si>
  <si>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</si>
  <si>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</si>
  <si>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</si>
  <si>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</si>
  <si>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</si>
  <si>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</si>
  <si>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</si>
  <si>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</si>
  <si>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</si>
  <si>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</si>
  <si>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</si>
  <si>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</si>
  <si>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</si>
  <si>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</si>
  <si>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</si>
  <si>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</si>
  <si>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</si>
  <si>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</si>
  <si>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</si>
  <si>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</si>
  <si>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</si>
  <si>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</si>
  <si>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</si>
  <si>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</si>
  <si>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</si>
  <si>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</si>
  <si>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</si>
  <si>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</si>
  <si>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</si>
  <si>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</si>
  <si>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</si>
  <si>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</si>
  <si>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</si>
  <si>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</si>
  <si>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</si>
  <si>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</si>
  <si>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</si>
  <si>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</si>
  <si>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</si>
  <si>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</si>
  <si>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</si>
  <si>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</si>
  <si>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</si>
  <si>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</si>
  <si>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</si>
  <si>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</si>
  <si>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</si>
  <si>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</si>
  <si>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</si>
  <si>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</si>
  <si>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</si>
  <si>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</si>
  <si>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</si>
  <si>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</si>
  <si>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</si>
  <si>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</si>
  <si>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</si>
  <si>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</si>
  <si>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</si>
  <si>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</si>
  <si>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</si>
  <si>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</si>
  <si>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</si>
  <si>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</si>
  <si>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</si>
  <si>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</si>
  <si>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</si>
  <si>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</si>
  <si>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</si>
  <si>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</si>
  <si>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</si>
  <si>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</si>
  <si>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</si>
  <si>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</si>
  <si>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</si>
  <si>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</si>
  <si>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</si>
  <si>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</si>
  <si>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</si>
  <si>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</si>
  <si>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</si>
  <si>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</si>
  <si>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</si>
  <si>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</si>
  <si>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</si>
  <si>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</si>
  <si>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</si>
  <si>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</si>
  <si>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</si>
  <si>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</si>
  <si>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</si>
  <si>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</si>
  <si>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</si>
  <si>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</si>
  <si>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</si>
  <si>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</si>
  <si>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</si>
  <si>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</si>
  <si>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</si>
  <si>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</si>
  <si>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</si>
  <si>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</si>
  <si>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</si>
  <si>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</si>
  <si>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</si>
  <si>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</si>
  <si>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</si>
  <si>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</si>
  <si>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</si>
  <si>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</si>
  <si>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</si>
  <si>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</si>
  <si>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</si>
  <si>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</si>
  <si>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</si>
  <si>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</si>
  <si>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</si>
  <si>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</si>
  <si>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</si>
  <si>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</si>
  <si>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</si>
  <si>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</si>
  <si>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</si>
  <si>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</si>
  <si>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</si>
  <si>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</si>
  <si>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</si>
  <si>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</si>
  <si>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</si>
  <si>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</si>
  <si>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</si>
  <si>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</si>
  <si>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</si>
  <si>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</si>
  <si>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</si>
  <si>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</si>
  <si>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</si>
  <si>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</si>
  <si>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</si>
  <si>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</si>
  <si>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</si>
  <si>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</si>
  <si>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</si>
  <si>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</si>
  <si>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</si>
  <si>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</si>
  <si>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</si>
  <si>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</si>
  <si>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</si>
  <si>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</si>
  <si>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</si>
  <si>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</si>
  <si>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</si>
  <si>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</si>
  <si>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</si>
  <si>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</si>
  <si>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</si>
  <si>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</si>
  <si>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</si>
  <si>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</si>
  <si>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</si>
  <si>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</si>
  <si>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</si>
  <si>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</si>
  <si>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</si>
  <si>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</si>
  <si>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</si>
  <si>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</si>
  <si>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</si>
  <si>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</si>
  <si>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</si>
  <si>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</si>
  <si>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</si>
  <si>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</si>
  <si>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</si>
  <si>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</si>
  <si>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</si>
  <si>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</si>
  <si>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</si>
  <si>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</si>
  <si>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</si>
  <si>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</si>
  <si>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</si>
  <si>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</si>
  <si>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</si>
  <si>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</si>
  <si>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</si>
  <si>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</si>
  <si>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</si>
  <si>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</si>
  <si>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</si>
  <si>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</si>
  <si>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</si>
  <si>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</si>
  <si>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</si>
  <si>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</si>
  <si>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</si>
  <si>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</si>
  <si>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</si>
  <si>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</si>
  <si>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</si>
  <si>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</si>
  <si>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</si>
  <si>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</si>
  <si>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</si>
  <si>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</si>
  <si>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</si>
  <si>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</si>
  <si>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</si>
  <si>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</si>
  <si>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</si>
  <si>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</si>
  <si>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</si>
  <si>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</si>
  <si>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</si>
  <si>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</si>
  <si>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</si>
  <si>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</si>
  <si>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</si>
  <si>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</si>
  <si>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</si>
  <si>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</si>
  <si>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</si>
  <si>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</si>
  <si>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</si>
  <si>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</si>
  <si>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</si>
  <si>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</si>
  <si>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</si>
  <si>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</si>
  <si>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</si>
  <si>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</si>
  <si>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</si>
  <si>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</si>
  <si>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</si>
  <si>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</si>
  <si>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</si>
  <si>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</si>
  <si>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</si>
  <si>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</si>
  <si>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</si>
  <si>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</si>
  <si>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</si>
  <si>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</si>
  <si>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</si>
  <si>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</si>
  <si>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</si>
  <si>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</si>
  <si>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</si>
  <si>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</si>
  <si>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</si>
  <si>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</si>
  <si>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</si>
  <si>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</si>
  <si>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</si>
  <si>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</si>
  <si>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</si>
  <si>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</si>
  <si>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</si>
  <si>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</si>
  <si>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</si>
  <si>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</si>
  <si>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</si>
  <si>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</si>
  <si>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</si>
  <si>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</si>
  <si>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</si>
  <si>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</si>
  <si>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</si>
  <si>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</si>
  <si>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</si>
  <si>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</si>
  <si>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</si>
  <si>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</si>
  <si>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</si>
  <si>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</si>
  <si>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</si>
  <si>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</si>
  <si>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</si>
  <si>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</si>
  <si>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</si>
  <si>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</si>
  <si>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</si>
  <si>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</si>
  <si>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</si>
  <si>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</si>
  <si>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</si>
  <si>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</si>
  <si>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</si>
  <si>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</si>
  <si>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</si>
  <si>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</si>
  <si>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</si>
  <si>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</si>
  <si>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</si>
  <si>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</si>
  <si>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</si>
  <si>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</si>
  <si>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</si>
  <si>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</si>
  <si>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</si>
  <si>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</si>
  <si>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</si>
  <si>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</si>
  <si>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</si>
  <si>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</si>
  <si>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</si>
  <si>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</si>
  <si>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</si>
  <si>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</si>
  <si>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</si>
  <si>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</si>
  <si>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</si>
  <si>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</si>
  <si>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</si>
  <si>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</si>
  <si>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</si>
  <si>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</si>
  <si>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</si>
  <si>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</si>
  <si>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</si>
  <si>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</si>
  <si>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</si>
  <si>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</si>
  <si>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</si>
  <si>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</si>
  <si>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</si>
  <si>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</si>
  <si>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</si>
  <si>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</si>
  <si>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</si>
  <si>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</si>
  <si>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</si>
  <si>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</si>
  <si>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</si>
  <si>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</si>
  <si>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</si>
  <si>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</si>
  <si>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</si>
  <si>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</si>
  <si>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</si>
  <si>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</si>
  <si>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</si>
  <si>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</si>
  <si>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</si>
  <si>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</si>
  <si>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</si>
  <si>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</si>
  <si>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</si>
  <si>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</si>
  <si>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</si>
  <si>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</si>
  <si>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</si>
  <si>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</si>
  <si>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</si>
  <si>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</si>
  <si>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</si>
  <si>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</si>
  <si>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</si>
  <si>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</si>
  <si>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</si>
  <si>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</si>
  <si>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</si>
  <si>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</si>
  <si>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</si>
  <si>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</si>
  <si>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</si>
  <si>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</si>
  <si>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</si>
  <si>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</si>
  <si>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</si>
  <si>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</si>
  <si>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</si>
  <si>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</si>
  <si>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</si>
  <si>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</si>
  <si>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</si>
  <si>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</si>
  <si>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</si>
  <si>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</si>
  <si>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</si>
  <si>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</si>
  <si>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</si>
  <si>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</si>
  <si>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</si>
  <si>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</si>
  <si>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</si>
  <si>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</si>
  <si>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</si>
  <si>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</si>
  <si>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</si>
  <si>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</si>
  <si>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</si>
  <si>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</si>
  <si>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</si>
  <si>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</si>
  <si>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</si>
  <si>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</si>
  <si>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</si>
  <si>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</si>
  <si>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</si>
  <si>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</si>
  <si>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</si>
  <si>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</si>
  <si>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</si>
  <si>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</si>
  <si>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</si>
  <si>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</si>
  <si>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</si>
  <si>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</si>
  <si>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</si>
  <si>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</si>
  <si>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</si>
  <si>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</si>
  <si>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</si>
  <si>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</si>
  <si>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</si>
  <si>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</si>
  <si>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</si>
  <si>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</si>
  <si>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</si>
  <si>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</si>
  <si>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</si>
  <si>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</si>
  <si>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</si>
  <si>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</si>
  <si>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</si>
  <si>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</si>
  <si>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</si>
  <si>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</si>
  <si>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</si>
  <si>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</si>
  <si>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</si>
  <si>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</si>
  <si>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</si>
  <si>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</si>
  <si>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</si>
  <si>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</si>
  <si>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</si>
  <si>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</si>
  <si>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</si>
  <si>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</si>
  <si>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</si>
  <si>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</si>
  <si>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</si>
  <si>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</si>
  <si>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</si>
  <si>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</si>
  <si>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</si>
  <si>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</si>
  <si>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</si>
  <si>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</si>
  <si>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</si>
  <si>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</si>
  <si>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</si>
  <si>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</si>
  <si>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</si>
  <si>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</si>
  <si>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</si>
  <si>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</si>
  <si>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</si>
  <si>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</si>
  <si>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</si>
  <si>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</si>
  <si>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</si>
  <si>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</si>
  <si>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</si>
  <si>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</si>
  <si>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</si>
  <si>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</si>
  <si>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</si>
  <si>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</si>
  <si>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</si>
  <si>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</si>
  <si>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</si>
  <si>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</si>
  <si>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</si>
  <si>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</si>
  <si>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</si>
  <si>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</si>
  <si>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</si>
  <si>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</si>
  <si>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</si>
  <si>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</si>
  <si>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</si>
  <si>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</si>
  <si>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</si>
  <si>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</si>
  <si>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</si>
  <si>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</si>
  <si>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</si>
  <si>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</si>
  <si>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</si>
  <si>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</si>
  <si>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</si>
  <si>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</si>
  <si>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</si>
  <si>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</si>
  <si>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</si>
  <si>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</si>
  <si>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</si>
  <si>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</si>
  <si>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</si>
  <si>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</si>
  <si>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</si>
  <si>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</si>
  <si>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</si>
  <si>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</si>
  <si>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</si>
  <si>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</si>
  <si>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</si>
  <si>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</si>
  <si>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</si>
  <si>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</si>
  <si>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</si>
  <si>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</si>
  <si>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</si>
  <si>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</si>
  <si>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</si>
  <si>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</si>
  <si>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</si>
  <si>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</si>
  <si>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</si>
  <si>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</si>
  <si>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</si>
  <si>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</si>
  <si>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</si>
  <si>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</si>
  <si>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</si>
  <si>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</si>
  <si>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</si>
  <si>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</si>
  <si>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</si>
  <si>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</si>
  <si>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</si>
  <si>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</si>
  <si>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</si>
  <si>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</si>
  <si>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</si>
  <si>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</si>
  <si>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</si>
  <si>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</si>
  <si>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</si>
  <si>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</si>
  <si>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</si>
  <si>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</si>
  <si>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</si>
  <si>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</si>
  <si>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</si>
  <si>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</si>
  <si>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</si>
  <si>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</si>
  <si>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</si>
  <si>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</si>
  <si>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</si>
  <si>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</si>
  <si>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</si>
  <si>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</si>
  <si>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</si>
  <si>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</si>
  <si>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</si>
  <si>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</si>
  <si>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</si>
  <si>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</si>
  <si>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</si>
  <si>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</si>
  <si>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</si>
  <si>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</si>
  <si>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</si>
  <si>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</si>
  <si>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</si>
  <si>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</si>
  <si>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</si>
  <si>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</si>
  <si>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</si>
  <si>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</si>
  <si>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</si>
  <si>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</si>
  <si>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</si>
  <si>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</si>
  <si>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</si>
  <si>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</si>
  <si>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</si>
  <si>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</si>
  <si>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</si>
  <si>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</si>
  <si>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</si>
  <si>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</si>
  <si>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</si>
  <si>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</si>
  <si>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</si>
  <si>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</si>
  <si>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</si>
  <si>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</si>
  <si>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</si>
  <si>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</si>
  <si>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</si>
  <si>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</si>
  <si>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</si>
  <si>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</si>
  <si>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</si>
  <si>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</si>
  <si>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</si>
  <si>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</si>
  <si>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</si>
  <si>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</si>
  <si>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</si>
  <si>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</si>
  <si>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</si>
  <si>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</si>
  <si>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</si>
  <si>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</si>
  <si>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</si>
  <si>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</si>
  <si>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</si>
  <si>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</si>
  <si>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</si>
  <si>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</si>
  <si>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</si>
  <si>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</si>
  <si>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</si>
  <si>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</si>
  <si>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</si>
  <si>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</si>
  <si>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</si>
  <si>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</si>
  <si>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</si>
  <si>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</si>
  <si>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</si>
  <si>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</si>
  <si>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</si>
  <si>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</si>
  <si>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</si>
  <si>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</si>
  <si>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</si>
  <si>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</si>
  <si>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</si>
  <si>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</si>
  <si>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</si>
  <si>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</si>
  <si>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</si>
  <si>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</si>
  <si>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</si>
  <si>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</si>
  <si>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</si>
  <si>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</si>
  <si>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</si>
  <si>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</si>
  <si>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</si>
  <si>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</si>
  <si>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</si>
  <si>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</si>
  <si>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</si>
  <si>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</si>
  <si>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</si>
  <si>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</si>
  <si>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</si>
  <si>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</si>
  <si>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</si>
  <si>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</si>
  <si>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</si>
  <si>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</si>
  <si>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</si>
  <si>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</si>
  <si>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</si>
  <si>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</si>
  <si>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</si>
  <si>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</si>
  <si>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</si>
  <si>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</si>
  <si>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</si>
  <si>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</si>
  <si>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</si>
  <si>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</si>
  <si>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</si>
  <si>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</si>
  <si>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</si>
  <si>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</si>
  <si>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</si>
  <si>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</si>
  <si>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</si>
  <si>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</si>
  <si>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</si>
  <si>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</si>
  <si>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</si>
  <si>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</si>
  <si>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</si>
  <si>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</si>
  <si>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</si>
  <si>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</si>
  <si>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</si>
  <si>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</si>
  <si>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</si>
  <si>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</si>
  <si>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</si>
  <si>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</si>
  <si>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</si>
  <si>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</si>
  <si>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</si>
  <si>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</si>
  <si>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</si>
  <si>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</si>
  <si>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</si>
  <si>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</si>
  <si>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</si>
  <si>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</si>
  <si>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</si>
  <si>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</si>
  <si>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</si>
  <si>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</si>
  <si>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</si>
  <si>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</si>
  <si>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</si>
  <si>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</si>
  <si>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</si>
  <si>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</si>
  <si>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</si>
  <si>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</si>
  <si>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</si>
  <si>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</si>
  <si>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</si>
  <si>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</si>
  <si>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</si>
  <si>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</si>
  <si>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</si>
  <si>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</si>
  <si>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</si>
  <si>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</si>
  <si>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</si>
  <si>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</si>
  <si>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</si>
  <si>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</si>
  <si>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</si>
  <si>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</si>
  <si>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</si>
  <si>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</si>
  <si>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</si>
  <si>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</si>
  <si>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</si>
  <si>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</si>
  <si>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</si>
  <si>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</si>
  <si>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</si>
  <si>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</si>
  <si>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</si>
  <si>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</si>
  <si>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</si>
  <si>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</si>
  <si>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</si>
  <si>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</si>
  <si>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</si>
  <si>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</si>
  <si>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</si>
  <si>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</si>
  <si>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</si>
  <si>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</si>
  <si>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</si>
  <si>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</si>
  <si>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</si>
  <si>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</si>
  <si>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</si>
  <si>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</si>
  <si>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</si>
  <si>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</si>
  <si>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</si>
  <si>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</si>
  <si>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</si>
  <si>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</si>
  <si>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</si>
  <si>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</si>
  <si>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</si>
  <si>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</si>
  <si>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</si>
  <si>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</si>
  <si>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</si>
  <si>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</si>
  <si>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</si>
  <si>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</si>
  <si>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</si>
  <si>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</si>
  <si>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</si>
  <si>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</si>
  <si>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</si>
  <si>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</si>
  <si>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</si>
  <si>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</si>
  <si>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</si>
  <si>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</si>
  <si>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</si>
  <si>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</si>
  <si>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</si>
  <si>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</si>
  <si>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</si>
  <si>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</si>
  <si>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</si>
  <si>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</si>
  <si>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</si>
  <si>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</si>
  <si>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</si>
  <si>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</si>
  <si>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</si>
  <si>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</si>
  <si>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</si>
  <si>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</si>
  <si>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</si>
  <si>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</si>
  <si>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</si>
  <si>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</si>
  <si>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</si>
  <si>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</si>
  <si>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</si>
  <si>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</si>
  <si>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</si>
  <si>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</si>
  <si>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</si>
  <si>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</si>
  <si>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</si>
  <si>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</si>
  <si>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</si>
  <si>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</si>
  <si>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</si>
  <si>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</si>
  <si>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</si>
  <si>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</si>
  <si>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</si>
  <si>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</si>
  <si>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</si>
  <si>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</si>
  <si>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</si>
  <si>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</si>
  <si>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</si>
  <si>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</si>
  <si>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</si>
  <si>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</si>
  <si>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</si>
  <si>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</si>
  <si>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</si>
  <si>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</si>
  <si>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</si>
  <si>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</si>
  <si>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</si>
  <si>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</si>
  <si>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</si>
  <si>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</si>
  <si>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</si>
  <si>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</si>
  <si>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</si>
  <si>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</si>
  <si>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</si>
  <si>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</si>
  <si>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</si>
  <si>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</si>
  <si>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</si>
  <si>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</si>
  <si>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</si>
  <si>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</si>
  <si>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</si>
  <si>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</si>
  <si>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</si>
  <si>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</si>
  <si>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</si>
  <si>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</si>
  <si>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</si>
  <si>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</si>
  <si>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</si>
  <si>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</si>
  <si>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</si>
  <si>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</si>
  <si>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</si>
  <si>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</si>
  <si>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</si>
  <si>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</si>
  <si>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</si>
  <si>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</si>
  <si>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</si>
  <si>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</si>
  <si>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</si>
  <si>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</si>
  <si>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</si>
  <si>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</si>
  <si>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</si>
  <si>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</si>
  <si>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</si>
  <si>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</si>
  <si>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</si>
  <si>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</si>
  <si>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</si>
  <si>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</si>
  <si>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</si>
  <si>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</si>
  <si>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</si>
  <si>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</si>
  <si>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</si>
  <si>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</si>
  <si>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</si>
  <si>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</si>
  <si>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</si>
  <si>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</si>
  <si>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</si>
  <si>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</si>
  <si>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</si>
  <si>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</si>
  <si>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</si>
  <si>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</si>
  <si>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</si>
  <si>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</si>
  <si>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</si>
  <si>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</si>
  <si>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</si>
  <si>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</si>
  <si>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</si>
  <si>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</si>
  <si>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</si>
  <si>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</si>
  <si>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</si>
  <si>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</si>
  <si>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</si>
  <si>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</si>
  <si>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</si>
  <si>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</si>
  <si>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</si>
  <si>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</si>
  <si>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</si>
  <si>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</si>
  <si>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</si>
  <si>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</si>
  <si>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</si>
  <si>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</si>
  <si>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</si>
  <si>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</si>
  <si>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</si>
  <si>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</si>
  <si>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</si>
  <si>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</si>
  <si>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</si>
  <si>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</si>
  <si>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</si>
  <si>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</si>
  <si>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</si>
  <si>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</si>
  <si>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</si>
  <si>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</si>
  <si>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</si>
  <si>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</si>
  <si>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</si>
  <si>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</si>
  <si>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</si>
  <si>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</si>
  <si>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</si>
  <si>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</si>
  <si>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</si>
  <si>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</si>
  <si>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</si>
  <si>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</si>
  <si>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</si>
  <si>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</si>
  <si>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</si>
  <si>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</si>
  <si>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</si>
  <si>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</si>
  <si>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</si>
  <si>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</si>
  <si>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</si>
  <si>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</si>
  <si>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</si>
  <si>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</si>
  <si>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</si>
  <si>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</si>
  <si>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</si>
  <si>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</si>
  <si>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</si>
  <si>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</si>
  <si>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</si>
  <si>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</si>
  <si>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</si>
  <si>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</si>
  <si>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</si>
  <si>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</si>
  <si>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</si>
  <si>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</si>
  <si>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</si>
  <si>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</si>
  <si>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</si>
  <si>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</si>
  <si>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</si>
  <si>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</si>
  <si>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</si>
  <si>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</si>
  <si>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</si>
  <si>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</si>
  <si>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</si>
  <si>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</si>
  <si>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</si>
  <si>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</si>
  <si>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</si>
  <si>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</si>
  <si>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</si>
  <si>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</si>
  <si>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</si>
  <si>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</si>
  <si>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</si>
  <si>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</si>
  <si>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</si>
  <si>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</si>
  <si>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</si>
  <si>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</si>
  <si>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</si>
  <si>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</si>
  <si>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</si>
  <si>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</si>
  <si>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</si>
  <si>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</si>
  <si>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</si>
  <si>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</si>
  <si>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</si>
  <si>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</si>
  <si>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</si>
  <si>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</si>
  <si>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</si>
  <si>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</si>
  <si>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</si>
  <si>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</si>
  <si>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</si>
  <si>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</si>
  <si>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</si>
  <si>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</si>
  <si>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</si>
  <si>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</si>
  <si>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</si>
  <si>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</si>
  <si>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</si>
  <si>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</si>
  <si>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</si>
  <si>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</si>
  <si>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</si>
  <si>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</si>
  <si>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</si>
  <si>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</si>
  <si>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</si>
  <si>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</si>
  <si>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</si>
  <si>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</si>
  <si>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</si>
  <si>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</si>
  <si>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</si>
  <si>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</si>
  <si>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</si>
  <si>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</si>
  <si>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</si>
  <si>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</si>
  <si>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</si>
  <si>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</si>
  <si>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</si>
  <si>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</si>
  <si>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</si>
  <si>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</si>
  <si>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</si>
  <si>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</si>
  <si>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</si>
  <si>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</si>
  <si>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</si>
  <si>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</si>
  <si>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</si>
  <si>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</si>
  <si>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</si>
  <si>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</si>
  <si>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</si>
  <si>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</si>
  <si>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</si>
  <si>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</si>
  <si>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</si>
  <si>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</si>
  <si>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</si>
  <si>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</si>
  <si>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</si>
  <si>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</si>
  <si>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</si>
  <si>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</si>
  <si>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</si>
  <si>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</si>
  <si>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</si>
  <si>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</si>
  <si>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</si>
  <si>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</si>
  <si>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</si>
  <si>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</si>
  <si>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</si>
  <si>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</si>
  <si>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</si>
  <si>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</si>
  <si>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</si>
  <si>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</si>
  <si>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</si>
  <si>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</si>
  <si>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</si>
  <si>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</si>
  <si>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</si>
  <si>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</si>
  <si>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</si>
  <si>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</si>
  <si>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</si>
  <si>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</si>
  <si>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</si>
  <si>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</si>
  <si>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</si>
  <si>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</si>
  <si>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</si>
  <si>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</si>
  <si>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</si>
  <si>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</si>
  <si>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</si>
  <si>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</si>
  <si>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</si>
  <si>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</si>
  <si>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</si>
  <si>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</si>
  <si>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</si>
  <si>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</si>
  <si>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</si>
  <si>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</si>
  <si>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</si>
  <si>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</si>
  <si>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</si>
  <si>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</si>
  <si>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</si>
  <si>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</si>
  <si>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</si>
  <si>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</si>
  <si>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</si>
  <si>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</si>
  <si>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</si>
  <si>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</si>
  <si>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</si>
  <si>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</si>
  <si>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</si>
  <si>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</si>
  <si>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</si>
  <si>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</si>
  <si>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</si>
  <si>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</si>
  <si>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</si>
  <si>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</si>
  <si>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</si>
  <si>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</si>
  <si>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</si>
  <si>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</si>
  <si>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</si>
  <si>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</si>
  <si>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</si>
  <si>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</si>
  <si>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</si>
  <si>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</si>
  <si>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</si>
  <si>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</si>
  <si>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</si>
  <si>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</si>
  <si>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</si>
  <si>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</si>
  <si>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</si>
  <si>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</si>
  <si>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</si>
  <si>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</si>
  <si>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</si>
  <si>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</si>
  <si>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</si>
  <si>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</si>
  <si>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</si>
  <si>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</si>
  <si>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</si>
  <si>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</si>
  <si>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</si>
  <si>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</si>
  <si>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</si>
  <si>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</si>
  <si>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</si>
  <si>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</si>
  <si>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</si>
  <si>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</si>
  <si>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</si>
  <si>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</si>
  <si>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</si>
  <si>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</si>
  <si>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</si>
  <si>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</si>
  <si>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</si>
  <si>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</si>
  <si>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</si>
  <si>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</si>
  <si>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</si>
  <si>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</si>
  <si>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</si>
  <si>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</si>
  <si>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</si>
  <si>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</si>
  <si>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</si>
  <si>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</si>
  <si>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</si>
  <si>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</si>
  <si>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</si>
  <si>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</si>
  <si>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</si>
  <si>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</si>
  <si>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</si>
  <si>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</si>
  <si>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</si>
  <si>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</si>
  <si>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</si>
  <si>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</si>
  <si>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</si>
  <si>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</si>
  <si>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</si>
  <si>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</si>
  <si>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</si>
  <si>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</si>
  <si>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</si>
  <si>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</si>
  <si>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</si>
  <si>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</si>
  <si>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</si>
  <si>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</si>
  <si>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</si>
  <si>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</si>
  <si>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</si>
  <si>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</si>
  <si>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</si>
  <si>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</si>
  <si>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</si>
  <si>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</si>
  <si>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</si>
  <si>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</si>
  <si>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</si>
  <si>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</si>
  <si>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</si>
  <si>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</si>
  <si>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</si>
  <si>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</si>
  <si>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</si>
  <si>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</si>
  <si>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</si>
  <si>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</si>
  <si>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</si>
  <si>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</si>
  <si>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</si>
  <si>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</si>
  <si>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</si>
  <si>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</si>
  <si>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</si>
  <si>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</si>
  <si>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</si>
  <si>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</si>
  <si>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</si>
  <si>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</si>
  <si>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</si>
  <si>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</si>
  <si>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</si>
  <si>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</si>
  <si>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</si>
  <si>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</si>
  <si>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</si>
  <si>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</si>
  <si>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</si>
  <si>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</si>
  <si>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</si>
  <si>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</si>
  <si>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</si>
  <si>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</si>
  <si>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</si>
  <si>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</si>
  <si>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</si>
  <si>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</si>
  <si>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</si>
  <si>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</si>
  <si>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</si>
  <si>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</si>
  <si>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</si>
  <si>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</si>
  <si>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</si>
  <si>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</si>
  <si>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</si>
  <si>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</si>
  <si>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</si>
  <si>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</si>
  <si>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</si>
  <si>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</si>
  <si>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</si>
  <si>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</si>
  <si>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</si>
  <si>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</si>
  <si>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</si>
  <si>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</si>
  <si>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</si>
  <si>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</si>
  <si>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</si>
  <si>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</si>
  <si>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</si>
  <si>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</si>
  <si>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</si>
  <si>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</si>
  <si>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</si>
  <si>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</si>
  <si>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</si>
  <si>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</si>
  <si>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</si>
  <si>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</si>
  <si>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</si>
  <si>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</si>
  <si>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</si>
  <si>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</si>
  <si>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</si>
  <si>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</si>
  <si>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</si>
  <si>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</si>
  <si>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</si>
  <si>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</si>
  <si>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</si>
  <si>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</si>
  <si>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</si>
  <si>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</si>
  <si>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</si>
  <si>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</si>
  <si>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</si>
  <si>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</si>
  <si>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</si>
  <si>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</si>
  <si>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</si>
  <si>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</si>
  <si>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</si>
  <si>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</si>
  <si>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</si>
  <si>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</si>
  <si>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</si>
  <si>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</si>
  <si>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</si>
  <si>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</si>
  <si>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</si>
  <si>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</si>
  <si>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</si>
  <si>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</si>
  <si>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</si>
  <si>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</si>
  <si>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</si>
  <si>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</si>
  <si>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</si>
  <si>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</si>
  <si>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</si>
  <si>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</si>
  <si>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</si>
  <si>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</si>
  <si>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</si>
  <si>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</si>
  <si>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</si>
  <si>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</si>
  <si>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</si>
  <si>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</si>
  <si>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</si>
  <si>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</si>
  <si>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</si>
  <si>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</si>
  <si>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</si>
  <si>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</si>
  <si>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</si>
  <si>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</si>
  <si>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</si>
  <si>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</si>
  <si>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</si>
  <si>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</si>
  <si>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</si>
  <si>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</si>
  <si>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</si>
  <si>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</si>
  <si>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</si>
  <si>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</si>
  <si>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</si>
  <si>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</si>
  <si>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</si>
  <si>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</si>
  <si>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</si>
  <si>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</si>
  <si>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</si>
  <si>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</si>
  <si>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</si>
  <si>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</si>
  <si>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</si>
  <si>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</si>
  <si>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</si>
  <si>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</si>
  <si>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</si>
  <si>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</si>
  <si>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</si>
  <si>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</si>
  <si>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</si>
  <si>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</si>
  <si>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</si>
  <si>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</si>
  <si>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</si>
  <si>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</si>
  <si>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</si>
  <si>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</si>
  <si>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</si>
  <si>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</si>
  <si>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</si>
  <si>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</si>
  <si>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</si>
  <si>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</si>
  <si>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</si>
  <si>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</si>
  <si>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</si>
  <si>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</si>
  <si>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</si>
  <si>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</si>
  <si>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</si>
  <si>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</si>
  <si>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</si>
  <si>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</si>
  <si>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</si>
  <si>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</si>
  <si>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</si>
  <si>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</si>
  <si>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</si>
  <si>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</si>
  <si>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</si>
  <si>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</si>
  <si>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</si>
  <si>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</si>
  <si>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</si>
  <si>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</si>
  <si>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</si>
  <si>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</si>
  <si>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</si>
  <si>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</si>
  <si>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</si>
  <si>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</si>
  <si>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</si>
  <si>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</si>
  <si>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</si>
  <si>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</si>
  <si>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</si>
  <si>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</si>
  <si>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</si>
  <si>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</si>
  <si>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</si>
  <si>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</si>
  <si>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</si>
  <si>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</si>
  <si>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</si>
  <si>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</si>
  <si>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</si>
  <si>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</si>
  <si>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</si>
  <si>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</si>
  <si>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</si>
  <si>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</si>
  <si>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</si>
  <si>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</si>
  <si>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</si>
  <si>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</si>
  <si>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</si>
  <si>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</si>
  <si>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</si>
  <si>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</si>
  <si>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</si>
  <si>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</si>
  <si>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</si>
  <si>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</si>
  <si>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</si>
  <si>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</si>
  <si>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</si>
  <si>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</si>
  <si>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</si>
  <si>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</si>
  <si>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</si>
  <si>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</si>
  <si>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</si>
  <si>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</si>
  <si>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</si>
  <si>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</si>
  <si>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</si>
  <si>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</si>
  <si>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</si>
  <si>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</si>
  <si>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</si>
  <si>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</si>
  <si>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</si>
  <si>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</si>
  <si>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</si>
  <si>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</si>
  <si>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</si>
  <si>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</si>
  <si>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</si>
  <si>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</si>
  <si>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</si>
  <si>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</si>
  <si>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</si>
  <si>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</si>
  <si>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</si>
  <si>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</si>
  <si>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</si>
  <si>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</si>
  <si>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</si>
  <si>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</si>
  <si>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</si>
  <si>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</si>
  <si>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</si>
  <si>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</si>
  <si>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</si>
  <si>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</si>
  <si>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</si>
  <si>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</si>
  <si>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</si>
  <si>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</si>
  <si>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</si>
  <si>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</si>
  <si>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</si>
  <si>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</si>
  <si>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</si>
  <si>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</si>
  <si>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</si>
  <si>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</si>
  <si>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</si>
  <si>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</si>
  <si>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</si>
  <si>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</si>
  <si>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</si>
  <si>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</si>
  <si>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</si>
  <si>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</si>
  <si>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</si>
  <si>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</si>
  <si>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</si>
  <si>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</si>
  <si>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</si>
  <si>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</si>
  <si>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</si>
  <si>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</si>
  <si>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</si>
  <si>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</si>
  <si>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</si>
  <si>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</si>
  <si>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</si>
  <si>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</si>
  <si>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</si>
  <si>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</si>
  <si>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</si>
  <si>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</si>
  <si>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</si>
  <si>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</si>
  <si>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</si>
  <si>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</si>
  <si>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</si>
  <si>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</si>
  <si>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</si>
  <si>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</si>
  <si>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</si>
  <si>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</si>
  <si>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</si>
  <si>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</si>
  <si>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</si>
  <si>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</si>
  <si>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</si>
  <si>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</si>
  <si>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</si>
  <si>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</si>
  <si>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</si>
  <si>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</si>
  <si>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</si>
  <si>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</si>
  <si>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</si>
  <si>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</si>
  <si>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</si>
  <si>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</si>
  <si>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</si>
  <si>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</si>
  <si>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</si>
  <si>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</si>
  <si>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</si>
  <si>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</si>
  <si>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</si>
  <si>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</si>
  <si>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</si>
  <si>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</si>
  <si>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</si>
  <si>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</si>
  <si>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</si>
  <si>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</si>
  <si>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</si>
  <si>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</si>
  <si>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</si>
  <si>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</si>
  <si>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</si>
  <si>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</si>
  <si>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</si>
  <si>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</si>
  <si>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</si>
  <si>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</si>
  <si>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</si>
  <si>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</si>
  <si>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</si>
  <si>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</si>
  <si>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</si>
  <si>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</si>
  <si>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</si>
  <si>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</si>
  <si>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</si>
  <si>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</si>
  <si>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</si>
  <si>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</si>
  <si>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</si>
  <si>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</si>
  <si>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</si>
  <si>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</si>
  <si>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</si>
  <si>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</si>
  <si>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</si>
  <si>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</si>
  <si>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</si>
  <si>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</si>
  <si>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</si>
  <si>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</si>
  <si>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</si>
  <si>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</si>
  <si>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</si>
  <si>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</si>
  <si>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</si>
  <si>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</si>
  <si>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</si>
  <si>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</si>
  <si>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</si>
  <si>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</si>
  <si>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</si>
  <si>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</si>
  <si>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</si>
  <si>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</si>
  <si>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</si>
  <si>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</si>
  <si>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</si>
  <si>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</si>
  <si>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</si>
  <si>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</si>
  <si>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</si>
  <si>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</si>
  <si>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</si>
  <si>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</si>
  <si>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</si>
  <si>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</si>
  <si>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</si>
  <si>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</si>
  <si>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</si>
  <si>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</si>
  <si>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</si>
  <si>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</si>
  <si>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</si>
  <si>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</si>
  <si>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</si>
  <si>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</si>
  <si>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</si>
  <si>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</si>
  <si>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</si>
  <si>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</si>
  <si>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</si>
  <si>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</si>
  <si>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</si>
  <si>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</si>
  <si>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</si>
  <si>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</si>
  <si>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</si>
  <si>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</si>
  <si>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</si>
  <si>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</si>
  <si>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</si>
  <si>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</si>
  <si>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</si>
  <si>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</si>
  <si>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</si>
  <si>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</si>
  <si>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</si>
  <si>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</si>
  <si>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</si>
  <si>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</si>
  <si>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</si>
  <si>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</si>
  <si>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</si>
  <si>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</si>
  <si>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</si>
  <si>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</si>
  <si>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</si>
  <si>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</si>
  <si>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</si>
  <si>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</si>
  <si>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</si>
  <si>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</si>
  <si>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</si>
  <si>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</si>
  <si>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</si>
  <si>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</si>
  <si>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</si>
  <si>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</si>
  <si>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</si>
  <si>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</si>
  <si>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</si>
  <si>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</si>
  <si>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</si>
  <si>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</si>
  <si>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</si>
  <si>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</si>
  <si>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</si>
  <si>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</si>
  <si>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</si>
  <si>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</si>
  <si>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</si>
  <si>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</si>
  <si>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</si>
  <si>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</si>
  <si>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</si>
  <si>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</si>
  <si>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</si>
  <si>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</si>
  <si>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</si>
  <si>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</si>
  <si>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</si>
  <si>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</si>
  <si>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</si>
  <si>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</si>
  <si>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</si>
  <si>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</si>
  <si>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</si>
  <si>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</si>
  <si>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</si>
  <si>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</si>
  <si>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</si>
  <si>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</si>
  <si>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</si>
  <si>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</si>
  <si>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</si>
  <si>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</si>
  <si>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</si>
  <si>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</si>
  <si>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</si>
  <si>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</si>
  <si>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</si>
  <si>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</si>
  <si>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</si>
  <si>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</si>
  <si>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</si>
  <si>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</si>
  <si>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</si>
  <si>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</si>
  <si>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</si>
  <si>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</si>
  <si>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</si>
  <si>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</si>
  <si>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</si>
  <si>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</si>
  <si>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</si>
  <si>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</si>
  <si>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</si>
  <si>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</si>
  <si>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</si>
  <si>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</si>
  <si>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</si>
  <si>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</si>
  <si>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</si>
  <si>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</si>
  <si>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</si>
  <si>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</si>
  <si>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</si>
  <si>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</si>
  <si>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</si>
  <si>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</si>
  <si>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</si>
  <si>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</si>
  <si>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</si>
  <si>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</si>
  <si>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</si>
  <si>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</si>
  <si>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</si>
  <si>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</si>
  <si>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</si>
  <si>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</si>
  <si>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</si>
  <si>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</si>
  <si>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</si>
  <si>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</si>
  <si>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</si>
  <si>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</si>
  <si>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</si>
  <si>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</si>
  <si>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</si>
  <si>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</si>
  <si>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</si>
  <si>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</si>
  <si>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</si>
  <si>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</si>
  <si>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</si>
  <si>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</si>
  <si>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</si>
  <si>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</si>
  <si>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</si>
  <si>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</si>
  <si>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</si>
  <si>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</si>
  <si>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</si>
  <si>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</si>
  <si>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</si>
  <si>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</si>
  <si>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</si>
  <si>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</si>
  <si>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</si>
  <si>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</si>
  <si>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</si>
  <si>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</si>
  <si>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</si>
  <si>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</si>
  <si>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</si>
  <si>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</si>
  <si>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</si>
  <si>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</si>
  <si>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</si>
  <si>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</si>
  <si>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</si>
  <si>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</si>
  <si>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</si>
  <si>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</si>
  <si>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</si>
  <si>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</si>
  <si>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</si>
  <si>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</si>
  <si>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</si>
  <si>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</si>
  <si>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</si>
  <si>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</si>
  <si>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</si>
  <si>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</si>
  <si>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</si>
  <si>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</si>
  <si>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</si>
  <si>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</si>
  <si>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</si>
  <si>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</si>
  <si>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</si>
  <si>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</si>
  <si>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</si>
  <si>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</si>
  <si>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</si>
  <si>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</si>
  <si>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</si>
  <si>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</si>
  <si>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</si>
  <si>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</si>
  <si>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</si>
  <si>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</si>
  <si>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</si>
  <si>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</si>
  <si>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</si>
  <si>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</si>
  <si>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</si>
  <si>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</si>
  <si>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</si>
  <si>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</si>
  <si>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</si>
  <si>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</si>
  <si>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</si>
  <si>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</si>
  <si>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</si>
  <si>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</si>
  <si>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</si>
  <si>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</si>
  <si>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</si>
  <si>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</si>
  <si>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</si>
  <si>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</si>
  <si>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</si>
  <si>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</si>
  <si>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</si>
  <si>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</si>
  <si>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</si>
  <si>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</si>
  <si>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</si>
  <si>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</si>
  <si>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</si>
  <si>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</si>
  <si>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</si>
  <si>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</si>
  <si>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</si>
  <si>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</si>
  <si>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</si>
  <si>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</si>
  <si>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</si>
  <si>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</si>
  <si>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</si>
  <si>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</si>
  <si>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</si>
  <si>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</si>
  <si>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</si>
  <si>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</si>
  <si>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</si>
  <si>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</si>
  <si>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</si>
  <si>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</si>
  <si>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</si>
  <si>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</si>
  <si>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</si>
  <si>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</si>
  <si>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</si>
  <si>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</si>
  <si>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</si>
  <si>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</si>
  <si>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</si>
  <si>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</si>
  <si>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</si>
  <si>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</si>
  <si>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</si>
  <si>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</si>
  <si>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</si>
  <si>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</si>
  <si>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</si>
  <si>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</si>
  <si>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</si>
  <si>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</si>
  <si>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</si>
  <si>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</si>
  <si>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</si>
  <si>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</si>
  <si>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</si>
  <si>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</si>
  <si>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</si>
  <si>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</si>
  <si>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</si>
  <si>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</si>
  <si>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</si>
  <si>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</si>
  <si>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</si>
  <si>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</si>
  <si>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</si>
  <si>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</si>
  <si>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</si>
  <si>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</si>
  <si>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</si>
  <si>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</si>
  <si>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</si>
  <si>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</si>
  <si>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</si>
  <si>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</si>
  <si>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</si>
  <si>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</si>
  <si>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</si>
  <si>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</si>
  <si>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</si>
  <si>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</si>
  <si>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</si>
  <si>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</si>
  <si>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</si>
  <si>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</si>
  <si>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</si>
  <si>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</si>
  <si>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</si>
  <si>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</si>
  <si>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</si>
  <si>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</si>
  <si>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</si>
  <si>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</si>
  <si>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</si>
  <si>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</si>
  <si>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</si>
  <si>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</si>
  <si>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</si>
  <si>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</si>
  <si>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</si>
  <si>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</si>
  <si>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</si>
  <si>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</si>
  <si>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</si>
  <si>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</si>
  <si>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</si>
  <si>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</si>
  <si>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</si>
  <si>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</si>
  <si>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</si>
  <si>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</si>
  <si>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</si>
  <si>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</si>
  <si>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</si>
  <si>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</si>
  <si>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</si>
  <si>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</si>
  <si>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</si>
  <si>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</si>
  <si>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</si>
  <si>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</si>
  <si>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</si>
  <si>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</si>
  <si>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</si>
  <si>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</si>
  <si>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</si>
  <si>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</si>
  <si>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</si>
  <si>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</si>
  <si>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</si>
  <si>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</si>
  <si>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</si>
  <si>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</si>
  <si>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</si>
  <si>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</si>
  <si>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</si>
  <si>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</si>
  <si>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</si>
  <si>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</si>
  <si>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</si>
  <si>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</si>
  <si>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</si>
  <si>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</si>
  <si>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</si>
  <si>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</si>
  <si>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</si>
  <si>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</si>
  <si>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</si>
  <si>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</si>
  <si>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</si>
  <si>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</si>
  <si>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</si>
  <si>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</si>
  <si>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</si>
  <si>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</si>
  <si>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</si>
  <si>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</si>
  <si>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</si>
  <si>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</si>
  <si>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</si>
  <si>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</si>
  <si>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</si>
  <si>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</si>
  <si>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</si>
  <si>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</si>
  <si>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</si>
  <si>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</si>
  <si>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</si>
  <si>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</si>
  <si>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</si>
  <si>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</si>
  <si>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</si>
  <si>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</si>
  <si>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</si>
  <si>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</si>
  <si>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</si>
  <si>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</si>
  <si>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</si>
  <si>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</si>
  <si>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</si>
  <si>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</si>
  <si>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</si>
  <si>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</si>
  <si>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</si>
  <si>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</si>
  <si>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</si>
  <si>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</si>
  <si>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</si>
  <si>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</si>
  <si>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</si>
  <si>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</si>
  <si>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</si>
  <si>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</si>
  <si>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</si>
  <si>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</si>
  <si>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</si>
  <si>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</si>
  <si>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</si>
  <si>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</si>
  <si>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</si>
  <si>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</si>
  <si>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</si>
  <si>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</si>
  <si>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</si>
  <si>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</si>
  <si>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</si>
  <si>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</si>
  <si>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</si>
  <si>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</si>
  <si>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</si>
  <si>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</si>
  <si>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</si>
  <si>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</si>
  <si>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</si>
  <si>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</si>
  <si>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</si>
  <si>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</si>
  <si>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</si>
  <si>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</si>
  <si>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</si>
  <si>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</si>
  <si>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</si>
  <si>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</si>
  <si>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</si>
  <si>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</si>
  <si>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</si>
  <si>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</si>
  <si>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</si>
  <si>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</si>
  <si>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</si>
  <si>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</si>
  <si>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</si>
  <si>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</si>
  <si>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</si>
  <si>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</si>
  <si>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</si>
  <si>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</si>
  <si>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</si>
  <si>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</si>
  <si>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</si>
  <si>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</si>
  <si>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</si>
  <si>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</si>
  <si>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</si>
  <si>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</si>
  <si>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</si>
  <si>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</si>
  <si>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</si>
  <si>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</si>
  <si>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</si>
  <si>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</si>
  <si>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</si>
  <si>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</si>
  <si>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</si>
  <si>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</si>
  <si>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</si>
  <si>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</si>
  <si>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</si>
  <si>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</si>
  <si>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</si>
  <si>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</si>
  <si>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</si>
  <si>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</si>
  <si>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</si>
  <si>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</si>
  <si>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</si>
  <si>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</si>
  <si>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</si>
  <si>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</si>
  <si>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</si>
  <si>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</si>
  <si>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</si>
  <si>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</si>
  <si>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</si>
  <si>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</si>
  <si>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</si>
  <si>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</si>
  <si>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</si>
  <si>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</si>
  <si>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</si>
  <si>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</si>
  <si>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</si>
  <si>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</si>
  <si>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</si>
  <si>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</si>
  <si>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</si>
  <si>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</si>
  <si>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</si>
  <si>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</si>
  <si>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</si>
  <si>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</si>
  <si>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</si>
  <si>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</si>
  <si>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</si>
  <si>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</si>
  <si>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</si>
  <si>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</si>
  <si>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</si>
  <si>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</si>
  <si>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</si>
  <si>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</si>
  <si>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</si>
  <si>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</si>
  <si>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</si>
  <si>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</si>
  <si>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</si>
  <si>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</si>
  <si>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</si>
  <si>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</si>
  <si>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</si>
  <si>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</si>
  <si>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</si>
  <si>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</si>
  <si>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</si>
  <si>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</si>
  <si>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</si>
  <si>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</si>
  <si>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</si>
  <si>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</si>
  <si>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</si>
  <si>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</si>
  <si>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</si>
  <si>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</si>
  <si>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</si>
  <si>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</si>
  <si>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</si>
  <si>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</si>
  <si>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</si>
  <si>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</si>
  <si>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</si>
  <si>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</si>
  <si>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</si>
  <si>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</si>
  <si>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</si>
  <si>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</si>
  <si>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</si>
  <si>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</si>
  <si>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</si>
  <si>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</si>
  <si>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</si>
  <si>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</si>
  <si>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</si>
  <si>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</si>
  <si>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</si>
  <si>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</si>
  <si>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</si>
  <si>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</si>
  <si>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</si>
  <si>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</si>
  <si>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</si>
  <si>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</si>
  <si>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</si>
  <si>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</si>
  <si>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</si>
  <si>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</si>
  <si>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</si>
  <si>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</si>
  <si>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</si>
  <si>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</si>
  <si>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</si>
  <si>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</si>
  <si>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</si>
  <si>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</si>
  <si>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</si>
  <si>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</si>
  <si>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</si>
  <si>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</si>
  <si>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</si>
  <si>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</si>
  <si>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</si>
  <si>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</si>
  <si>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</si>
  <si>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</si>
  <si>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</si>
  <si>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</si>
  <si>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</si>
  <si>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</si>
  <si>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</si>
  <si>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</si>
  <si>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</si>
  <si>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</si>
  <si>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</si>
  <si>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</si>
  <si>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</si>
  <si>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</si>
  <si>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</si>
  <si>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</si>
  <si>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</si>
  <si>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</si>
  <si>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</si>
  <si>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</si>
  <si>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</si>
  <si>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</si>
  <si>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</si>
  <si>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</si>
  <si>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</si>
  <si>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</si>
  <si>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</si>
  <si>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</si>
  <si>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</si>
  <si>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</si>
  <si>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</si>
  <si>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</si>
  <si>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</si>
  <si>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</si>
  <si>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</si>
  <si>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</si>
  <si>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</si>
  <si>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</si>
  <si>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</si>
  <si>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</si>
  <si>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</si>
  <si>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</si>
  <si>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</si>
  <si>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</si>
  <si>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</si>
  <si>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</si>
  <si>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</si>
  <si>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</si>
  <si>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</si>
  <si>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</si>
  <si>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</si>
  <si>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</si>
  <si>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</si>
  <si>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</si>
  <si>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</si>
  <si>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</si>
  <si>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</si>
  <si>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</si>
  <si>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</si>
  <si>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</si>
  <si>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</si>
  <si>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</si>
  <si>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</si>
  <si>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</si>
  <si>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</si>
  <si>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</si>
  <si>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</si>
  <si>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</si>
  <si>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</si>
  <si>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</si>
  <si>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</si>
  <si>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</si>
  <si>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</si>
  <si>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</si>
  <si>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</si>
  <si>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</si>
  <si>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</si>
  <si>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</si>
  <si>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</si>
  <si>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</si>
  <si>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</si>
  <si>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</si>
  <si>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</si>
  <si>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</si>
  <si>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</si>
  <si>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</si>
  <si>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</si>
  <si>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</si>
  <si>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</si>
  <si>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</si>
  <si>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</si>
  <si>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</si>
  <si>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</si>
  <si>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</si>
  <si>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</si>
  <si>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</si>
  <si>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</si>
  <si>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</si>
  <si>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</si>
  <si>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</si>
  <si>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</si>
  <si>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</si>
  <si>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</si>
  <si>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</si>
  <si>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</si>
  <si>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</si>
  <si>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</si>
  <si>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</si>
  <si>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</si>
  <si>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</si>
  <si>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</si>
  <si>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</si>
  <si>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</si>
  <si>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</si>
  <si>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</si>
  <si>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</si>
  <si>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</si>
  <si>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</si>
  <si>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</si>
  <si>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</si>
  <si>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</si>
  <si>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</si>
  <si>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</si>
  <si>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</si>
  <si>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</si>
  <si>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</si>
  <si>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</si>
  <si>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</si>
  <si>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</si>
  <si>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</si>
  <si>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</si>
  <si>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</si>
  <si>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</si>
  <si>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</si>
  <si>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</si>
  <si>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</si>
  <si>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</si>
  <si>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</si>
  <si>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</si>
  <si>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</si>
  <si>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</si>
  <si>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</si>
  <si>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</si>
  <si>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</si>
  <si>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</si>
  <si>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</si>
  <si>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</si>
  <si>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</si>
  <si>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</si>
  <si>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</si>
  <si>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</si>
  <si>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</si>
  <si>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</si>
  <si>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</si>
  <si>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</si>
  <si>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</si>
  <si>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</si>
  <si>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</si>
  <si>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</si>
  <si>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</si>
  <si>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</si>
  <si>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</si>
  <si>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</si>
  <si>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</si>
  <si>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</si>
  <si>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</si>
  <si>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</si>
  <si>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</si>
  <si>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</si>
  <si>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</si>
  <si>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</si>
  <si>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</si>
  <si>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</si>
  <si>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</si>
  <si>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</si>
  <si>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</si>
  <si>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</si>
  <si>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</si>
  <si>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</si>
  <si>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</si>
  <si>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</si>
  <si>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</si>
  <si>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</si>
  <si>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</si>
  <si>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</si>
  <si>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</si>
  <si>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</si>
  <si>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</si>
  <si>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</si>
  <si>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</si>
  <si>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</si>
  <si>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</si>
  <si>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</si>
  <si>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</si>
  <si>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</si>
  <si>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</si>
  <si>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</si>
  <si>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</si>
  <si>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</si>
  <si>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</si>
  <si>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</si>
  <si>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</si>
  <si>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</si>
  <si>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</si>
  <si>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</si>
  <si>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</si>
  <si>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</si>
  <si>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</si>
  <si>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</si>
  <si>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</si>
  <si>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</si>
  <si>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</si>
  <si>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</si>
  <si>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</si>
  <si>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</si>
  <si>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</si>
  <si>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</si>
  <si>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</si>
  <si>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</si>
  <si>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</si>
  <si>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</si>
  <si>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</si>
  <si>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</si>
  <si>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</si>
  <si>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</si>
  <si>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</si>
  <si>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</si>
  <si>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</si>
  <si>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</si>
  <si>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</si>
  <si>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</si>
  <si>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</si>
  <si>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</si>
  <si>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</si>
  <si>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</si>
  <si>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</si>
  <si>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</si>
  <si>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</si>
  <si>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</si>
  <si>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</si>
  <si>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</si>
  <si>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</si>
  <si>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</si>
  <si>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</si>
  <si>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</si>
  <si>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</si>
  <si>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</si>
  <si>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</si>
  <si>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</si>
  <si>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</si>
  <si>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</si>
  <si>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</si>
  <si>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</si>
  <si>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</si>
  <si>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</si>
  <si>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</si>
  <si>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</si>
  <si>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</si>
  <si>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</si>
  <si>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</si>
  <si>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</si>
  <si>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</si>
  <si>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</si>
  <si>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</si>
  <si>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</si>
  <si>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</si>
  <si>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</si>
  <si>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</si>
  <si>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</si>
  <si>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</si>
  <si>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</si>
  <si>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</si>
  <si>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</si>
  <si>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</si>
  <si>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</si>
  <si>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</si>
  <si>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</si>
  <si>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</si>
  <si>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</si>
  <si>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</si>
  <si>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</si>
  <si>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</si>
  <si>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</si>
  <si>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</si>
  <si>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</si>
  <si>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</si>
  <si>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</si>
  <si>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</si>
  <si>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</si>
  <si>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</si>
  <si>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</si>
  <si>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</si>
  <si>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</si>
  <si>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</si>
  <si>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</si>
  <si>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</si>
  <si>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</si>
  <si>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</si>
  <si>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</si>
  <si>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</si>
  <si>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</si>
  <si>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</si>
  <si>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</si>
  <si>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</si>
  <si>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</si>
  <si>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</si>
  <si>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</si>
  <si>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</si>
  <si>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</si>
  <si>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</si>
  <si>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</si>
  <si>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</si>
  <si>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</si>
  <si>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</si>
  <si>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</si>
  <si>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</si>
  <si>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</si>
  <si>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</si>
  <si>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</si>
  <si>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</si>
  <si>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</si>
  <si>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</si>
  <si>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</si>
  <si>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</si>
  <si>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</si>
  <si>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</si>
  <si>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</si>
  <si>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</si>
  <si>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</si>
  <si>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</si>
  <si>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</si>
  <si>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</si>
  <si>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</si>
  <si>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</si>
  <si>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</si>
  <si>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</si>
  <si>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</si>
  <si>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</si>
  <si>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</si>
  <si>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</si>
  <si>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</si>
  <si>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</si>
  <si>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</si>
  <si>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</si>
  <si>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</si>
  <si>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</si>
  <si>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</si>
  <si>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</si>
  <si>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</si>
  <si>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</si>
  <si>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</si>
  <si>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</si>
  <si>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</si>
  <si>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</si>
  <si>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</si>
  <si>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</si>
  <si>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</si>
  <si>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</si>
  <si>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</si>
  <si>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</si>
  <si>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</si>
  <si>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</si>
  <si>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</si>
  <si>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</si>
  <si>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</si>
  <si>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</si>
  <si>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</si>
  <si>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</si>
  <si>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</si>
  <si>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</si>
  <si>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</si>
  <si>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</si>
  <si>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</si>
  <si>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</si>
  <si>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</si>
  <si>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</si>
  <si>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</si>
  <si>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</si>
  <si>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</si>
  <si>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</si>
  <si>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</si>
  <si>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</si>
  <si>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</si>
  <si>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</si>
  <si>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</si>
  <si>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</si>
  <si>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</si>
  <si>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</si>
  <si>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</si>
  <si>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</si>
  <si>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</si>
  <si>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</si>
  <si>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</si>
  <si>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</si>
  <si>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</si>
  <si>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</si>
  <si>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</si>
  <si>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</si>
  <si>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</si>
  <si>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</si>
  <si>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</si>
  <si>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</si>
  <si>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</si>
  <si>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</si>
  <si>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</si>
  <si>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</si>
  <si>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</si>
  <si>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</si>
  <si>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</si>
  <si>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</si>
  <si>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</si>
  <si>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</si>
  <si>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</si>
  <si>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</si>
  <si>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</si>
  <si>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</si>
  <si>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</si>
  <si>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</si>
  <si>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</si>
  <si>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</si>
  <si>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</si>
  <si>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</si>
  <si>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</si>
  <si>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</si>
  <si>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</si>
  <si>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</si>
  <si>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</si>
  <si>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</si>
  <si>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</si>
  <si>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</si>
  <si>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</si>
  <si>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</si>
  <si>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</si>
  <si>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</si>
  <si>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</si>
  <si>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</si>
  <si>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</si>
  <si>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</si>
  <si>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</si>
  <si>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</si>
  <si>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</si>
  <si>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</si>
  <si>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</si>
  <si>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</si>
  <si>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</si>
  <si>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</si>
  <si>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</si>
  <si>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</si>
  <si>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</si>
  <si>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</si>
  <si>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</si>
  <si>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</si>
  <si>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</si>
  <si>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</si>
  <si>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</si>
  <si>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</si>
  <si>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</si>
  <si>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</si>
  <si>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</si>
  <si>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</si>
  <si>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</si>
  <si>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</si>
  <si>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</si>
  <si>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</si>
  <si>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</si>
  <si>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</si>
  <si>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</si>
  <si>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</si>
  <si>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</si>
  <si>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</si>
  <si>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</si>
  <si>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</si>
  <si>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</si>
  <si>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</si>
  <si>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</si>
  <si>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</si>
  <si>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</si>
  <si>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</si>
  <si>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</si>
  <si>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</si>
  <si>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</si>
  <si>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</si>
  <si>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</si>
  <si>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</si>
  <si>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</si>
  <si>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</si>
  <si>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</si>
  <si>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</si>
  <si>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</si>
  <si>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</si>
  <si>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</si>
  <si>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</si>
  <si>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</si>
  <si>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</si>
  <si>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</si>
  <si>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</si>
  <si>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</si>
  <si>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</si>
  <si>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</si>
  <si>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</si>
  <si>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</si>
  <si>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</si>
  <si>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</si>
  <si>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</si>
  <si>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</si>
  <si>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</si>
  <si>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</si>
  <si>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</si>
  <si>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</si>
  <si>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</si>
  <si>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</si>
  <si>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</si>
  <si>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</si>
  <si>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</si>
  <si>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</si>
  <si>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</si>
  <si>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</si>
  <si>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</si>
  <si>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</si>
  <si>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</si>
  <si>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</si>
  <si>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</si>
  <si>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</si>
  <si>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</si>
  <si>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</si>
  <si>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</si>
  <si>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</si>
  <si>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</si>
  <si>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</si>
  <si>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</si>
  <si>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</si>
  <si>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</si>
  <si>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</si>
  <si>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</si>
  <si>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</si>
  <si>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</si>
  <si>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</si>
  <si>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</si>
  <si>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</si>
  <si>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</si>
  <si>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</si>
  <si>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</si>
  <si>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</si>
  <si>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</si>
  <si>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</si>
  <si>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</si>
  <si>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</si>
  <si>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</si>
  <si>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</si>
  <si>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</si>
  <si>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</si>
  <si>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</si>
  <si>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</si>
  <si>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</si>
  <si>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</si>
  <si>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</si>
  <si>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</si>
  <si>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</si>
  <si>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</si>
  <si>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</si>
  <si>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</si>
  <si>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</si>
  <si>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</si>
  <si>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</si>
  <si>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</si>
  <si>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</si>
  <si>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</si>
  <si>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</si>
  <si>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</si>
  <si>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</si>
  <si>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</si>
  <si>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</si>
  <si>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</si>
  <si>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</si>
  <si>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</si>
  <si>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</si>
  <si>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</si>
  <si>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</si>
  <si>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</si>
  <si>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</si>
  <si>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</si>
  <si>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</si>
  <si>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</si>
  <si>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</si>
  <si>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</si>
  <si>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</si>
  <si>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</si>
  <si>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</si>
  <si>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</si>
  <si>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</si>
  <si>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</si>
  <si>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</si>
  <si>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</si>
  <si>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</si>
  <si>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</si>
  <si>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</si>
  <si>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</si>
  <si>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</si>
  <si>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</si>
  <si>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</si>
  <si>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</si>
  <si>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</si>
  <si>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</si>
  <si>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</si>
  <si>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</si>
  <si>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</si>
  <si>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</si>
  <si>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</si>
  <si>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</si>
  <si>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</si>
  <si>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</si>
  <si>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</si>
  <si>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</si>
  <si>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</si>
  <si>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</si>
  <si>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</si>
  <si>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</si>
  <si>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</si>
  <si>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</si>
  <si>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</si>
  <si>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</si>
  <si>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</si>
  <si>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</si>
  <si>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</si>
  <si>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</si>
  <si>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</si>
  <si>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</si>
  <si>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</si>
  <si>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</si>
  <si>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</si>
  <si>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</si>
  <si>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</si>
  <si>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</si>
  <si>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</si>
  <si>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</si>
  <si>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</si>
  <si>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</si>
  <si>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</si>
  <si>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</si>
  <si>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</si>
  <si>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</si>
  <si>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</si>
  <si>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</si>
  <si>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</si>
  <si>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</si>
  <si>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</si>
  <si>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</si>
  <si>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</si>
  <si>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</si>
  <si>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</si>
  <si>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</si>
  <si>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</si>
  <si>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</si>
  <si>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</si>
  <si>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</si>
  <si>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</si>
  <si>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</si>
  <si>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</si>
  <si>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</si>
  <si>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</si>
  <si>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</si>
  <si>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</si>
  <si>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</si>
  <si>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</si>
  <si>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</si>
  <si>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</si>
  <si>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</si>
  <si>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</si>
  <si>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</si>
  <si>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</si>
  <si>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</si>
  <si>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</si>
  <si>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</si>
  <si>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</si>
  <si>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</si>
  <si>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</si>
  <si>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</si>
  <si>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</si>
  <si>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</si>
  <si>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</si>
  <si>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</si>
  <si>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</si>
  <si>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</si>
  <si>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</si>
  <si>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</si>
  <si>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</si>
  <si>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</si>
  <si>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</si>
  <si>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</si>
  <si>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</si>
  <si>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</si>
  <si>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</si>
  <si>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</si>
  <si>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</si>
  <si>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</si>
  <si>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</si>
  <si>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</si>
  <si>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</si>
  <si>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</si>
  <si>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</si>
  <si>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</si>
  <si>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</si>
  <si>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</si>
  <si>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</si>
  <si>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</si>
  <si>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</si>
  <si>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</si>
  <si>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</si>
  <si>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</si>
  <si>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</si>
  <si>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</si>
  <si>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</si>
  <si>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</si>
  <si>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</si>
  <si>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</si>
  <si>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</si>
  <si>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</si>
  <si>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</si>
  <si>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</si>
  <si>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</si>
  <si>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</si>
  <si>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</si>
  <si>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</si>
  <si>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</si>
  <si>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</si>
  <si>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</si>
  <si>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</si>
  <si>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</si>
  <si>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</si>
  <si>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</si>
  <si>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</si>
  <si>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</si>
  <si>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</si>
  <si>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</si>
  <si>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</si>
  <si>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</si>
  <si>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</si>
  <si>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</si>
  <si>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</si>
  <si>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</si>
  <si>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</si>
  <si>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</si>
  <si>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</si>
  <si>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</si>
  <si>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</si>
  <si>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</si>
  <si>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</si>
  <si>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</si>
  <si>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</si>
  <si>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</si>
  <si>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</si>
  <si>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</si>
  <si>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</si>
  <si>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</si>
  <si>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</si>
  <si>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</si>
  <si>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</si>
  <si>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</si>
  <si>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</si>
  <si>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</si>
  <si>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</si>
  <si>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</si>
  <si>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</si>
  <si>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</si>
  <si>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</si>
  <si>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</si>
  <si>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</si>
  <si>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</si>
  <si>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</si>
  <si>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</si>
  <si>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</si>
  <si>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</si>
  <si>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</si>
  <si>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</si>
  <si>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</si>
  <si>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</si>
  <si>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</si>
  <si>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</si>
  <si>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</si>
  <si>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</si>
  <si>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</si>
  <si>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</si>
  <si>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</si>
  <si>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</si>
  <si>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</si>
  <si>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</si>
  <si>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</si>
  <si>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</si>
  <si>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</si>
  <si>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</si>
  <si>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</si>
  <si>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</si>
  <si>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</si>
  <si>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</si>
  <si>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</si>
  <si>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</si>
  <si>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</si>
  <si>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</si>
  <si>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</si>
  <si>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</si>
  <si>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</si>
  <si>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</si>
  <si>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</si>
  <si>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</si>
  <si>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</si>
  <si>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</si>
  <si>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</si>
  <si>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</si>
  <si>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</si>
  <si>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</si>
  <si>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</si>
  <si>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</si>
  <si>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</si>
  <si>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</si>
  <si>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</si>
  <si>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</si>
  <si>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</si>
  <si>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</si>
  <si>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</si>
  <si>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</si>
  <si>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</si>
  <si>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</si>
  <si>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</si>
  <si>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</si>
  <si>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</si>
  <si>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</si>
  <si>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</si>
  <si>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</si>
  <si>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</si>
  <si>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</si>
  <si>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</si>
  <si>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</si>
  <si>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</si>
  <si>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</si>
  <si>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</si>
  <si>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</si>
  <si>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</si>
  <si>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</si>
  <si>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</si>
  <si>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</si>
  <si>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</si>
  <si>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</si>
  <si>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</si>
  <si>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</si>
  <si>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</si>
  <si>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</si>
  <si>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</si>
  <si>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</si>
  <si>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</si>
  <si>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</si>
  <si>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</si>
  <si>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</si>
  <si>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</si>
  <si>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</si>
  <si>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</si>
  <si>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</si>
  <si>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</si>
  <si>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</si>
  <si>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</si>
  <si>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</si>
  <si>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</si>
  <si>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</si>
  <si>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</si>
  <si>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</si>
  <si>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</si>
  <si>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</si>
  <si>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</si>
  <si>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</si>
  <si>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</si>
  <si>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</si>
  <si>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</si>
  <si>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</si>
  <si>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</si>
  <si>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</si>
  <si>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</si>
  <si>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</si>
  <si>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</si>
  <si>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</si>
  <si>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</si>
  <si>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</si>
  <si>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</si>
  <si>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</si>
  <si>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</si>
  <si>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</si>
  <si>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</si>
  <si>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</si>
  <si>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</si>
  <si>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</si>
  <si>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</si>
  <si>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</si>
  <si>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</si>
  <si>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</si>
  <si>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</si>
  <si>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</si>
  <si>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</si>
  <si>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</si>
  <si>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</si>
  <si>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</si>
  <si>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</si>
  <si>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</si>
  <si>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</si>
  <si>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</si>
  <si>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</si>
  <si>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</si>
  <si>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</si>
  <si>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</si>
  <si>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</si>
  <si>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</si>
  <si>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</si>
  <si>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</si>
  <si>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</si>
  <si>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</si>
  <si>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</si>
  <si>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</si>
  <si>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</si>
  <si>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</si>
  <si>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</si>
  <si>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</si>
  <si>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</si>
  <si>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</si>
  <si>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</si>
  <si>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</si>
  <si>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</si>
  <si>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</si>
  <si>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</si>
  <si>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</si>
  <si>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</si>
  <si>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</si>
  <si>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</si>
  <si>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</si>
  <si>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</si>
  <si>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</si>
  <si>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</si>
  <si>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</si>
  <si>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</si>
  <si>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</si>
  <si>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</si>
  <si>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</si>
  <si>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</si>
  <si>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</si>
  <si>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</si>
  <si>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</si>
  <si>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</si>
  <si>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</si>
  <si>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</si>
  <si>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</si>
  <si>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</si>
  <si>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</si>
  <si>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</si>
  <si>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</si>
  <si>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</si>
  <si>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</si>
  <si>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</si>
  <si>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</si>
  <si>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</si>
  <si>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</si>
  <si>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</si>
  <si>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</si>
  <si>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</si>
  <si>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</si>
  <si>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</si>
  <si>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</si>
  <si>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</si>
  <si>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</si>
  <si>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</si>
  <si>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</si>
  <si>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</si>
  <si>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</si>
  <si>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</si>
  <si>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</si>
  <si>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</si>
  <si>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</si>
  <si>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</si>
  <si>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</si>
  <si>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</si>
  <si>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</si>
  <si>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</si>
  <si>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</si>
  <si>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</si>
  <si>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</si>
  <si>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</si>
  <si>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</si>
  <si>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</si>
  <si>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</si>
  <si>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</si>
  <si>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</si>
  <si>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</si>
  <si>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</si>
  <si>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</si>
  <si>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</si>
  <si>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</si>
  <si>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</si>
  <si>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</si>
  <si>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</si>
  <si>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</si>
  <si>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</si>
  <si>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</si>
  <si>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</si>
  <si>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</si>
  <si>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</si>
  <si>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</si>
  <si>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</si>
  <si>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</si>
  <si>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</si>
  <si>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</si>
  <si>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</si>
  <si>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</si>
  <si>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</si>
  <si>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</si>
  <si>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</si>
  <si>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</si>
  <si>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</si>
  <si>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</si>
  <si>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</si>
  <si>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</si>
  <si>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</si>
  <si>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</si>
  <si>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</si>
  <si>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</si>
  <si>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</si>
  <si>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</si>
  <si>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</si>
  <si>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</si>
  <si>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</si>
  <si>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</si>
  <si>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</si>
  <si>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</si>
  <si>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</si>
  <si>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</si>
  <si>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</si>
  <si>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</si>
  <si>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</si>
  <si>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</si>
  <si>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</si>
  <si>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</si>
  <si>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</si>
  <si>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</si>
  <si>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</si>
  <si>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</si>
  <si>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</si>
  <si>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</si>
  <si>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</si>
  <si>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</si>
  <si>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</si>
  <si>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</si>
  <si>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</si>
  <si>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</si>
  <si>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</si>
  <si>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</si>
  <si>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</si>
  <si>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</si>
  <si>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</si>
  <si>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</si>
  <si>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</si>
  <si>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</si>
  <si>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</si>
  <si>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</si>
  <si>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</si>
  <si>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</si>
  <si>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</si>
  <si>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</si>
  <si>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</si>
  <si>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</si>
  <si>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</si>
  <si>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</si>
  <si>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</si>
  <si>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</si>
  <si>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</si>
  <si>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</si>
  <si>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</si>
  <si>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</si>
  <si>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</si>
  <si>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</si>
  <si>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</si>
  <si>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</si>
  <si>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</si>
  <si>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</si>
  <si>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</si>
  <si>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</si>
  <si>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</si>
  <si>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</si>
  <si>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</si>
  <si>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</si>
  <si>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</si>
  <si>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</si>
  <si>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</si>
  <si>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</si>
  <si>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</si>
  <si>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</si>
  <si>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</si>
  <si>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</si>
  <si>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</si>
  <si>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</si>
  <si>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</si>
  <si>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</si>
  <si>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</si>
  <si>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</si>
  <si>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</si>
  <si>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</si>
  <si>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</si>
  <si>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</si>
  <si>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</si>
  <si>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</si>
  <si>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</si>
  <si>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</si>
  <si>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</si>
  <si>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</si>
  <si>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</si>
  <si>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</si>
  <si>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</si>
  <si>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</si>
  <si>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</si>
  <si>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</si>
  <si>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</si>
  <si>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</si>
  <si>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</si>
  <si>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</si>
  <si>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</si>
  <si>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</si>
  <si>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</si>
  <si>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</si>
  <si>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</si>
  <si>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</si>
  <si>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</si>
  <si>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</si>
  <si>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</si>
  <si>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</si>
  <si>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</si>
  <si>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</si>
  <si>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</si>
  <si>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</si>
  <si>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</si>
  <si>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</si>
  <si>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</si>
  <si>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</si>
  <si>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</si>
  <si>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</si>
  <si>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</si>
  <si>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</si>
  <si>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</si>
  <si>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</si>
  <si>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</si>
  <si>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</si>
  <si>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</si>
  <si>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</si>
  <si>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</si>
  <si>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</si>
  <si>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</si>
  <si>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</si>
  <si>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</si>
  <si>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</si>
  <si>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</si>
  <si>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</si>
  <si>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</si>
  <si>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</si>
  <si>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</si>
  <si>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</si>
  <si>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</si>
  <si>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</si>
  <si>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</si>
  <si>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</si>
  <si>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</si>
  <si>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</si>
  <si>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</si>
  <si>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</si>
  <si>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</si>
  <si>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</si>
  <si>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</si>
  <si>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</si>
  <si>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</si>
  <si>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</si>
  <si>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</si>
  <si>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</si>
  <si>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</si>
  <si>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</si>
  <si>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</si>
  <si>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</si>
  <si>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</si>
  <si>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</si>
  <si>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</si>
  <si>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</si>
  <si>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</si>
  <si>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</si>
  <si>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</si>
  <si>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</si>
  <si>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</si>
  <si>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</si>
  <si>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</si>
  <si>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</si>
  <si>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</si>
  <si>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</si>
  <si>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</si>
  <si>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</si>
  <si>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</si>
  <si>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</si>
  <si>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</si>
  <si>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</si>
  <si>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</si>
  <si>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</si>
  <si>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</si>
  <si>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</si>
  <si>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</si>
  <si>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</si>
  <si>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</si>
  <si>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</si>
  <si>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</si>
  <si>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</si>
  <si>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</si>
  <si>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</si>
  <si>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</si>
  <si>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</si>
  <si>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</si>
  <si>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</si>
  <si>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</si>
  <si>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</si>
  <si>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</si>
  <si>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</si>
  <si>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</si>
  <si>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</si>
  <si>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</si>
  <si>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</si>
  <si>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</si>
  <si>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</si>
  <si>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</si>
  <si>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</si>
  <si>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</si>
  <si>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</si>
  <si>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</si>
  <si>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</si>
  <si>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</si>
  <si>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</si>
  <si>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</si>
  <si>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</si>
  <si>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</si>
  <si>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</si>
  <si>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</si>
  <si>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</si>
  <si>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</si>
  <si>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</si>
  <si>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</si>
  <si>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</si>
  <si>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</si>
  <si>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</si>
  <si>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</si>
  <si>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</si>
  <si>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</si>
  <si>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</si>
  <si>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</si>
  <si>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</si>
  <si>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</si>
  <si>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</si>
  <si>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</si>
  <si>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</si>
  <si>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</si>
  <si>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</si>
  <si>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</si>
  <si>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</si>
  <si>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</si>
  <si>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</si>
  <si>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</si>
  <si>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</si>
  <si>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</si>
  <si>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</si>
  <si>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</si>
  <si>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</si>
  <si>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</si>
  <si>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</si>
  <si>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</si>
  <si>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</si>
  <si>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</si>
  <si>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</si>
  <si>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</si>
  <si>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</si>
  <si>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</si>
  <si>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</si>
  <si>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</si>
  <si>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</si>
  <si>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</si>
  <si>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</si>
  <si>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</si>
  <si>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</si>
  <si>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</si>
  <si>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</si>
  <si>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</si>
  <si>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</si>
  <si>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</si>
  <si>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</si>
  <si>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</si>
  <si>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</si>
  <si>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</si>
  <si>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</si>
  <si>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</si>
  <si>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</si>
  <si>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</si>
  <si>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</si>
  <si>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</si>
  <si>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</si>
  <si>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</si>
  <si>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</si>
  <si>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</si>
  <si>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</si>
  <si>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</si>
  <si>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</si>
  <si>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</si>
  <si>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</si>
  <si>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</si>
  <si>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</si>
  <si>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</si>
  <si>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</si>
  <si>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</si>
  <si>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</si>
  <si>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</si>
  <si>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</si>
  <si>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</si>
  <si>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</si>
  <si>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</si>
  <si>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</si>
  <si>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</si>
  <si>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</si>
  <si>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</si>
  <si>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</si>
  <si>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</si>
  <si>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</si>
  <si>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</si>
  <si>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</si>
  <si>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</si>
  <si>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</si>
  <si>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</si>
  <si>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</si>
  <si>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</si>
  <si>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</si>
  <si>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</si>
  <si>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</si>
  <si>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</si>
  <si>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</si>
  <si>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</si>
  <si>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</si>
  <si>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</si>
  <si>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</si>
  <si>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</si>
  <si>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</si>
  <si>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</si>
  <si>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</si>
  <si>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</si>
  <si>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</si>
  <si>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</si>
  <si>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</si>
  <si>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</si>
  <si>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</si>
  <si>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</si>
  <si>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</si>
  <si>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</si>
  <si>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</si>
  <si>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</si>
  <si>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</si>
  <si>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</si>
  <si>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</si>
  <si>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</si>
  <si>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</si>
  <si>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</si>
  <si>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</si>
  <si>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</si>
  <si>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</si>
  <si>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</si>
  <si>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</si>
  <si>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</si>
  <si>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</si>
  <si>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</si>
  <si>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</si>
  <si>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</si>
  <si>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</si>
  <si>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</si>
  <si>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</si>
  <si>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</si>
  <si>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</si>
  <si>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</si>
  <si>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</si>
  <si>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</si>
  <si>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</si>
  <si>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</si>
  <si>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</si>
  <si>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</si>
  <si>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</si>
  <si>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</si>
  <si>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</si>
  <si>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</si>
  <si>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</si>
  <si>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</si>
  <si>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</si>
  <si>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</si>
  <si>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</si>
  <si>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</si>
  <si>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</si>
  <si>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</si>
  <si>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</si>
  <si>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</si>
  <si>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</si>
  <si>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</si>
  <si>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</si>
  <si>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</si>
  <si>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</si>
  <si>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</si>
  <si>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</si>
  <si>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</si>
  <si>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</si>
  <si>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</si>
  <si>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</si>
  <si>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</si>
  <si>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</si>
  <si>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</si>
  <si>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</si>
  <si>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</si>
  <si>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</si>
  <si>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</si>
  <si>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</si>
  <si>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</si>
  <si>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</si>
  <si>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</si>
  <si>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</si>
  <si>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</si>
  <si>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</si>
  <si>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</si>
  <si>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</si>
  <si>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</si>
  <si>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</si>
  <si>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</si>
  <si>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</si>
  <si>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</si>
  <si>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</si>
  <si>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</si>
  <si>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</si>
  <si>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</si>
  <si>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</si>
  <si>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</si>
  <si>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</si>
  <si>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</si>
  <si>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</si>
  <si>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</si>
  <si>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</si>
  <si>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</si>
  <si>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</si>
  <si>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</si>
  <si>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</si>
  <si>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</si>
  <si>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</si>
  <si>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</si>
  <si>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</si>
  <si>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</si>
  <si>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</si>
  <si>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</si>
  <si>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</si>
  <si>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</si>
  <si>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</si>
  <si>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</si>
  <si>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</si>
  <si>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</si>
  <si>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</si>
  <si>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</si>
  <si>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</si>
  <si>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</si>
  <si>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</si>
  <si>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</si>
  <si>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</si>
  <si>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</si>
  <si>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</si>
  <si>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</si>
  <si>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</si>
  <si>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</si>
  <si>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</si>
  <si>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</si>
  <si>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</si>
  <si>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</si>
  <si>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</si>
  <si>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</si>
  <si>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</si>
  <si>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</si>
  <si>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</si>
  <si>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</si>
  <si>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</si>
  <si>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</si>
  <si>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</si>
  <si>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</si>
  <si>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</si>
  <si>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</si>
  <si>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</si>
  <si>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</si>
  <si>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</si>
  <si>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</si>
  <si>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</si>
  <si>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</si>
  <si>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</si>
  <si>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</si>
  <si>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</si>
  <si>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</si>
  <si>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</si>
  <si>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</si>
  <si>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</si>
  <si>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</si>
  <si>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</si>
  <si>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</si>
  <si>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</si>
  <si>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</si>
  <si>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</si>
  <si>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</si>
  <si>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</si>
  <si>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</si>
  <si>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</si>
  <si>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</si>
  <si>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</si>
  <si>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</si>
  <si>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</si>
  <si>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</si>
  <si>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</si>
  <si>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</si>
  <si>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</si>
  <si>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</si>
  <si>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</si>
  <si>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</si>
  <si>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</si>
  <si>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</si>
  <si>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</si>
  <si>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</si>
  <si>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</si>
  <si>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</si>
  <si>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</si>
  <si>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</si>
  <si>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</si>
  <si>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</si>
  <si>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</si>
  <si>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</si>
  <si>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</si>
  <si>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</si>
  <si>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</si>
  <si>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</si>
  <si>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</si>
  <si>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</si>
  <si>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</si>
  <si>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</si>
  <si>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</si>
  <si>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</si>
  <si>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</si>
  <si>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</si>
  <si>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</si>
  <si>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</si>
  <si>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</si>
  <si>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</si>
  <si>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</si>
  <si>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</si>
  <si>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</si>
  <si>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</si>
  <si>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</si>
  <si>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</si>
  <si>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</si>
  <si>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</si>
  <si>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</si>
  <si>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</si>
  <si>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</si>
  <si>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</si>
  <si>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</si>
  <si>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</si>
  <si>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</si>
  <si>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</si>
  <si>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</si>
  <si>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</si>
  <si>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</si>
  <si>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</si>
  <si>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</si>
  <si>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</si>
  <si>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</si>
  <si>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</si>
  <si>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</si>
  <si>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</si>
  <si>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</si>
  <si>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</si>
  <si>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</si>
  <si>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</si>
  <si>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</si>
  <si>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</si>
  <si>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</si>
  <si>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</si>
  <si>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</si>
  <si>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</si>
  <si>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</si>
  <si>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</si>
  <si>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</si>
  <si>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</si>
  <si>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</si>
  <si>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</si>
  <si>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</si>
  <si>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</si>
  <si>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</si>
  <si>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</si>
  <si>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</si>
  <si>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</si>
  <si>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</si>
  <si>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</si>
  <si>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</si>
  <si>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</si>
  <si>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</si>
  <si>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</si>
  <si>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</si>
  <si>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</si>
  <si>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</si>
  <si>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</si>
  <si>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</si>
  <si>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</si>
  <si>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</si>
  <si>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</si>
  <si>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</si>
  <si>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</si>
  <si>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</si>
  <si>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</si>
  <si>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</si>
  <si>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</si>
  <si>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</si>
  <si>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</si>
  <si>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</si>
  <si>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</si>
  <si>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</si>
  <si>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</si>
  <si>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</si>
  <si>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</si>
  <si>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</si>
  <si>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</si>
  <si>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</si>
  <si>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</si>
  <si>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</si>
  <si>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</si>
  <si>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</si>
  <si>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</si>
  <si>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</si>
  <si>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</si>
  <si>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</si>
  <si>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</si>
  <si>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</si>
  <si>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</si>
  <si>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</si>
  <si>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</si>
  <si>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</si>
  <si>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</si>
  <si>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</si>
  <si>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</si>
  <si>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</si>
  <si>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</si>
  <si>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</si>
  <si>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</si>
  <si>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</si>
  <si>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</si>
  <si>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</si>
  <si>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</si>
  <si>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</si>
  <si>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</si>
  <si>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</si>
  <si>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</si>
  <si>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</si>
  <si>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</si>
  <si>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</si>
  <si>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</si>
  <si>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</si>
  <si>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</si>
  <si>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</si>
  <si>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</si>
  <si>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</si>
  <si>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</si>
  <si>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</si>
  <si>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</si>
  <si>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</si>
  <si>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</si>
  <si>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</si>
  <si>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</si>
  <si>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</si>
  <si>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</si>
  <si>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</si>
  <si>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</si>
  <si>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</si>
  <si>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</si>
  <si>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</si>
  <si>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</si>
  <si>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</si>
  <si>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</si>
  <si>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</si>
  <si>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</si>
  <si>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</si>
  <si>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</si>
  <si>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</si>
  <si>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</si>
  <si>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</si>
  <si>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</si>
  <si>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</si>
  <si>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</si>
  <si>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</si>
  <si>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</si>
  <si>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</si>
  <si>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</si>
  <si>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</si>
  <si>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</si>
  <si>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</si>
  <si>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</si>
  <si>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</si>
  <si>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</si>
  <si>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</si>
  <si>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</si>
  <si>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</si>
  <si>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</si>
  <si>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</si>
  <si>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</si>
  <si>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</si>
  <si>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</si>
  <si>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</si>
  <si>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</si>
  <si>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</si>
  <si>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</si>
  <si>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</si>
  <si>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</si>
  <si>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</si>
  <si>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</si>
  <si>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</si>
  <si>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</si>
  <si>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</si>
  <si>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</si>
  <si>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</si>
  <si>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</si>
  <si>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</si>
  <si>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</si>
  <si>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</si>
  <si>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</si>
  <si>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</si>
  <si>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</si>
  <si>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</si>
  <si>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</si>
  <si>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</si>
  <si>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</si>
  <si>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</si>
  <si>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</si>
  <si>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</si>
  <si>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</si>
  <si>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</si>
  <si>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</si>
  <si>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</si>
  <si>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</si>
  <si>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</si>
  <si>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</si>
  <si>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</si>
  <si>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</si>
  <si>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</si>
  <si>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</si>
  <si>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</si>
  <si>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</si>
  <si>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</si>
  <si>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</si>
  <si>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</si>
  <si>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</si>
  <si>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</si>
  <si>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</si>
  <si>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</si>
  <si>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</si>
  <si>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</si>
  <si>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</si>
  <si>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</si>
  <si>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</si>
  <si>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</si>
  <si>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</si>
  <si>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</si>
  <si>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</si>
  <si>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</si>
  <si>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</si>
  <si>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</si>
  <si>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</si>
  <si>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</si>
  <si>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</si>
  <si>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</si>
  <si>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</si>
  <si>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</si>
  <si>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</si>
  <si>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</si>
  <si>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</si>
  <si>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</si>
  <si>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</si>
  <si>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</si>
  <si>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</si>
  <si>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</si>
  <si>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</si>
  <si>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</si>
  <si>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</si>
  <si>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</si>
  <si>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</si>
  <si>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</si>
  <si>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</si>
  <si>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</si>
  <si>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</si>
  <si>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</si>
  <si>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</si>
  <si>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</si>
  <si>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</si>
  <si>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</si>
  <si>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</si>
  <si>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</si>
  <si>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</si>
  <si>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</si>
  <si>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</si>
  <si>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</si>
  <si>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</si>
  <si>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</si>
  <si>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</si>
  <si>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</si>
  <si>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</si>
  <si>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</si>
  <si>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</si>
  <si>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</si>
  <si>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</si>
  <si>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</si>
  <si>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</si>
  <si>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</si>
  <si>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</si>
  <si>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</si>
  <si>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</si>
  <si>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</si>
  <si>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</si>
  <si>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</si>
  <si>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</si>
  <si>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</si>
  <si>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</si>
  <si>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</si>
  <si>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</si>
  <si>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</si>
  <si>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</si>
  <si>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</si>
  <si>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</si>
  <si>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</si>
  <si>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</si>
  <si>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</si>
  <si>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</si>
  <si>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</si>
  <si>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</si>
  <si>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</si>
  <si>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</si>
  <si>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</si>
  <si>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</si>
  <si>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</si>
  <si>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</si>
  <si>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</si>
  <si>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</si>
  <si>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</si>
  <si>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</si>
  <si>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</si>
  <si>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</si>
  <si>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</si>
  <si>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</si>
  <si>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</si>
  <si>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</si>
  <si>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</si>
  <si>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</si>
  <si>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</si>
  <si>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</si>
  <si>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</si>
  <si>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</si>
  <si>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</si>
  <si>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</si>
  <si>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</si>
  <si>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</si>
  <si>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</si>
  <si>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</si>
  <si>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</si>
  <si>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</si>
  <si>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</si>
  <si>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</si>
  <si>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</si>
  <si>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</si>
  <si>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</si>
  <si>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</si>
  <si>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</si>
  <si>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</si>
  <si>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</si>
  <si>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</si>
  <si>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</si>
  <si>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</si>
  <si>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</si>
  <si>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</si>
  <si>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</si>
  <si>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</si>
  <si>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</si>
  <si>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</si>
  <si>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</si>
  <si>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</si>
  <si>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</si>
  <si>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</si>
  <si>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</si>
  <si>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</si>
  <si>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</si>
  <si>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</si>
  <si>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</si>
  <si>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</si>
  <si>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</si>
  <si>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</si>
  <si>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</si>
  <si>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</si>
  <si>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</si>
  <si>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</si>
  <si>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</si>
  <si>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</si>
  <si>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</si>
  <si>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</si>
  <si>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</si>
  <si>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</si>
  <si>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</si>
  <si>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</si>
  <si>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</si>
  <si>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</si>
  <si>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</si>
  <si>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</si>
  <si>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</si>
  <si>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</si>
  <si>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</si>
  <si>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</si>
  <si>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</si>
  <si>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</si>
  <si>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</si>
  <si>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</si>
  <si>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</si>
  <si>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</si>
  <si>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</si>
  <si>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</si>
  <si>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</si>
  <si>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</si>
  <si>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</si>
  <si>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</si>
  <si>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</si>
  <si>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</si>
  <si>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</si>
  <si>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</si>
  <si>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</si>
  <si>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</si>
  <si>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</si>
  <si>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</si>
  <si>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</si>
  <si>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</si>
  <si>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</si>
  <si>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</si>
  <si>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</si>
  <si>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</si>
  <si>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</si>
  <si>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</si>
  <si>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</si>
  <si>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</si>
  <si>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</si>
  <si>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</si>
  <si>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</si>
  <si>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</si>
  <si>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</si>
  <si>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</si>
  <si>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</si>
  <si>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</si>
  <si>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</si>
  <si>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</si>
  <si>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</si>
  <si>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</si>
  <si>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</si>
  <si>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</si>
  <si>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</si>
  <si>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</si>
  <si>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</si>
  <si>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</si>
  <si>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</si>
  <si>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</si>
  <si>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</si>
  <si>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</si>
  <si>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</si>
  <si>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</si>
  <si>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</si>
  <si>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</si>
  <si>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</si>
  <si>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</si>
  <si>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</si>
  <si>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</si>
  <si>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</si>
  <si>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</si>
  <si>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</si>
  <si>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</si>
  <si>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</si>
  <si>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</si>
  <si>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</si>
  <si>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</si>
  <si>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</si>
  <si>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</si>
  <si>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</si>
  <si>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</si>
  <si>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</si>
  <si>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</si>
  <si>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</si>
  <si>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</si>
  <si>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</si>
  <si>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</si>
  <si>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</si>
  <si>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</si>
  <si>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</si>
  <si>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</si>
  <si>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</si>
  <si>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</si>
  <si>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</si>
  <si>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</si>
  <si>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</si>
  <si>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</si>
  <si>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</si>
  <si>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</si>
  <si>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</si>
  <si>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</si>
  <si>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</si>
  <si>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</si>
  <si>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</si>
  <si>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</si>
  <si>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</si>
  <si>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</si>
  <si>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</si>
  <si>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</si>
  <si>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</si>
  <si>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</si>
  <si>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</si>
  <si>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</si>
  <si>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</si>
  <si>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</si>
  <si>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</si>
  <si>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</si>
  <si>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</si>
  <si>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</si>
  <si>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</si>
  <si>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</si>
  <si>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</si>
  <si>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</si>
  <si>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</si>
  <si>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</si>
  <si>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</si>
  <si>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</si>
  <si>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</si>
  <si>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</si>
  <si>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</si>
  <si>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</si>
  <si>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</si>
  <si>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</si>
  <si>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</si>
  <si>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</si>
  <si>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</si>
  <si>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</si>
  <si>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</si>
  <si>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</si>
  <si>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</si>
  <si>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</si>
  <si>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</si>
  <si>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</si>
  <si>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</si>
  <si>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</si>
  <si>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</si>
  <si>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</si>
  <si>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</si>
  <si>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</si>
  <si>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</si>
  <si>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</si>
  <si>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</si>
  <si>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</si>
  <si>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</si>
  <si>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</si>
  <si>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</si>
  <si>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</si>
  <si>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</si>
  <si>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</si>
  <si>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</si>
  <si>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</si>
  <si>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</si>
  <si>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</si>
  <si>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</si>
  <si>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</si>
  <si>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</si>
  <si>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</si>
  <si>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</si>
  <si>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</si>
  <si>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</si>
  <si>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</si>
  <si>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</si>
  <si>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</si>
  <si>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</si>
  <si>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</si>
  <si>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</si>
  <si>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</si>
  <si>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</si>
  <si>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</si>
  <si>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</si>
  <si>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</si>
  <si>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</si>
  <si>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</si>
  <si>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</si>
  <si>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</si>
  <si>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</si>
  <si>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</si>
  <si>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</si>
  <si>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</si>
  <si>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</si>
  <si>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</si>
  <si>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</si>
  <si>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</si>
  <si>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</si>
  <si>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</si>
  <si>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</si>
  <si>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</si>
  <si>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</si>
  <si>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</si>
  <si>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</si>
  <si>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</si>
  <si>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</si>
  <si>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</si>
  <si>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</si>
  <si>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</si>
  <si>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</si>
  <si>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</si>
  <si>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</si>
  <si>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</si>
  <si>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</si>
  <si>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</si>
  <si>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</si>
  <si>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</si>
  <si>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</si>
  <si>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</si>
  <si>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</si>
  <si>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</si>
  <si>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</si>
  <si>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</si>
  <si>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</si>
  <si>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</si>
  <si>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</si>
  <si>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</si>
  <si>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</si>
  <si>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</si>
  <si>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</si>
  <si>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</si>
  <si>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</si>
  <si>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</si>
  <si>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</si>
  <si>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</si>
  <si>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</si>
  <si>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</si>
  <si>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</si>
  <si>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</si>
  <si>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</si>
  <si>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</si>
  <si>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</si>
  <si>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</si>
  <si>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</si>
  <si>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</si>
  <si>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</si>
  <si>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</si>
  <si>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</si>
  <si>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</si>
  <si>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</si>
  <si>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</si>
  <si>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</si>
  <si>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</si>
  <si>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</si>
  <si>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</si>
  <si>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</si>
  <si>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</si>
  <si>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</si>
  <si>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</si>
  <si>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</si>
  <si>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</si>
  <si>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</si>
  <si>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</si>
  <si>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</si>
  <si>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</si>
  <si>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</si>
  <si>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</si>
  <si>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</si>
  <si>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</si>
  <si>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</si>
  <si>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</si>
  <si>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</si>
  <si>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</si>
  <si>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</si>
  <si>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</si>
  <si>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</si>
  <si>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</si>
  <si>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</si>
  <si>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</si>
  <si>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</si>
  <si>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</si>
  <si>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</si>
  <si>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</si>
  <si>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</si>
  <si>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</si>
  <si>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</si>
  <si>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</si>
  <si>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</si>
  <si>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</si>
  <si>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</si>
  <si>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</si>
  <si>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</si>
  <si>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</si>
  <si>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</si>
  <si>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</si>
  <si>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</si>
  <si>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</si>
  <si>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</si>
  <si>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</si>
  <si>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</si>
  <si>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</si>
  <si>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</si>
  <si>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</si>
  <si>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</si>
  <si>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</si>
  <si>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</si>
  <si>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</si>
  <si>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</si>
  <si>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</si>
  <si>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</si>
  <si>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</si>
  <si>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</si>
  <si>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</si>
  <si>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</si>
  <si>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</si>
  <si>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</si>
  <si>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</si>
  <si>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</si>
  <si>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</si>
  <si>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</si>
  <si>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</si>
  <si>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</si>
  <si>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</si>
  <si>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</si>
  <si>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</si>
  <si>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</si>
  <si>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</si>
  <si>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</si>
  <si>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</si>
  <si>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</si>
  <si>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</si>
  <si>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</si>
  <si>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</si>
  <si>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</si>
  <si>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</si>
  <si>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</si>
  <si>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</si>
  <si>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</si>
  <si>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</si>
  <si>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</si>
  <si>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</si>
  <si>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</si>
  <si>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</si>
  <si>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</si>
  <si>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</si>
  <si>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</si>
  <si>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</si>
  <si>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</si>
  <si>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</si>
  <si>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</si>
  <si>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</si>
  <si>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</si>
  <si>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</si>
  <si>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</si>
  <si>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</si>
  <si>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</si>
  <si>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</si>
  <si>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</si>
  <si>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</si>
  <si>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</si>
  <si>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</si>
  <si>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</si>
  <si>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</si>
  <si>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</si>
  <si>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</si>
  <si>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</si>
  <si>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</si>
  <si>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</si>
  <si>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</si>
  <si>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</si>
  <si>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</si>
  <si>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</si>
  <si>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</si>
  <si>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</si>
  <si>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</si>
  <si>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</si>
  <si>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</si>
  <si>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</si>
  <si>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</si>
  <si>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</si>
  <si>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</si>
  <si>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</si>
  <si>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</si>
  <si>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</si>
  <si>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</si>
  <si>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</si>
  <si>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</si>
  <si>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</si>
  <si>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</si>
  <si>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</si>
  <si>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</si>
  <si>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</si>
  <si>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</si>
  <si>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</si>
  <si>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</si>
  <si>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</si>
  <si>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</si>
  <si>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</si>
  <si>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</si>
  <si>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</si>
  <si>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</si>
  <si>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</si>
  <si>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</si>
  <si>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</si>
  <si>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</si>
  <si>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</si>
  <si>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</si>
  <si>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</si>
  <si>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</si>
  <si>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</si>
  <si>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</si>
  <si>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</si>
  <si>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</si>
  <si>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</si>
  <si>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</si>
  <si>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</si>
  <si>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</si>
  <si>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</si>
  <si>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</si>
  <si>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</si>
  <si>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</si>
  <si>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</si>
  <si>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</si>
  <si>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</si>
  <si>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</si>
  <si>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</si>
  <si>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</si>
  <si>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</si>
  <si>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</si>
  <si>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</si>
  <si>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</si>
  <si>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</si>
  <si>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</si>
  <si>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</si>
  <si>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</si>
  <si>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</si>
  <si>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</si>
  <si>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</si>
  <si>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</si>
  <si>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</si>
  <si>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</si>
  <si>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</si>
  <si>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</si>
  <si>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</si>
  <si>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</si>
  <si>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</si>
  <si>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</si>
  <si>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</si>
  <si>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</si>
  <si>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</si>
  <si>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</si>
  <si>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</si>
  <si>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</si>
  <si>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</si>
  <si>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</si>
  <si>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</si>
  <si>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</si>
  <si>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</si>
  <si>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</si>
  <si>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</si>
  <si>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</si>
  <si>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</si>
  <si>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</si>
  <si>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</si>
  <si>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</si>
  <si>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</si>
  <si>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</si>
  <si>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</si>
  <si>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</si>
  <si>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</si>
  <si>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</si>
  <si>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</si>
  <si>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</si>
  <si>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</si>
  <si>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</si>
  <si>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</si>
  <si>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</si>
  <si>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</si>
  <si>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</si>
  <si>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</si>
  <si>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</si>
  <si>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</si>
  <si>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</si>
  <si>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</si>
  <si>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</si>
  <si>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</si>
  <si>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</si>
  <si>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</si>
  <si>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</si>
  <si>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</si>
  <si>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</si>
  <si>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</si>
  <si>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</si>
  <si>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</si>
  <si>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</si>
  <si>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</si>
  <si>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</si>
  <si>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</si>
  <si>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</si>
  <si>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</si>
  <si>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</si>
  <si>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</si>
  <si>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</si>
  <si>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</si>
  <si>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</si>
  <si>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</si>
  <si>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</si>
  <si>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</si>
  <si>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</si>
  <si>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</si>
  <si>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</si>
  <si>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</si>
  <si>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</si>
  <si>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</si>
  <si>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</si>
  <si>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</si>
  <si>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</si>
  <si>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</si>
  <si>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</si>
  <si>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</si>
  <si>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</si>
  <si>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</si>
  <si>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</si>
  <si>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</si>
  <si>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</si>
  <si>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</si>
  <si>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</si>
  <si>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</si>
  <si>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</si>
  <si>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</si>
  <si>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</si>
  <si>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</si>
  <si>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</si>
  <si>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</si>
  <si>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</si>
  <si>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</si>
  <si>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</si>
  <si>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</si>
  <si>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</si>
  <si>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</si>
  <si>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</si>
  <si>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</si>
  <si>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</si>
  <si>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</si>
  <si>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</si>
  <si>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</si>
  <si>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</si>
  <si>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</si>
  <si>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</si>
  <si>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</si>
  <si>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</si>
  <si>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</si>
  <si>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</si>
  <si>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</si>
  <si>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</si>
  <si>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</si>
  <si>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</si>
  <si>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</si>
  <si>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</si>
  <si>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</si>
  <si>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</si>
  <si>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</si>
  <si>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</si>
  <si>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</si>
  <si>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</si>
  <si>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</si>
  <si>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</si>
  <si>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</si>
  <si>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</si>
  <si>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</si>
  <si>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</si>
  <si>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</si>
  <si>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</si>
  <si>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</si>
  <si>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</si>
  <si>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</si>
  <si>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</si>
  <si>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</si>
  <si>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</si>
  <si>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</si>
  <si>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</si>
  <si>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</si>
  <si>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</si>
  <si>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</si>
  <si>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</si>
  <si>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</si>
  <si>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</si>
  <si>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</si>
  <si>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</si>
  <si>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</si>
  <si>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</si>
  <si>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</si>
  <si>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</si>
  <si>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</si>
  <si>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</si>
  <si>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</si>
  <si>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</si>
  <si>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</si>
  <si>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</si>
  <si>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</si>
  <si>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</si>
  <si>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</si>
  <si>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</si>
  <si>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</si>
  <si>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</si>
  <si>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</si>
  <si>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</si>
  <si>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</si>
  <si>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</si>
  <si>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</si>
  <si>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</si>
  <si>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</si>
  <si>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</si>
  <si>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</si>
  <si>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</si>
  <si>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</si>
  <si>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</si>
  <si>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</si>
  <si>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</si>
  <si>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</si>
  <si>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</si>
  <si>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</si>
  <si>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</si>
  <si>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</si>
  <si>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</si>
  <si>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</si>
  <si>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</si>
  <si>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</si>
  <si>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</si>
  <si>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</si>
  <si>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</si>
  <si>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</si>
  <si>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</si>
  <si>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</si>
  <si>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</si>
  <si>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</si>
  <si>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</si>
  <si>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</si>
  <si>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</si>
  <si>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</si>
  <si>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</si>
  <si>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</si>
  <si>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</si>
  <si>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</si>
  <si>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</si>
  <si>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</si>
  <si>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</si>
  <si>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</si>
  <si>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</si>
  <si>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</si>
  <si>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</si>
  <si>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</si>
  <si>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</si>
  <si>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</si>
  <si>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</si>
  <si>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</si>
  <si>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</si>
  <si>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</si>
  <si>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</si>
  <si>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</si>
  <si>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</si>
  <si>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</si>
  <si>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</si>
  <si>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</si>
  <si>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</si>
  <si>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</si>
  <si>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</si>
  <si>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</si>
  <si>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</si>
  <si>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</si>
  <si>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</si>
  <si>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</si>
  <si>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</si>
  <si>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</si>
  <si>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</si>
  <si>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</si>
  <si>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</si>
  <si>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</si>
  <si>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</si>
  <si>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</si>
  <si>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</si>
  <si>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</si>
  <si>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</si>
  <si>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</si>
  <si>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</si>
  <si>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</si>
  <si>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</si>
  <si>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</si>
  <si>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</si>
  <si>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</si>
  <si>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</si>
  <si>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</si>
  <si>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</si>
  <si>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</si>
  <si>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</si>
  <si>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</si>
  <si>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</si>
  <si>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</si>
  <si>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</si>
  <si>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</si>
  <si>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</si>
  <si>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</si>
  <si>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</si>
  <si>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</si>
  <si>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</si>
  <si>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</si>
  <si>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</si>
  <si>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</si>
  <si>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</si>
  <si>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</si>
  <si>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</si>
  <si>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</si>
  <si>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</si>
  <si>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</si>
  <si>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</si>
  <si>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</si>
  <si>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</si>
  <si>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</si>
  <si>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</si>
  <si>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</si>
  <si>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</si>
  <si>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</si>
  <si>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</si>
  <si>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</si>
  <si>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</si>
  <si>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</si>
  <si>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</si>
  <si>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</si>
  <si>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</si>
  <si>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</si>
  <si>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</si>
  <si>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</si>
  <si>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</si>
  <si>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</si>
  <si>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</si>
  <si>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</si>
  <si>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</si>
  <si>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</si>
  <si>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</si>
  <si>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</si>
  <si>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</si>
  <si>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</si>
  <si>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</si>
  <si>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</si>
  <si>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</si>
  <si>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</si>
  <si>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</si>
  <si>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</si>
  <si>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</si>
  <si>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</si>
  <si>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</si>
  <si>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</si>
  <si>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</si>
  <si>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</si>
  <si>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</si>
  <si>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</si>
  <si>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</si>
  <si>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</si>
  <si>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</si>
  <si>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</si>
  <si>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</si>
  <si>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</si>
  <si>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</si>
  <si>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</si>
  <si>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</si>
  <si>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</si>
  <si>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</si>
  <si>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</si>
  <si>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</si>
  <si>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</si>
  <si>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</si>
  <si>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</si>
  <si>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</si>
  <si>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</si>
  <si>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</si>
  <si>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</si>
  <si>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</si>
  <si>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</si>
  <si>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</si>
  <si>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</si>
  <si>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</si>
  <si>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</si>
  <si>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</si>
  <si>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</si>
  <si>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</si>
  <si>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</si>
  <si>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</si>
  <si>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</si>
  <si>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</si>
  <si>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</si>
  <si>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</si>
  <si>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</si>
  <si>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</si>
  <si>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</si>
  <si>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</si>
  <si>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</si>
  <si>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</si>
  <si>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</si>
  <si>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</si>
  <si>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</si>
  <si>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</si>
  <si>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</si>
  <si>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</si>
  <si>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</si>
  <si>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</si>
  <si>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</si>
  <si>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</si>
  <si>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</si>
  <si>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</si>
  <si>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</si>
  <si>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</si>
  <si>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</si>
  <si>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</si>
  <si>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</si>
  <si>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</si>
  <si>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</si>
  <si>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</si>
  <si>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</si>
  <si>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</si>
  <si>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</si>
  <si>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</si>
  <si>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</si>
  <si>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</si>
  <si>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</si>
  <si>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</si>
  <si>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</si>
  <si>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</si>
  <si>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</si>
  <si>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</si>
  <si>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</si>
  <si>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</si>
  <si>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</si>
  <si>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</si>
  <si>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</si>
  <si>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</si>
  <si>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</si>
  <si>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</si>
  <si>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</si>
  <si>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</si>
  <si>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</si>
  <si>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</si>
  <si>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</si>
  <si>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</si>
  <si>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</si>
  <si>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</si>
  <si>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</si>
  <si>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</si>
  <si>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</si>
  <si>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</si>
  <si>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</si>
  <si>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</si>
  <si>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</si>
  <si>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</si>
  <si>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</si>
  <si>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</si>
  <si>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</si>
  <si>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</si>
  <si>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</si>
  <si>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</si>
  <si>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</si>
  <si>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</si>
  <si>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</si>
  <si>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</si>
  <si>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</si>
  <si>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</si>
  <si>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</si>
  <si>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</si>
  <si>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</si>
  <si>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</si>
  <si>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</si>
  <si>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</si>
  <si>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</si>
  <si>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</si>
  <si>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</si>
  <si>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</si>
  <si>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</si>
  <si>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</si>
  <si>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</si>
  <si>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</si>
  <si>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</si>
  <si>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</si>
  <si>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</si>
  <si>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</si>
  <si>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</si>
  <si>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</si>
  <si>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</si>
  <si>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</si>
  <si>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</si>
  <si>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</si>
  <si>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</si>
  <si>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</si>
  <si>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</si>
  <si>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</si>
  <si>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</si>
  <si>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</si>
  <si>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</si>
  <si>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</si>
  <si>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</si>
  <si>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</si>
  <si>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</si>
  <si>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</si>
  <si>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</si>
  <si>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</si>
  <si>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</si>
  <si>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</si>
  <si>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</si>
  <si>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</si>
  <si>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</si>
  <si>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</si>
  <si>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</si>
  <si>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</si>
  <si>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</si>
  <si>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</si>
  <si>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</si>
  <si>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</si>
  <si>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</si>
  <si>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</si>
  <si>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</si>
  <si>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</si>
  <si>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</si>
  <si>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</si>
  <si>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</si>
  <si>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</si>
  <si>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</si>
  <si>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</si>
  <si>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</si>
  <si>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</si>
  <si>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</si>
  <si>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</si>
  <si>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</si>
  <si>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</si>
  <si>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</si>
  <si>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</si>
  <si>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</si>
  <si>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</si>
  <si>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</si>
  <si>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</si>
  <si>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</si>
  <si>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</si>
  <si>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</si>
  <si>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</si>
  <si>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</si>
  <si>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</si>
  <si>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</si>
  <si>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</si>
  <si>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</si>
  <si>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</si>
  <si>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</si>
  <si>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</si>
  <si>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</si>
  <si>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</si>
  <si>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</si>
  <si>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</si>
  <si>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</si>
  <si>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</si>
  <si>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</si>
  <si>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</si>
  <si>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</si>
  <si>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</si>
  <si>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</si>
  <si>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</si>
  <si>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</si>
  <si>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</si>
  <si>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</si>
  <si>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</si>
  <si>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</si>
  <si>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</si>
  <si>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</si>
  <si>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</si>
  <si>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</si>
  <si>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</si>
  <si>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</si>
  <si>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</si>
  <si>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</si>
  <si>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</si>
  <si>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</si>
  <si>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</si>
  <si>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</si>
  <si>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</si>
  <si>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</si>
  <si>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</si>
  <si>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</si>
  <si>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</si>
  <si>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</si>
  <si>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</si>
  <si>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</si>
  <si>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</si>
  <si>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</si>
  <si>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</si>
  <si>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</si>
  <si>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</si>
  <si>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</si>
  <si>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</si>
  <si>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</si>
  <si>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</si>
  <si>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</si>
  <si>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</si>
  <si>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</si>
  <si>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</si>
  <si>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</si>
  <si>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</si>
  <si>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</si>
  <si>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</si>
  <si>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</si>
  <si>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</si>
  <si>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</si>
  <si>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</si>
  <si>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</si>
  <si>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</si>
  <si>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</si>
  <si>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</si>
  <si>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</si>
  <si>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</si>
  <si>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</si>
  <si>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</si>
  <si>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</si>
  <si>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</si>
  <si>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</si>
  <si>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</si>
  <si>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</si>
  <si>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</si>
  <si>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</si>
  <si>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</si>
  <si>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</si>
  <si>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</si>
  <si>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</si>
  <si>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</si>
  <si>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</si>
  <si>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</si>
  <si>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</si>
  <si>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</si>
  <si>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</si>
  <si>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</si>
  <si>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</si>
  <si>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</si>
  <si>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</si>
  <si>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</si>
  <si>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</si>
  <si>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</si>
  <si>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</si>
  <si>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</si>
  <si>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</si>
  <si>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</si>
  <si>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</si>
  <si>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</si>
  <si>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</si>
  <si>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</si>
  <si>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</si>
  <si>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</si>
  <si>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</si>
  <si>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</si>
  <si>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</si>
  <si>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</si>
  <si>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</si>
  <si>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</si>
  <si>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</si>
  <si>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</si>
  <si>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</si>
  <si>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</si>
  <si>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</si>
  <si>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</si>
  <si>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</si>
  <si>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</si>
  <si>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</si>
  <si>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</si>
  <si>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</si>
  <si>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</si>
  <si>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</si>
  <si>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</si>
  <si>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</si>
  <si>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</si>
  <si>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</si>
  <si>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</si>
  <si>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</si>
  <si>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</si>
  <si>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</si>
  <si>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</si>
  <si>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</si>
  <si>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</si>
  <si>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</si>
  <si>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</si>
  <si>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</si>
  <si>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</si>
  <si>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</si>
  <si>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</si>
  <si>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</si>
  <si>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</si>
  <si>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</si>
  <si>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</si>
  <si>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</si>
  <si>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</si>
  <si>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</si>
  <si>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</si>
  <si>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</si>
  <si>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</si>
  <si>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</si>
  <si>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</si>
  <si>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</si>
  <si>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</si>
  <si>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</si>
  <si>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</si>
  <si>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</si>
  <si>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</si>
  <si>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</si>
  <si>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</si>
  <si>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</si>
  <si>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</si>
  <si>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</si>
  <si>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</si>
  <si>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</si>
  <si>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</si>
  <si>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</si>
  <si>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</si>
  <si>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</si>
  <si>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</si>
  <si>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</si>
  <si>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</si>
  <si>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</si>
  <si>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</si>
  <si>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</si>
  <si>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</si>
  <si>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</si>
  <si>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</si>
  <si>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</si>
  <si>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</si>
  <si>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</si>
  <si>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</si>
  <si>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</si>
  <si>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</si>
  <si>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</si>
  <si>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</si>
  <si>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</si>
  <si>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</si>
  <si>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</si>
  <si>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</si>
  <si>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</si>
  <si>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</si>
  <si>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</si>
  <si>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</si>
  <si>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</si>
  <si>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</si>
  <si>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</si>
  <si>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</si>
  <si>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</si>
  <si>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</si>
  <si>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</si>
  <si>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</si>
  <si>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</si>
  <si>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</si>
  <si>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</si>
  <si>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</si>
  <si>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</si>
  <si>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</si>
  <si>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</si>
  <si>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</si>
  <si>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</si>
  <si>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</si>
  <si>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</si>
  <si>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</si>
  <si>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</si>
  <si>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</si>
  <si>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</si>
  <si>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</si>
  <si>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</si>
  <si>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</si>
  <si>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</si>
  <si>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</si>
  <si>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</si>
  <si>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</si>
  <si>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</si>
  <si>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</si>
  <si>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</si>
  <si>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</si>
  <si>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</si>
  <si>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</si>
  <si>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</si>
  <si>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</si>
  <si>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</si>
  <si>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</si>
  <si>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</si>
  <si>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</si>
  <si>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</si>
  <si>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</si>
  <si>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</si>
  <si>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</si>
  <si>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</si>
  <si>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</si>
  <si>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</si>
  <si>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</si>
  <si>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</si>
  <si>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</si>
  <si>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</si>
  <si>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</si>
  <si>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</si>
  <si>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</si>
  <si>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</si>
  <si>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</si>
  <si>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</si>
  <si>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</si>
  <si>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</si>
  <si>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</si>
  <si>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</si>
  <si>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</si>
  <si>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</si>
  <si>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</si>
  <si>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</si>
  <si>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</si>
  <si>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</si>
  <si>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</si>
  <si>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</si>
  <si>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</si>
  <si>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</si>
  <si>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</si>
  <si>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</si>
  <si>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</si>
  <si>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</si>
  <si>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</si>
  <si>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</si>
  <si>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</si>
  <si>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</si>
  <si>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</si>
  <si>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</si>
  <si>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</si>
  <si>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</si>
  <si>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</si>
  <si>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</si>
  <si>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</si>
  <si>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</si>
  <si>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</si>
  <si>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</si>
  <si>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</si>
  <si>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</si>
  <si>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</si>
  <si>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</si>
  <si>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</si>
  <si>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</si>
  <si>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</si>
  <si>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</si>
  <si>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</si>
  <si>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</si>
  <si>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</si>
  <si>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</si>
  <si>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</si>
  <si>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</si>
  <si>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</si>
  <si>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</si>
  <si>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</si>
  <si>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</si>
  <si>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</si>
  <si>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</si>
  <si>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</si>
  <si>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</si>
  <si>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</si>
  <si>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</si>
  <si>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</si>
  <si>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</si>
  <si>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</si>
  <si>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</si>
  <si>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</si>
  <si>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</si>
  <si>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</si>
  <si>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</si>
  <si>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</si>
  <si>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</si>
  <si>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</si>
  <si>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</si>
  <si>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</si>
  <si>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</si>
  <si>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</si>
  <si>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</si>
  <si>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</si>
  <si>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</si>
  <si>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</si>
  <si>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</si>
  <si>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</si>
  <si>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</si>
  <si>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</si>
  <si>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</si>
  <si>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</si>
  <si>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</si>
  <si>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</si>
  <si>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</si>
  <si>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</si>
  <si>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</si>
  <si>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</si>
  <si>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</si>
  <si>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</si>
  <si>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</si>
  <si>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</si>
  <si>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</si>
  <si>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</si>
  <si>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</si>
  <si>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</si>
  <si>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</si>
  <si>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</si>
  <si>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</si>
  <si>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</si>
  <si>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</si>
  <si>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</si>
  <si>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</si>
  <si>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</si>
  <si>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</si>
  <si>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</si>
  <si>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</si>
  <si>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</si>
  <si>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</si>
  <si>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</si>
  <si>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</si>
  <si>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</si>
  <si>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</si>
  <si>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</si>
  <si>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</si>
  <si>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</si>
  <si>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</si>
  <si>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</si>
  <si>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</si>
  <si>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</si>
  <si>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</si>
  <si>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</si>
  <si>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</si>
  <si>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</si>
  <si>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</si>
  <si>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</si>
  <si>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</si>
  <si>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</si>
  <si>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</si>
  <si>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</si>
  <si>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</si>
  <si>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</si>
  <si>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</si>
  <si>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</si>
  <si>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</si>
  <si>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</si>
  <si>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</si>
  <si>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</si>
  <si>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</si>
  <si>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</si>
  <si>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</si>
  <si>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</si>
  <si>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</si>
  <si>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</si>
  <si>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</si>
  <si>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</si>
  <si>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</si>
  <si>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</si>
  <si>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</si>
  <si>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</si>
  <si>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</si>
  <si>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</si>
  <si>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</si>
  <si>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</si>
  <si>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</si>
  <si>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</si>
  <si>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</si>
  <si>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</si>
  <si>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</si>
  <si>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</si>
  <si>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</si>
  <si>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</si>
  <si>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</si>
  <si>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</si>
  <si>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</si>
  <si>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</si>
  <si>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</si>
  <si>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</si>
  <si>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</si>
  <si>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</si>
  <si>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</si>
  <si>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</si>
  <si>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</si>
  <si>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</si>
  <si>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</si>
  <si>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</si>
  <si>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</si>
  <si>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</si>
  <si>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</si>
  <si>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</si>
  <si>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</si>
  <si>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</si>
  <si>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</si>
  <si>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</si>
  <si>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</si>
  <si>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</si>
  <si>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</si>
  <si>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</si>
  <si>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</si>
  <si>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</si>
  <si>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</si>
  <si>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</si>
  <si>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</si>
  <si>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</si>
  <si>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</si>
  <si>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</si>
  <si>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</si>
  <si>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</si>
  <si>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</si>
  <si>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</si>
  <si>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</si>
  <si>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</si>
  <si>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</si>
  <si>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</si>
  <si>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</si>
  <si>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</si>
  <si>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</si>
  <si>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</si>
  <si>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</si>
  <si>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</si>
  <si>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</si>
  <si>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</si>
  <si>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</si>
  <si>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</si>
  <si>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</si>
  <si>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</si>
  <si>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</si>
  <si>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</si>
  <si>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</si>
  <si>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</si>
  <si>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</si>
  <si>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</si>
  <si>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</si>
  <si>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</si>
  <si>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</si>
  <si>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</si>
  <si>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</si>
  <si>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</si>
  <si>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</si>
  <si>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</si>
  <si>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</si>
  <si>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</si>
  <si>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</si>
  <si>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</si>
  <si>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</si>
  <si>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</si>
  <si>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</si>
  <si>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</si>
  <si>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</si>
  <si>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</si>
  <si>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</si>
  <si>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</si>
  <si>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</si>
  <si>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</si>
  <si>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</si>
  <si>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</si>
  <si>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</si>
  <si>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</si>
  <si>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</si>
  <si>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</si>
  <si>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</si>
  <si>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</si>
  <si>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</si>
  <si>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</si>
  <si>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</si>
  <si>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</si>
  <si>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</si>
  <si>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</si>
  <si>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</si>
  <si>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</si>
  <si>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</si>
  <si>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</si>
  <si>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</si>
  <si>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</si>
  <si>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</si>
  <si>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</si>
  <si>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</si>
  <si>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</si>
  <si>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</si>
  <si>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</si>
  <si>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</si>
  <si>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</si>
  <si>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</si>
  <si>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</si>
  <si>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</si>
  <si>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</si>
  <si>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</si>
  <si>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</si>
  <si>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</si>
  <si>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</si>
  <si>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</si>
  <si>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</si>
  <si>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</si>
  <si>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</si>
  <si>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</si>
  <si>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</si>
  <si>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</si>
  <si>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</si>
  <si>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</si>
  <si>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</si>
  <si>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</si>
  <si>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</si>
  <si>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</si>
  <si>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</si>
  <si>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</si>
  <si>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</si>
  <si>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</si>
  <si>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</si>
  <si>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</si>
  <si>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</si>
  <si>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</si>
  <si>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</si>
  <si>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</si>
  <si>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</si>
  <si>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</si>
  <si>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</si>
  <si>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</si>
  <si>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</si>
  <si>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</si>
  <si>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</si>
  <si>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</si>
  <si>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</si>
  <si>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</si>
  <si>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</si>
  <si>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</si>
  <si>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</si>
  <si>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</si>
  <si>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</si>
  <si>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</si>
  <si>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</si>
  <si>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</si>
  <si>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</si>
  <si>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</si>
  <si>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</si>
  <si>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</si>
  <si>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</si>
  <si>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</si>
  <si>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</si>
  <si>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</si>
  <si>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</si>
  <si>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</si>
  <si>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</si>
  <si>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</si>
  <si>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</si>
  <si>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</si>
  <si>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</si>
  <si>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</si>
  <si>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</si>
  <si>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</si>
  <si>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</si>
  <si>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</si>
  <si>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</si>
  <si>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</si>
  <si>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</si>
  <si>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</si>
  <si>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</si>
  <si>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</si>
  <si>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</si>
  <si>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</si>
  <si>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</si>
  <si>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</si>
  <si>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</si>
  <si>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</si>
  <si>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</si>
  <si>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</si>
  <si>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</si>
  <si>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</si>
  <si>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</si>
  <si>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</si>
  <si>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</si>
  <si>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</si>
  <si>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</si>
  <si>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</si>
  <si>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</si>
  <si>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</si>
  <si>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</si>
  <si>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</si>
  <si>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</si>
  <si>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</si>
  <si>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</si>
  <si>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</si>
  <si>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</si>
  <si>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</si>
  <si>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</si>
  <si>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</si>
  <si>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</si>
  <si>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</si>
  <si>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</si>
  <si>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</si>
  <si>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</si>
  <si>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</si>
  <si>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</si>
  <si>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</si>
  <si>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</si>
  <si>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</si>
  <si>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</si>
  <si>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</si>
  <si>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</si>
  <si>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</si>
  <si>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</si>
  <si>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</si>
  <si>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</si>
  <si>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</si>
  <si>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</si>
  <si>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</si>
  <si>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</si>
  <si>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</si>
  <si>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</si>
  <si>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</si>
  <si>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</si>
  <si>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</si>
  <si>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</si>
  <si>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</si>
  <si>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</si>
  <si>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</si>
  <si>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</si>
  <si>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</si>
  <si>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</si>
  <si>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</si>
  <si>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</si>
  <si>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</si>
  <si>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</si>
  <si>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</si>
  <si>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</si>
  <si>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</si>
  <si>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</si>
  <si>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</si>
  <si>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</si>
  <si>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</si>
  <si>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</si>
  <si>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</si>
  <si>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</si>
  <si>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</si>
  <si>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</si>
  <si>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</si>
  <si>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</si>
  <si>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</si>
  <si>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</si>
  <si>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</si>
  <si>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</si>
  <si>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</si>
  <si>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</si>
  <si>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</si>
  <si>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</si>
  <si>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</si>
  <si>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</si>
  <si>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</si>
  <si>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</si>
  <si>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</si>
  <si>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</si>
  <si>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</si>
  <si>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Months</t>
  </si>
  <si>
    <t xml:space="preserve">Category </t>
  </si>
  <si>
    <t>Percentage of Sales</t>
  </si>
  <si>
    <t>States</t>
  </si>
  <si>
    <t>Sum of  Sales</t>
  </si>
  <si>
    <t>Sub Category</t>
  </si>
  <si>
    <t>Sum of Quantity</t>
  </si>
  <si>
    <t>Count of Order ID</t>
  </si>
  <si>
    <t>Sum of Profit Margin</t>
  </si>
  <si>
    <t>Total Quanity</t>
  </si>
  <si>
    <t>No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</si>
</sst>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0.00"/>
    <numFmt numFmtId="170" formatCode="&quot;$&quot;#,##0"/>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4">
    <fill>
      <patternFill patternType="none"/>
    </fill>
    <fill>
      <patternFill patternType="gray125"/>
    </fill>
    <fill>
      <patternFill patternType="solid">
        <fgColor theme="4" tint="0.59999389629810485"/>
        <bgColor indexed="64"/>
      </patternFill>
    </fill>
    <fill>
      <patternFill patternType="solid">
        <fgColor theme="4" tint="0.39997558519241921"/>
        <bgColor indexed="64"/>
      </patternFill>
    </fill>
  </fills>
  <borders count="16">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bottom/>
      <diagonal/>
    </border>
    <border>
      <left/>
      <right/>
      <top style="thin">
        <color rgb="FFABABAB"/>
      </top>
      <bottom/>
      <diagonal/>
    </border>
    <border>
      <left/>
      <right/>
      <top style="thin">
        <color indexed="65"/>
      </top>
      <bottom/>
      <diagonal/>
    </border>
    <border>
      <left style="thin">
        <color rgb="FFABABAB"/>
      </left>
      <right/>
      <top style="thin">
        <color indexed="65"/>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4" fillId="0" borderId="0" applyFont="0" applyFill="0" applyBorder="0" applyAlignment="0" applyProtection="0"/>
  </cellStyleXfs>
  <cellXfs count="57">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65" fontId="0" fillId="0" borderId="0" xfId="0" applyNumberFormat="1"/>
    <xf numFmtId="0" fontId="2" fillId="2" borderId="0" xfId="0" applyFont="1" applyFill="1"/>
    <xf numFmtId="165" fontId="0" fillId="0" borderId="3" xfId="0" applyNumberFormat="1" applyBorder="1"/>
    <xf numFmtId="165" fontId="0" fillId="0" borderId="4" xfId="0" applyNumberFormat="1" applyBorder="1"/>
    <xf numFmtId="165" fontId="0" fillId="0" borderId="6" xfId="0" applyNumberFormat="1" applyBorder="1"/>
    <xf numFmtId="165" fontId="0" fillId="0" borderId="9" xfId="0" applyNumberFormat="1" applyBorder="1"/>
    <xf numFmtId="165" fontId="0" fillId="0" borderId="5" xfId="0" applyNumberFormat="1" applyBorder="1"/>
    <xf numFmtId="44" fontId="0" fillId="0" borderId="0" xfId="0" applyNumberFormat="1"/>
    <xf numFmtId="9" fontId="0" fillId="0" borderId="0" xfId="1" applyFont="1"/>
    <xf numFmtId="1" fontId="0" fillId="0" borderId="3" xfId="0" applyNumberFormat="1" applyBorder="1"/>
    <xf numFmtId="1" fontId="0" fillId="0" borderId="4" xfId="0" applyNumberFormat="1" applyBorder="1"/>
    <xf numFmtId="1" fontId="0" fillId="0" borderId="5" xfId="0" applyNumberFormat="1" applyBorder="1"/>
    <xf numFmtId="0" fontId="0" fillId="0" borderId="10" xfId="0" applyBorder="1" applyAlignment="1">
      <alignment horizontal="left"/>
    </xf>
    <xf numFmtId="165" fontId="0" fillId="0" borderId="0" xfId="0" applyNumberFormat="1" applyBorder="1"/>
    <xf numFmtId="0" fontId="0" fillId="0" borderId="0" xfId="0" applyBorder="1" applyAlignment="1">
      <alignment horizontal="left"/>
    </xf>
    <xf numFmtId="170" fontId="0" fillId="0" borderId="0" xfId="0" applyNumberFormat="1" applyBorder="1"/>
    <xf numFmtId="1" fontId="0" fillId="0" borderId="0" xfId="0" applyNumberFormat="1" applyBorder="1"/>
    <xf numFmtId="0" fontId="0" fillId="0" borderId="0"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10" fontId="0" fillId="0" borderId="0" xfId="1" applyNumberFormat="1" applyFont="1"/>
    <xf numFmtId="0" fontId="0" fillId="3" borderId="10" xfId="0" applyFill="1" applyBorder="1" applyAlignment="1">
      <alignment horizontal="left"/>
    </xf>
    <xf numFmtId="0" fontId="0" fillId="3" borderId="0" xfId="0" applyFill="1" applyBorder="1" applyAlignment="1">
      <alignment horizontal="left"/>
    </xf>
    <xf numFmtId="0" fontId="0" fillId="0" borderId="11" xfId="0" applyBorder="1"/>
    <xf numFmtId="165" fontId="0" fillId="0" borderId="11" xfId="0" applyNumberFormat="1" applyBorder="1"/>
    <xf numFmtId="165" fontId="0" fillId="0" borderId="12" xfId="0" applyNumberFormat="1" applyBorder="1"/>
    <xf numFmtId="2" fontId="0" fillId="0" borderId="7" xfId="0" applyNumberFormat="1" applyBorder="1"/>
    <xf numFmtId="2" fontId="0" fillId="0" borderId="8" xfId="0" applyNumberFormat="1" applyBorder="1"/>
    <xf numFmtId="2" fontId="0" fillId="0" borderId="11" xfId="0" applyNumberFormat="1" applyBorder="1"/>
    <xf numFmtId="2" fontId="0" fillId="0" borderId="12" xfId="0" applyNumberFormat="1" applyBorder="1"/>
    <xf numFmtId="1" fontId="0" fillId="0" borderId="11" xfId="0" applyNumberFormat="1" applyBorder="1"/>
    <xf numFmtId="1" fontId="0" fillId="0" borderId="12" xfId="0" applyNumberFormat="1" applyBorder="1"/>
    <xf numFmtId="0" fontId="0" fillId="0" borderId="13" xfId="0" applyBorder="1" applyAlignment="1">
      <alignment horizontal="left"/>
    </xf>
    <xf numFmtId="165" fontId="0" fillId="0" borderId="13" xfId="0" applyNumberFormat="1" applyBorder="1"/>
    <xf numFmtId="2" fontId="0" fillId="0" borderId="14" xfId="0" applyNumberFormat="1" applyBorder="1"/>
    <xf numFmtId="1" fontId="0" fillId="0" borderId="14" xfId="0" applyNumberFormat="1" applyBorder="1"/>
    <xf numFmtId="2" fontId="0" fillId="0" borderId="15" xfId="0" applyNumberFormat="1" applyBorder="1"/>
    <xf numFmtId="165" fontId="0" fillId="0" borderId="14" xfId="0" applyNumberFormat="1" applyBorder="1"/>
    <xf numFmtId="164" fontId="1" fillId="0" borderId="0" xfId="0" applyNumberFormat="1" applyFont="1"/>
    <xf numFmtId="170" fontId="0" fillId="0" borderId="0" xfId="0" applyNumberFormat="1"/>
  </cellXfs>
  <cellStyles count="2">
    <cellStyle name="Normal" xfId="0" builtinId="0"/>
    <cellStyle name="Percent" xfId="1" builtinId="5"/>
  </cellStyles>
  <dxfs count="144">
    <dxf>
      <numFmt numFmtId="14" formatCode="0.00%"/>
    </dxf>
    <dxf>
      <numFmt numFmtId="14" formatCode="0.00%"/>
    </dxf>
    <dxf>
      <numFmt numFmtId="1" formatCode="0"/>
    </dxf>
    <dxf>
      <numFmt numFmtId="1" formatCode="0"/>
    </dxf>
    <dxf>
      <numFmt numFmtId="165" formatCode="&quot;$&quot;#,##0.00"/>
    </dxf>
    <dxf>
      <numFmt numFmtId="165" formatCode="&quot;$&quot;#,##0.00"/>
    </dxf>
    <dxf>
      <numFmt numFmtId="165" formatCode="&quot;$&quot;#,##0.00"/>
    </dxf>
    <dxf>
      <numFmt numFmtId="2" formatCode="0.00"/>
    </dxf>
    <dxf>
      <numFmt numFmtId="1" formatCode="0"/>
    </dxf>
    <dxf>
      <numFmt numFmtId="2" formatCode="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4" formatCode="0.00%"/>
    </dxf>
    <dxf>
      <numFmt numFmtId="1" formatCode="0"/>
    </dxf>
    <dxf>
      <numFmt numFmtId="1" formatCode="0"/>
    </dxf>
    <dxf>
      <numFmt numFmtId="165" formatCode="&quot;$&quot;#,##0.00"/>
    </dxf>
    <dxf>
      <numFmt numFmtId="165" formatCode="&quot;$&quot;#,##0.00"/>
    </dxf>
    <dxf>
      <numFmt numFmtId="165" formatCode="&quot;$&quot;#,##0.00"/>
    </dxf>
    <dxf>
      <numFmt numFmtId="2" formatCode="0.00"/>
    </dxf>
    <dxf>
      <numFmt numFmtId="1" formatCode="0"/>
    </dxf>
    <dxf>
      <numFmt numFmtId="2" formatCode="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4" formatCode="0.00%"/>
    </dxf>
    <dxf>
      <numFmt numFmtId="1" formatCode="0"/>
    </dxf>
    <dxf>
      <numFmt numFmtId="1" formatCode="0"/>
    </dxf>
    <dxf>
      <numFmt numFmtId="165" formatCode="&quot;$&quot;#,##0.00"/>
    </dxf>
    <dxf>
      <numFmt numFmtId="165" formatCode="&quot;$&quot;#,##0.00"/>
    </dxf>
    <dxf>
      <numFmt numFmtId="165" formatCode="&quot;$&quot;#,##0.00"/>
    </dxf>
    <dxf>
      <numFmt numFmtId="2" formatCode="0.00"/>
    </dxf>
    <dxf>
      <numFmt numFmtId="1" formatCode="0"/>
    </dxf>
    <dxf>
      <numFmt numFmtId="2" formatCode="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4" formatCode="0.00%"/>
    </dxf>
    <dxf>
      <numFmt numFmtId="1" formatCode="0"/>
    </dxf>
    <dxf>
      <numFmt numFmtId="1" formatCode="0"/>
    </dxf>
    <dxf>
      <numFmt numFmtId="165" formatCode="&quot;$&quot;#,##0.00"/>
    </dxf>
    <dxf>
      <numFmt numFmtId="165" formatCode="&quot;$&quot;#,##0.00"/>
    </dxf>
    <dxf>
      <numFmt numFmtId="165" formatCode="&quot;$&quot;#,##0.00"/>
    </dxf>
    <dxf>
      <numFmt numFmtId="2" formatCode="0.00"/>
    </dxf>
    <dxf>
      <numFmt numFmtId="1" formatCode="0"/>
    </dxf>
    <dxf>
      <numFmt numFmtId="2" formatCode="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4" formatCode="0.00%"/>
    </dxf>
    <dxf>
      <numFmt numFmtId="1" formatCode="0"/>
    </dxf>
    <dxf>
      <numFmt numFmtId="1" formatCode="0"/>
    </dxf>
    <dxf>
      <numFmt numFmtId="165" formatCode="&quot;$&quot;#,##0.00"/>
    </dxf>
    <dxf>
      <numFmt numFmtId="165" formatCode="&quot;$&quot;#,##0.00"/>
    </dxf>
    <dxf>
      <numFmt numFmtId="165" formatCode="&quot;$&quot;#,##0.00"/>
    </dxf>
    <dxf>
      <numFmt numFmtId="2" formatCode="0.00"/>
    </dxf>
    <dxf>
      <numFmt numFmtId="1" formatCode="0"/>
    </dxf>
    <dxf>
      <numFmt numFmtId="2" formatCode="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4" formatCode="0.00%"/>
    </dxf>
    <dxf>
      <numFmt numFmtId="1" formatCode="0"/>
    </dxf>
    <dxf>
      <numFmt numFmtId="1" formatCode="0"/>
    </dxf>
    <dxf>
      <numFmt numFmtId="165" formatCode="&quot;$&quot;#,##0.00"/>
    </dxf>
    <dxf>
      <numFmt numFmtId="165" formatCode="&quot;$&quot;#,##0.00"/>
    </dxf>
    <dxf>
      <numFmt numFmtId="165" formatCode="&quot;$&quot;#,##0.00"/>
    </dxf>
    <dxf>
      <numFmt numFmtId="2" formatCode="0.00"/>
    </dxf>
    <dxf>
      <numFmt numFmtId="1" formatCode="0"/>
    </dxf>
    <dxf>
      <numFmt numFmtId="2" formatCode="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4" formatCode="0.00%"/>
    </dxf>
    <dxf>
      <numFmt numFmtId="1" formatCode="0"/>
    </dxf>
    <dxf>
      <numFmt numFmtId="1" formatCode="0"/>
    </dxf>
    <dxf>
      <numFmt numFmtId="165" formatCode="&quot;$&quot;#,##0.00"/>
    </dxf>
    <dxf>
      <numFmt numFmtId="165" formatCode="&quot;$&quot;#,##0.00"/>
    </dxf>
    <dxf>
      <numFmt numFmtId="165" formatCode="&quot;$&quot;#,##0.00"/>
    </dxf>
    <dxf>
      <numFmt numFmtId="2" formatCode="0.00"/>
    </dxf>
    <dxf>
      <numFmt numFmtId="1" formatCode="0"/>
    </dxf>
    <dxf>
      <numFmt numFmtId="2" formatCode="0.00"/>
    </dxf>
    <dxf>
      <numFmt numFmtId="165" formatCode="&quot;$&quot;#,##0.00"/>
    </dxf>
    <dxf>
      <numFmt numFmtId="165" formatCode="&quot;$&quot;#,##0.00"/>
    </dxf>
    <dxf>
      <numFmt numFmtId="165" formatCode="&quot;$&quot;#,##0.00"/>
    </dxf>
    <dxf>
      <numFmt numFmtId="165" formatCode="&quot;$&quot;#,##0.00"/>
    </dxf>
    <dxf>
      <numFmt numFmtId="165" formatCode="&quot;$&quot;#,##0.00"/>
    </dxf>
    <dxf>
      <numFmt numFmtId="2" formatCode="0.00"/>
    </dxf>
    <dxf>
      <numFmt numFmtId="1" formatCode="0"/>
    </dxf>
    <dxf>
      <numFmt numFmtId="2" formatCode="0.00"/>
    </dxf>
    <dxf>
      <numFmt numFmtId="165" formatCode="&quot;$&quot;#,##0.00"/>
    </dxf>
    <dxf>
      <numFmt numFmtId="14" formatCode="0.00%"/>
    </dxf>
    <dxf>
      <numFmt numFmtId="14" formatCode="0.00%"/>
    </dxf>
    <dxf>
      <numFmt numFmtId="1" formatCode="0"/>
    </dxf>
    <dxf>
      <numFmt numFmtId="1" formatCode="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43"/>
      <tableStyleElement type="firstRowStripe" dxfId="142"/>
      <tableStyleElement type="secondRowStripe" dxfId="14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Profit Analysis per Month </a:t>
            </a:r>
            <a:endParaRPr lang="en-US"/>
          </a:p>
        </c:rich>
      </c:tx>
      <c:layout>
        <c:manualLayout>
          <c:xMode val="edge"/>
          <c:yMode val="edge"/>
          <c:x val="0.2053193350831145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1'!$F$3</c:f>
              <c:strCache>
                <c:ptCount val="1"/>
                <c:pt idx="0">
                  <c:v>Sum of Sales</c:v>
                </c:pt>
              </c:strCache>
            </c:strRef>
          </c:tx>
          <c:spPr>
            <a:solidFill>
              <a:schemeClr val="accent1"/>
            </a:solidFill>
            <a:ln>
              <a:noFill/>
            </a:ln>
            <a:effectLst/>
          </c:spPr>
          <c:invertIfNegative val="0"/>
          <c:cat>
            <c:strRef>
              <c:f>'Analysis 1'!$E$4:$E$15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1'!$F$4:$F$15</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905-4CA9-8B7A-8EBFC3FD3851}"/>
            </c:ext>
          </c:extLst>
        </c:ser>
        <c:dLbls>
          <c:showLegendKey val="0"/>
          <c:showVal val="0"/>
          <c:showCatName val="0"/>
          <c:showSerName val="0"/>
          <c:showPercent val="0"/>
          <c:showBubbleSize val="0"/>
        </c:dLbls>
        <c:gapWidth val="219"/>
        <c:overlap val="-27"/>
        <c:axId val="39685439"/>
        <c:axId val="39685919"/>
      </c:barChart>
      <c:lineChart>
        <c:grouping val="stacked"/>
        <c:varyColors val="0"/>
        <c:ser>
          <c:idx val="1"/>
          <c:order val="1"/>
          <c:tx>
            <c:strRef>
              <c:f>'Analysis 1'!$G$3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 1'!$E$4:$E$15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1'!$G$4:$G$15</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905-4CA9-8B7A-8EBFC3FD3851}"/>
            </c:ext>
          </c:extLst>
        </c:ser>
        <c:dLbls>
          <c:showLegendKey val="0"/>
          <c:showVal val="0"/>
          <c:showCatName val="0"/>
          <c:showSerName val="0"/>
          <c:showPercent val="0"/>
          <c:showBubbleSize val="0"/>
        </c:dLbls>
        <c:marker val="1"/>
        <c:smooth val="0"/>
        <c:axId val="39674879"/>
        <c:axId val="39682559"/>
      </c:lineChart>
      <c:catAx>
        <c:axId val="3968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85919"/>
        <c:crosses val="autoZero"/>
        <c:auto val="1"/>
        <c:lblAlgn val="ctr"/>
        <c:lblOffset val="100"/>
        <c:noMultiLvlLbl val="0"/>
      </c:catAx>
      <c:valAx>
        <c:axId val="396859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85439"/>
        <c:crosses val="autoZero"/>
        <c:crossBetween val="between"/>
      </c:valAx>
      <c:valAx>
        <c:axId val="39682559"/>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74879"/>
        <c:crosses val="max"/>
        <c:crossBetween val="between"/>
      </c:valAx>
      <c:catAx>
        <c:axId val="39674879"/>
        <c:scaling>
          <c:orientation val="minMax"/>
        </c:scaling>
        <c:delete val="1"/>
        <c:axPos val="b"/>
        <c:numFmt formatCode="General" sourceLinked="1"/>
        <c:majorTickMark val="out"/>
        <c:minorTickMark val="none"/>
        <c:tickLblPos val="nextTo"/>
        <c:crossAx val="396825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 1'!$F$37</c:f>
              <c:strCache>
                <c:ptCount val="1"/>
                <c:pt idx="0">
                  <c:v>Percentage of Sales</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8F-4909-825D-BA666D9A46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8F-4909-825D-BA666D9A46D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8F-4909-825D-BA666D9A46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1'!$E$38:$E$40</c:f>
              <c:strCache>
                <c:ptCount val="3"/>
                <c:pt idx="0">
                  <c:v>Furniture</c:v>
                </c:pt>
                <c:pt idx="1">
                  <c:v>Office Supplies</c:v>
                </c:pt>
                <c:pt idx="2">
                  <c:v>Technology</c:v>
                </c:pt>
              </c:strCache>
            </c:strRef>
          </c:cat>
          <c:val>
            <c:numRef>
              <c:f>'Analysis 1'!$F$38:$F$40</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BA2-4621-AA95-0CFE4F99F740}"/>
            </c:ext>
          </c:extLst>
        </c:ser>
        <c:dLbls>
          <c:showLegendKey val="0"/>
          <c:showVal val="1"/>
          <c:showCatName val="0"/>
          <c:showSerName val="0"/>
          <c:showPercent val="0"/>
          <c:showBubbleSize val="0"/>
          <c:showLeaderLines val="1"/>
        </c:dLbls>
        <c:firstSliceAng val="0"/>
        <c:holeSize val="66"/>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 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1'!$B$3</c:f>
              <c:strCache>
                <c:ptCount val="1"/>
                <c:pt idx="0">
                  <c:v>Sum of Sales</c:v>
                </c:pt>
              </c:strCache>
            </c:strRef>
          </c:tx>
          <c:spPr>
            <a:solidFill>
              <a:schemeClr val="accent1"/>
            </a:solidFill>
            <a:ln>
              <a:noFill/>
            </a:ln>
            <a:effectLst/>
          </c:spPr>
          <c:invertIfNegative val="0"/>
          <c:cat>
            <c:strRef>
              <c:f>'Analysis 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1'!$B$4:$B$16</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72B-4C05-8868-CED2B95D3609}"/>
            </c:ext>
          </c:extLst>
        </c:ser>
        <c:dLbls>
          <c:showLegendKey val="0"/>
          <c:showVal val="0"/>
          <c:showCatName val="0"/>
          <c:showSerName val="0"/>
          <c:showPercent val="0"/>
          <c:showBubbleSize val="0"/>
        </c:dLbls>
        <c:gapWidth val="219"/>
        <c:overlap val="-27"/>
        <c:axId val="44181999"/>
        <c:axId val="44182479"/>
      </c:barChart>
      <c:lineChart>
        <c:grouping val="stacked"/>
        <c:varyColors val="0"/>
        <c:ser>
          <c:idx val="1"/>
          <c:order val="1"/>
          <c:tx>
            <c:strRef>
              <c:f>'Analysis 1'!$C$3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 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1'!$C$4:$C$16</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072B-4C05-8868-CED2B95D3609}"/>
            </c:ext>
          </c:extLst>
        </c:ser>
        <c:dLbls>
          <c:showLegendKey val="0"/>
          <c:showVal val="0"/>
          <c:showCatName val="0"/>
          <c:showSerName val="0"/>
          <c:showPercent val="0"/>
          <c:showBubbleSize val="0"/>
        </c:dLbls>
        <c:marker val="1"/>
        <c:smooth val="0"/>
        <c:axId val="44186799"/>
        <c:axId val="44184399"/>
      </c:lineChart>
      <c:catAx>
        <c:axId val="4418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82479"/>
        <c:crosses val="autoZero"/>
        <c:auto val="1"/>
        <c:lblAlgn val="ctr"/>
        <c:lblOffset val="100"/>
        <c:noMultiLvlLbl val="0"/>
      </c:catAx>
      <c:valAx>
        <c:axId val="441824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81999"/>
        <c:crosses val="autoZero"/>
        <c:crossBetween val="between"/>
      </c:valAx>
      <c:valAx>
        <c:axId val="44184399"/>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86799"/>
        <c:crosses val="max"/>
        <c:crossBetween val="between"/>
      </c:valAx>
      <c:catAx>
        <c:axId val="44186799"/>
        <c:scaling>
          <c:orientation val="minMax"/>
        </c:scaling>
        <c:delete val="1"/>
        <c:axPos val="b"/>
        <c:numFmt formatCode="General" sourceLinked="1"/>
        <c:majorTickMark val="out"/>
        <c:minorTickMark val="none"/>
        <c:tickLblPos val="nextTo"/>
        <c:crossAx val="441843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 1!PivotTable7</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 1'!$B$37</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9B-4530-8E34-F324780438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9B-4530-8E34-F324780438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9B-4530-8E34-F324780438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1'!$A$38:$A$41</c:f>
              <c:strCache>
                <c:ptCount val="3"/>
                <c:pt idx="0">
                  <c:v>Furniture</c:v>
                </c:pt>
                <c:pt idx="1">
                  <c:v>Office Supplies</c:v>
                </c:pt>
                <c:pt idx="2">
                  <c:v>Technology</c:v>
                </c:pt>
              </c:strCache>
            </c:strRef>
          </c:cat>
          <c:val>
            <c:numRef>
              <c:f>'Analysis 1'!$B$38:$B$41</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FEC4-4F26-BBC9-83ED1B694765}"/>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 3!PivotTable9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3'!$B$1</c:f>
              <c:strCache>
                <c:ptCount val="1"/>
                <c:pt idx="0">
                  <c:v>Total</c:v>
                </c:pt>
              </c:strCache>
            </c:strRef>
          </c:tx>
          <c:spPr>
            <a:solidFill>
              <a:schemeClr val="accent1"/>
            </a:solidFill>
            <a:ln>
              <a:noFill/>
            </a:ln>
            <a:effectLst/>
          </c:spPr>
          <c:invertIfNegative val="0"/>
          <c:cat>
            <c:strRef>
              <c:f>'Analysis 3'!$A$2:$A$9</c:f>
              <c:strCache>
                <c:ptCount val="7"/>
                <c:pt idx="0">
                  <c:v>Accessories</c:v>
                </c:pt>
                <c:pt idx="1">
                  <c:v>Machines</c:v>
                </c:pt>
                <c:pt idx="2">
                  <c:v>Binders</c:v>
                </c:pt>
                <c:pt idx="3">
                  <c:v>Tables</c:v>
                </c:pt>
                <c:pt idx="4">
                  <c:v>Storage</c:v>
                </c:pt>
                <c:pt idx="5">
                  <c:v>Chairs</c:v>
                </c:pt>
                <c:pt idx="6">
                  <c:v>Phones</c:v>
                </c:pt>
              </c:strCache>
            </c:strRef>
          </c:cat>
          <c:val>
            <c:numRef>
              <c:f>'Analysis 3'!$B$2:$B$9</c:f>
              <c:numCache>
                <c:formatCode>"$"#,##0.00</c:formatCode>
                <c:ptCount val="7"/>
                <c:pt idx="0">
                  <c:v>167380.31800000009</c:v>
                </c:pt>
                <c:pt idx="1">
                  <c:v>189238.63099999999</c:v>
                </c:pt>
                <c:pt idx="2">
                  <c:v>203412.73300000009</c:v>
                </c:pt>
                <c:pt idx="3">
                  <c:v>206965.53200000009</c:v>
                </c:pt>
                <c:pt idx="4">
                  <c:v>223843.60800000012</c:v>
                </c:pt>
                <c:pt idx="5">
                  <c:v>328449.1030000007</c:v>
                </c:pt>
                <c:pt idx="6">
                  <c:v>330007.05400000012</c:v>
                </c:pt>
              </c:numCache>
            </c:numRef>
          </c:val>
          <c:extLst>
            <c:ext xmlns:c16="http://schemas.microsoft.com/office/drawing/2014/chart" uri="{C3380CC4-5D6E-409C-BE32-E72D297353CC}">
              <c16:uniqueId val="{00000000-E036-496F-AD9A-7B33741CB65F}"/>
            </c:ext>
          </c:extLst>
        </c:ser>
        <c:dLbls>
          <c:showLegendKey val="0"/>
          <c:showVal val="0"/>
          <c:showCatName val="0"/>
          <c:showSerName val="0"/>
          <c:showPercent val="0"/>
          <c:showBubbleSize val="0"/>
        </c:dLbls>
        <c:gapWidth val="182"/>
        <c:axId val="190499087"/>
        <c:axId val="190493327"/>
      </c:barChart>
      <c:catAx>
        <c:axId val="19049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93327"/>
        <c:crosses val="autoZero"/>
        <c:auto val="1"/>
        <c:lblAlgn val="ctr"/>
        <c:lblOffset val="100"/>
        <c:noMultiLvlLbl val="0"/>
      </c:catAx>
      <c:valAx>
        <c:axId val="19049332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19049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'KPI''s'!$B$1</c:f>
              <c:strCache>
                <c:ptCount val="1"/>
                <c:pt idx="0">
                  <c:v>Total</c:v>
                </c:pt>
              </c:strCache>
            </c:strRef>
          </c:tx>
          <c:spPr>
            <a:ln w="28575" cap="rnd">
              <a:solidFill>
                <a:schemeClr val="accent1"/>
              </a:solidFill>
              <a:round/>
            </a:ln>
            <a:effectLst/>
          </c:spPr>
          <c:marker>
            <c:symbol val="none"/>
          </c:marker>
          <c:cat>
            <c:strRef>
              <c:f>'KPI''s'!$A$2:$A$14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'KPI''s'!$B$2:$B$14</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D73-4F66-826A-928DE0B3379B}"/>
            </c:ext>
          </c:extLst>
        </c:ser>
        <c:dLbls>
          <c:showLegendKey val="0"/>
          <c:showVal val="0"/>
          <c:showCatName val="0"/>
          <c:showSerName val="0"/>
          <c:showPercent val="0"/>
          <c:showBubbleSize val="0"/>
        </c:dLbls>
        <c:smooth val="0"/>
        <c:axId val="561899712"/>
        <c:axId val="561900672"/>
      </c:lineChart>
      <c:catAx>
        <c:axId val="561899712"/>
        <c:scaling>
          <c:orientation val="minMax"/>
        </c:scaling>
        <c:delete val="1"/>
        <c:axPos val="b"/>
        <c:numFmt formatCode="General" sourceLinked="1"/>
        <c:majorTickMark val="none"/>
        <c:minorTickMark val="none"/>
        <c:tickLblPos val="nextTo"/>
        <c:crossAx val="561900672"/>
        <c:crosses val="autoZero"/>
        <c:auto val="1"/>
        <c:lblAlgn val="ctr"/>
        <c:lblOffset val="100"/>
        <c:noMultiLvlLbl val="0"/>
      </c:catAx>
      <c:valAx>
        <c:axId val="561900672"/>
        <c:scaling>
          <c:orientation val="minMax"/>
        </c:scaling>
        <c:delete val="1"/>
        <c:axPos val="l"/>
        <c:numFmt formatCode="&quot;$&quot;#,##0.00" sourceLinked="1"/>
        <c:majorTickMark val="none"/>
        <c:minorTickMark val="none"/>
        <c:tickLblPos val="nextTo"/>
        <c:crossAx val="5618997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Analysis.xlsx]KPI's!PivotTable2</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'KPI''s'!$E$1</c:f>
              <c:strCache>
                <c:ptCount val="1"/>
                <c:pt idx="0">
                  <c:v>Total</c:v>
                </c:pt>
              </c:strCache>
            </c:strRef>
          </c:tx>
          <c:spPr>
            <a:ln w="28575" cap="rnd">
              <a:solidFill>
                <a:schemeClr val="accent1"/>
              </a:solidFill>
              <a:round/>
            </a:ln>
            <a:effectLst/>
          </c:spPr>
          <c:marker>
            <c:symbol val="none"/>
          </c:marker>
          <c:cat>
            <c:strRef>
              <c:f>'KPI''s'!$D$2:$D$14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'KPI''s'!$E$2:$E$14</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32B-4E13-8CAF-B22F3CAA976A}"/>
            </c:ext>
          </c:extLst>
        </c:ser>
        <c:dLbls>
          <c:showLegendKey val="0"/>
          <c:showVal val="0"/>
          <c:showCatName val="0"/>
          <c:showSerName val="0"/>
          <c:showPercent val="0"/>
          <c:showBubbleSize val="0"/>
        </c:dLbls>
        <c:smooth val="0"/>
        <c:axId val="708206480"/>
        <c:axId val="703818480"/>
      </c:lineChart>
      <c:catAx>
        <c:axId val="708206480"/>
        <c:scaling>
          <c:orientation val="minMax"/>
        </c:scaling>
        <c:delete val="1"/>
        <c:axPos val="b"/>
        <c:numFmt formatCode="General" sourceLinked="1"/>
        <c:majorTickMark val="none"/>
        <c:minorTickMark val="none"/>
        <c:tickLblPos val="nextTo"/>
        <c:crossAx val="703818480"/>
        <c:crosses val="autoZero"/>
        <c:auto val="1"/>
        <c:lblAlgn val="ctr"/>
        <c:lblOffset val="100"/>
        <c:noMultiLvlLbl val="0"/>
      </c:catAx>
      <c:valAx>
        <c:axId val="703818480"/>
        <c:scaling>
          <c:orientation val="minMax"/>
        </c:scaling>
        <c:delete val="1"/>
        <c:axPos val="l"/>
        <c:numFmt formatCode="&quot;$&quot;#,##0.00" sourceLinked="1"/>
        <c:majorTickMark val="none"/>
        <c:minorTickMark val="none"/>
        <c:tickLblPos val="nextTo"/>
        <c:crossAx val="70820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Analysis.xlsx]KPI's!PivotTable3</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956089948215933E-2"/>
          <c:y val="0.18288033742737869"/>
          <c:w val="0.78327734033245844"/>
          <c:h val="0.59421733741615634"/>
        </c:manualLayout>
      </c:layout>
      <c:lineChart>
        <c:grouping val="standard"/>
        <c:varyColors val="0"/>
        <c:ser>
          <c:idx val="0"/>
          <c:order val="0"/>
          <c:tx>
            <c:strRef>
              <c:f>'KPI''s'!$H$1</c:f>
              <c:strCache>
                <c:ptCount val="1"/>
                <c:pt idx="0">
                  <c:v>Total</c:v>
                </c:pt>
              </c:strCache>
            </c:strRef>
          </c:tx>
          <c:spPr>
            <a:ln w="28575" cap="rnd">
              <a:solidFill>
                <a:schemeClr val="accent1"/>
              </a:solidFill>
              <a:round/>
            </a:ln>
            <a:effectLst/>
          </c:spPr>
          <c:marker>
            <c:symbol val="none"/>
          </c:marker>
          <c:cat>
            <c:strRef>
              <c:f>'KPI''s'!$G$2:$G$14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'KPI''s'!$H$2:$H$14</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43A-44B4-A88B-F7AAC4C975F2}"/>
            </c:ext>
          </c:extLst>
        </c:ser>
        <c:dLbls>
          <c:showLegendKey val="0"/>
          <c:showVal val="0"/>
          <c:showCatName val="0"/>
          <c:showSerName val="0"/>
          <c:showPercent val="0"/>
          <c:showBubbleSize val="0"/>
        </c:dLbls>
        <c:smooth val="0"/>
        <c:axId val="561902112"/>
        <c:axId val="566004784"/>
      </c:lineChart>
      <c:catAx>
        <c:axId val="561902112"/>
        <c:scaling>
          <c:orientation val="minMax"/>
        </c:scaling>
        <c:delete val="1"/>
        <c:axPos val="b"/>
        <c:numFmt formatCode="General" sourceLinked="1"/>
        <c:majorTickMark val="none"/>
        <c:minorTickMark val="none"/>
        <c:tickLblPos val="nextTo"/>
        <c:crossAx val="566004784"/>
        <c:crosses val="autoZero"/>
        <c:auto val="1"/>
        <c:lblAlgn val="ctr"/>
        <c:lblOffset val="100"/>
        <c:noMultiLvlLbl val="0"/>
      </c:catAx>
      <c:valAx>
        <c:axId val="566004784"/>
        <c:scaling>
          <c:orientation val="minMax"/>
        </c:scaling>
        <c:delete val="1"/>
        <c:axPos val="l"/>
        <c:numFmt formatCode="0" sourceLinked="1"/>
        <c:majorTickMark val="none"/>
        <c:minorTickMark val="none"/>
        <c:tickLblPos val="nextTo"/>
        <c:crossAx val="56190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Analysis.xlsx]KPI's!PivotTable4</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'KPI''s'!$K$1</c:f>
              <c:strCache>
                <c:ptCount val="1"/>
                <c:pt idx="0">
                  <c:v>Total</c:v>
                </c:pt>
              </c:strCache>
            </c:strRef>
          </c:tx>
          <c:spPr>
            <a:ln w="28575" cap="rnd">
              <a:solidFill>
                <a:schemeClr val="accent1"/>
              </a:solidFill>
              <a:round/>
            </a:ln>
            <a:effectLst/>
          </c:spPr>
          <c:marker>
            <c:symbol val="none"/>
          </c:marker>
          <c:cat>
            <c:strRef>
              <c:f>'KPI''s'!$J$2:$J$14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'KPI''s'!$K$2:$K$14</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E0D-4C2D-AD1B-80010BB28E27}"/>
            </c:ext>
          </c:extLst>
        </c:ser>
        <c:dLbls>
          <c:showLegendKey val="0"/>
          <c:showVal val="0"/>
          <c:showCatName val="0"/>
          <c:showSerName val="0"/>
          <c:showPercent val="0"/>
          <c:showBubbleSize val="0"/>
        </c:dLbls>
        <c:smooth val="0"/>
        <c:axId val="800019712"/>
        <c:axId val="705526576"/>
      </c:lineChart>
      <c:catAx>
        <c:axId val="800019712"/>
        <c:scaling>
          <c:orientation val="minMax"/>
        </c:scaling>
        <c:delete val="1"/>
        <c:axPos val="b"/>
        <c:numFmt formatCode="General" sourceLinked="1"/>
        <c:majorTickMark val="none"/>
        <c:minorTickMark val="none"/>
        <c:tickLblPos val="nextTo"/>
        <c:crossAx val="705526576"/>
        <c:crosses val="autoZero"/>
        <c:auto val="1"/>
        <c:lblAlgn val="ctr"/>
        <c:lblOffset val="100"/>
        <c:noMultiLvlLbl val="0"/>
      </c:catAx>
      <c:valAx>
        <c:axId val="705526576"/>
        <c:scaling>
          <c:orientation val="minMax"/>
        </c:scaling>
        <c:delete val="1"/>
        <c:axPos val="l"/>
        <c:numFmt formatCode="0" sourceLinked="1"/>
        <c:majorTickMark val="none"/>
        <c:minorTickMark val="none"/>
        <c:tickLblPos val="nextTo"/>
        <c:crossAx val="80001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Analysis.xlsx]KPI's!PivotTable5</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'KPI''s'!$N$1</c:f>
              <c:strCache>
                <c:ptCount val="1"/>
                <c:pt idx="0">
                  <c:v>Total</c:v>
                </c:pt>
              </c:strCache>
            </c:strRef>
          </c:tx>
          <c:spPr>
            <a:ln w="28575" cap="rnd">
              <a:solidFill>
                <a:schemeClr val="accent1"/>
              </a:solidFill>
              <a:round/>
            </a:ln>
            <a:effectLst/>
          </c:spPr>
          <c:marker>
            <c:symbol val="none"/>
          </c:marker>
          <c:cat>
            <c:strRef>
              <c:f>'KPI''s'!$M$2:$M$14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'KPI''s'!$N$2:$N$14</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393-4F2F-B0B4-963CA56C216E}"/>
            </c:ext>
          </c:extLst>
        </c:ser>
        <c:dLbls>
          <c:showLegendKey val="0"/>
          <c:showVal val="0"/>
          <c:showCatName val="0"/>
          <c:showSerName val="0"/>
          <c:showPercent val="0"/>
          <c:showBubbleSize val="0"/>
        </c:dLbls>
        <c:smooth val="0"/>
        <c:axId val="800026912"/>
        <c:axId val="800028352"/>
      </c:lineChart>
      <c:catAx>
        <c:axId val="800026912"/>
        <c:scaling>
          <c:orientation val="minMax"/>
        </c:scaling>
        <c:delete val="1"/>
        <c:axPos val="b"/>
        <c:numFmt formatCode="General" sourceLinked="1"/>
        <c:majorTickMark val="none"/>
        <c:minorTickMark val="none"/>
        <c:tickLblPos val="nextTo"/>
        <c:crossAx val="800028352"/>
        <c:crosses val="autoZero"/>
        <c:auto val="1"/>
        <c:lblAlgn val="ctr"/>
        <c:lblOffset val="100"/>
        <c:noMultiLvlLbl val="0"/>
      </c:catAx>
      <c:valAx>
        <c:axId val="800028352"/>
        <c:scaling>
          <c:orientation val="minMax"/>
        </c:scaling>
        <c:delete val="1"/>
        <c:axPos val="l"/>
        <c:numFmt formatCode="0.00%" sourceLinked="1"/>
        <c:majorTickMark val="none"/>
        <c:minorTickMark val="none"/>
        <c:tickLblPos val="nextTo"/>
        <c:crossAx val="80002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chemeClr val="accent6">
                    <a:lumMod val="7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773242630385492E-2"/>
          <c:y val="0.21256006305289199"/>
          <c:w val="0.80045351473922899"/>
          <c:h val="0.57487987389421602"/>
        </c:manualLayout>
      </c:layout>
      <c:lineChart>
        <c:grouping val="standard"/>
        <c:varyColors val="0"/>
        <c:ser>
          <c:idx val="0"/>
          <c:order val="0"/>
          <c:tx>
            <c:strRef>
              <c:f>'KPI''s'!$B$1</c:f>
              <c:strCache>
                <c:ptCount val="1"/>
                <c:pt idx="0">
                  <c:v>Total</c:v>
                </c:pt>
              </c:strCache>
            </c:strRef>
          </c:tx>
          <c:spPr>
            <a:ln w="34925" cap="rnd">
              <a:gradFill>
                <a:gsLst>
                  <a:gs pos="0">
                    <a:schemeClr val="accent6">
                      <a:lumMod val="75000"/>
                    </a:schemeClr>
                  </a:gs>
                  <a:gs pos="100000">
                    <a:schemeClr val="accent1">
                      <a:lumMod val="30000"/>
                      <a:lumOff val="70000"/>
                    </a:schemeClr>
                  </a:gs>
                </a:gsLst>
                <a:lin ang="5400000" scaled="1"/>
              </a:gradFill>
              <a:round/>
            </a:ln>
            <a:effectLst/>
          </c:spPr>
          <c:marker>
            <c:symbol val="none"/>
          </c:marker>
          <c:cat>
            <c:strRef>
              <c:f>'KPI''s'!$A$2:$A$14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'KPI''s'!$B$2:$B$14</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D86-4365-9018-1B0DF73E57B1}"/>
            </c:ext>
          </c:extLst>
        </c:ser>
        <c:dLbls>
          <c:showLegendKey val="0"/>
          <c:showVal val="0"/>
          <c:showCatName val="0"/>
          <c:showSerName val="0"/>
          <c:showPercent val="0"/>
          <c:showBubbleSize val="0"/>
        </c:dLbls>
        <c:smooth val="0"/>
        <c:axId val="561899712"/>
        <c:axId val="561900672"/>
      </c:lineChart>
      <c:catAx>
        <c:axId val="561899712"/>
        <c:scaling>
          <c:orientation val="minMax"/>
        </c:scaling>
        <c:delete val="1"/>
        <c:axPos val="b"/>
        <c:numFmt formatCode="General" sourceLinked="1"/>
        <c:majorTickMark val="none"/>
        <c:minorTickMark val="none"/>
        <c:tickLblPos val="nextTo"/>
        <c:crossAx val="561900672"/>
        <c:crosses val="autoZero"/>
        <c:auto val="1"/>
        <c:lblAlgn val="ctr"/>
        <c:lblOffset val="100"/>
        <c:noMultiLvlLbl val="0"/>
      </c:catAx>
      <c:valAx>
        <c:axId val="561900672"/>
        <c:scaling>
          <c:orientation val="minMax"/>
        </c:scaling>
        <c:delete val="1"/>
        <c:axPos val="l"/>
        <c:numFmt formatCode="&quot;$&quot;#,##0.00" sourceLinked="1"/>
        <c:majorTickMark val="none"/>
        <c:minorTickMark val="none"/>
        <c:tickLblPos val="nextTo"/>
        <c:crossAx val="5618997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gradFill>
              <a:gsLst>
                <a:gs pos="0">
                  <a:schemeClr val="accent6">
                    <a:lumMod val="60000"/>
                    <a:lumOff val="40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264069264069264E-2"/>
          <c:y val="0.24043715846994534"/>
          <c:w val="0.80952380952380953"/>
          <c:h val="0.51912568306010931"/>
        </c:manualLayout>
      </c:layout>
      <c:lineChart>
        <c:grouping val="standard"/>
        <c:varyColors val="0"/>
        <c:ser>
          <c:idx val="0"/>
          <c:order val="0"/>
          <c:tx>
            <c:strRef>
              <c:f>'KPI''s'!$E$1</c:f>
              <c:strCache>
                <c:ptCount val="1"/>
                <c:pt idx="0">
                  <c:v>Total</c:v>
                </c:pt>
              </c:strCache>
            </c:strRef>
          </c:tx>
          <c:spPr>
            <a:ln w="31750" cap="rnd">
              <a:gradFill>
                <a:gsLst>
                  <a:gs pos="0">
                    <a:schemeClr val="accent6">
                      <a:lumMod val="60000"/>
                      <a:lumOff val="40000"/>
                    </a:schemeClr>
                  </a:gs>
                  <a:gs pos="100000">
                    <a:schemeClr val="accent1">
                      <a:lumMod val="30000"/>
                      <a:lumOff val="70000"/>
                    </a:schemeClr>
                  </a:gs>
                </a:gsLst>
                <a:lin ang="5400000" scaled="1"/>
              </a:gradFill>
              <a:round/>
            </a:ln>
            <a:effectLst/>
          </c:spPr>
          <c:marker>
            <c:symbol val="none"/>
          </c:marker>
          <c:cat>
            <c:strRef>
              <c:f>'KPI''s'!$D$2:$D$14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'KPI''s'!$E$2:$E$14</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152-48B0-89A3-DF945AF8445A}"/>
            </c:ext>
          </c:extLst>
        </c:ser>
        <c:dLbls>
          <c:showLegendKey val="0"/>
          <c:showVal val="0"/>
          <c:showCatName val="0"/>
          <c:showSerName val="0"/>
          <c:showPercent val="0"/>
          <c:showBubbleSize val="0"/>
        </c:dLbls>
        <c:smooth val="0"/>
        <c:axId val="708206480"/>
        <c:axId val="703818480"/>
      </c:lineChart>
      <c:catAx>
        <c:axId val="708206480"/>
        <c:scaling>
          <c:orientation val="minMax"/>
        </c:scaling>
        <c:delete val="1"/>
        <c:axPos val="b"/>
        <c:numFmt formatCode="General" sourceLinked="1"/>
        <c:majorTickMark val="none"/>
        <c:minorTickMark val="none"/>
        <c:tickLblPos val="nextTo"/>
        <c:crossAx val="703818480"/>
        <c:crosses val="autoZero"/>
        <c:auto val="1"/>
        <c:lblAlgn val="ctr"/>
        <c:lblOffset val="100"/>
        <c:noMultiLvlLbl val="0"/>
      </c:catAx>
      <c:valAx>
        <c:axId val="703818480"/>
        <c:scaling>
          <c:orientation val="minMax"/>
        </c:scaling>
        <c:delete val="1"/>
        <c:axPos val="l"/>
        <c:numFmt formatCode="&quot;$&quot;#,##0.00" sourceLinked="1"/>
        <c:majorTickMark val="none"/>
        <c:minorTickMark val="none"/>
        <c:tickLblPos val="nextTo"/>
        <c:crossAx val="70820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gradFill>
              <a:gsLst>
                <a:gs pos="0">
                  <a:schemeClr val="accent6">
                    <a:lumMod val="60000"/>
                    <a:lumOff val="40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18648597679011"/>
          <c:y val="0.1828811398575178"/>
          <c:w val="0.78327734033245844"/>
          <c:h val="0.59421733741615634"/>
        </c:manualLayout>
      </c:layout>
      <c:lineChart>
        <c:grouping val="standard"/>
        <c:varyColors val="0"/>
        <c:ser>
          <c:idx val="0"/>
          <c:order val="0"/>
          <c:tx>
            <c:strRef>
              <c:f>'KPI''s'!$H$1</c:f>
              <c:strCache>
                <c:ptCount val="1"/>
                <c:pt idx="0">
                  <c:v>Total</c:v>
                </c:pt>
              </c:strCache>
            </c:strRef>
          </c:tx>
          <c:spPr>
            <a:ln w="31750" cap="rnd">
              <a:gradFill>
                <a:gsLst>
                  <a:gs pos="0">
                    <a:schemeClr val="accent6">
                      <a:lumMod val="60000"/>
                      <a:lumOff val="40000"/>
                    </a:schemeClr>
                  </a:gs>
                  <a:gs pos="100000">
                    <a:schemeClr val="accent1">
                      <a:lumMod val="30000"/>
                      <a:lumOff val="70000"/>
                    </a:schemeClr>
                  </a:gs>
                </a:gsLst>
                <a:lin ang="5400000" scaled="1"/>
              </a:gradFill>
              <a:round/>
            </a:ln>
            <a:effectLst/>
          </c:spPr>
          <c:marker>
            <c:symbol val="none"/>
          </c:marker>
          <c:cat>
            <c:strRef>
              <c:f>'KPI''s'!$G$2:$G$14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'KPI''s'!$H$2:$H$14</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BF3-44C4-8BD6-5145291A3EF8}"/>
            </c:ext>
          </c:extLst>
        </c:ser>
        <c:dLbls>
          <c:showLegendKey val="0"/>
          <c:showVal val="0"/>
          <c:showCatName val="0"/>
          <c:showSerName val="0"/>
          <c:showPercent val="0"/>
          <c:showBubbleSize val="0"/>
        </c:dLbls>
        <c:smooth val="0"/>
        <c:axId val="561902112"/>
        <c:axId val="566004784"/>
      </c:lineChart>
      <c:catAx>
        <c:axId val="561902112"/>
        <c:scaling>
          <c:orientation val="minMax"/>
        </c:scaling>
        <c:delete val="1"/>
        <c:axPos val="b"/>
        <c:numFmt formatCode="General" sourceLinked="1"/>
        <c:majorTickMark val="none"/>
        <c:minorTickMark val="none"/>
        <c:tickLblPos val="nextTo"/>
        <c:crossAx val="566004784"/>
        <c:crosses val="autoZero"/>
        <c:auto val="1"/>
        <c:lblAlgn val="ctr"/>
        <c:lblOffset val="100"/>
        <c:noMultiLvlLbl val="0"/>
      </c:catAx>
      <c:valAx>
        <c:axId val="566004784"/>
        <c:scaling>
          <c:orientation val="minMax"/>
        </c:scaling>
        <c:delete val="1"/>
        <c:axPos val="l"/>
        <c:numFmt formatCode="0" sourceLinked="1"/>
        <c:majorTickMark val="none"/>
        <c:minorTickMark val="none"/>
        <c:tickLblPos val="nextTo"/>
        <c:crossAx val="56190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Analysis.xlsx]KPI's!PivotTable5</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gradFill>
              <a:gsLst>
                <a:gs pos="0">
                  <a:schemeClr val="accent6">
                    <a:lumMod val="7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66066066066062E-2"/>
          <c:y val="0.21256038647342995"/>
          <c:w val="0.86786786786786785"/>
          <c:h val="0.5748792270531401"/>
        </c:manualLayout>
      </c:layout>
      <c:lineChart>
        <c:grouping val="standard"/>
        <c:varyColors val="0"/>
        <c:ser>
          <c:idx val="0"/>
          <c:order val="0"/>
          <c:tx>
            <c:strRef>
              <c:f>'KPI''s'!$N$1</c:f>
              <c:strCache>
                <c:ptCount val="1"/>
                <c:pt idx="0">
                  <c:v>Total</c:v>
                </c:pt>
              </c:strCache>
            </c:strRef>
          </c:tx>
          <c:spPr>
            <a:ln w="31750" cap="rnd">
              <a:gradFill>
                <a:gsLst>
                  <a:gs pos="0">
                    <a:schemeClr val="accent6">
                      <a:lumMod val="75000"/>
                    </a:schemeClr>
                  </a:gs>
                  <a:gs pos="100000">
                    <a:schemeClr val="accent1">
                      <a:lumMod val="30000"/>
                      <a:lumOff val="70000"/>
                    </a:schemeClr>
                  </a:gs>
                </a:gsLst>
                <a:lin ang="5400000" scaled="1"/>
              </a:gradFill>
              <a:round/>
            </a:ln>
            <a:effectLst/>
          </c:spPr>
          <c:marker>
            <c:symbol val="none"/>
          </c:marker>
          <c:cat>
            <c:strRef>
              <c:f>'KPI''s'!$M$2:$M$14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'KPI''s'!$N$2:$N$14</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571-4791-8A96-FBDA59BE7E9C}"/>
            </c:ext>
          </c:extLst>
        </c:ser>
        <c:dLbls>
          <c:showLegendKey val="0"/>
          <c:showVal val="0"/>
          <c:showCatName val="0"/>
          <c:showSerName val="0"/>
          <c:showPercent val="0"/>
          <c:showBubbleSize val="0"/>
        </c:dLbls>
        <c:smooth val="0"/>
        <c:axId val="800026912"/>
        <c:axId val="800028352"/>
      </c:lineChart>
      <c:catAx>
        <c:axId val="800026912"/>
        <c:scaling>
          <c:orientation val="minMax"/>
        </c:scaling>
        <c:delete val="1"/>
        <c:axPos val="b"/>
        <c:numFmt formatCode="General" sourceLinked="1"/>
        <c:majorTickMark val="none"/>
        <c:minorTickMark val="none"/>
        <c:tickLblPos val="nextTo"/>
        <c:crossAx val="800028352"/>
        <c:crosses val="autoZero"/>
        <c:auto val="1"/>
        <c:lblAlgn val="ctr"/>
        <c:lblOffset val="100"/>
        <c:noMultiLvlLbl val="0"/>
      </c:catAx>
      <c:valAx>
        <c:axId val="800028352"/>
        <c:scaling>
          <c:orientation val="minMax"/>
        </c:scaling>
        <c:delete val="1"/>
        <c:axPos val="l"/>
        <c:numFmt formatCode="0.00%" sourceLinked="1"/>
        <c:majorTickMark val="none"/>
        <c:minorTickMark val="none"/>
        <c:tickLblPos val="nextTo"/>
        <c:crossAx val="80002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Analysis.xlsx]KPI's!PivotTable4</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gradFill>
              <a:gsLst>
                <a:gs pos="0">
                  <a:schemeClr val="accent6">
                    <a:lumMod val="7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'KPI''s'!$K$1</c:f>
              <c:strCache>
                <c:ptCount val="1"/>
                <c:pt idx="0">
                  <c:v>Total</c:v>
                </c:pt>
              </c:strCache>
            </c:strRef>
          </c:tx>
          <c:spPr>
            <a:ln w="31750" cap="rnd">
              <a:gradFill>
                <a:gsLst>
                  <a:gs pos="0">
                    <a:schemeClr val="accent6">
                      <a:lumMod val="75000"/>
                    </a:schemeClr>
                  </a:gs>
                  <a:gs pos="100000">
                    <a:schemeClr val="accent1">
                      <a:lumMod val="30000"/>
                      <a:lumOff val="70000"/>
                    </a:schemeClr>
                  </a:gs>
                </a:gsLst>
                <a:lin ang="5400000" scaled="1"/>
              </a:gradFill>
              <a:round/>
            </a:ln>
            <a:effectLst/>
          </c:spPr>
          <c:marker>
            <c:symbol val="none"/>
          </c:marker>
          <c:cat>
            <c:strRef>
              <c:f>'KPI''s'!$J$2:$J$14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'KPI''s'!$K$2:$K$14</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68F-4179-87B7-343938DBFFDD}"/>
            </c:ext>
          </c:extLst>
        </c:ser>
        <c:dLbls>
          <c:showLegendKey val="0"/>
          <c:showVal val="0"/>
          <c:showCatName val="0"/>
          <c:showSerName val="0"/>
          <c:showPercent val="0"/>
          <c:showBubbleSize val="0"/>
        </c:dLbls>
        <c:smooth val="0"/>
        <c:axId val="800019712"/>
        <c:axId val="705526576"/>
      </c:lineChart>
      <c:catAx>
        <c:axId val="800019712"/>
        <c:scaling>
          <c:orientation val="minMax"/>
        </c:scaling>
        <c:delete val="1"/>
        <c:axPos val="b"/>
        <c:numFmt formatCode="General" sourceLinked="1"/>
        <c:majorTickMark val="none"/>
        <c:minorTickMark val="none"/>
        <c:tickLblPos val="nextTo"/>
        <c:crossAx val="705526576"/>
        <c:crosses val="autoZero"/>
        <c:auto val="1"/>
        <c:lblAlgn val="ctr"/>
        <c:lblOffset val="100"/>
        <c:noMultiLvlLbl val="0"/>
      </c:catAx>
      <c:valAx>
        <c:axId val="705526576"/>
        <c:scaling>
          <c:orientation val="minMax"/>
        </c:scaling>
        <c:delete val="1"/>
        <c:axPos val="l"/>
        <c:numFmt formatCode="0" sourceLinked="1"/>
        <c:majorTickMark val="none"/>
        <c:minorTickMark val="none"/>
        <c:tickLblPos val="nextTo"/>
        <c:crossAx val="80001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 1!PivotTable1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bg2">
                <a:lumMod val="85000"/>
                <a:alpha val="99000"/>
              </a:schemeClr>
            </a:solidFill>
            <a:round/>
          </a:ln>
          <a:effectLst/>
        </c:spPr>
        <c:marker>
          <c:symbol val="circle"/>
          <c:size val="5"/>
          <c:spPr>
            <a:solidFill>
              <a:schemeClr val="accent1">
                <a:lumMod val="75000"/>
              </a:schemeClr>
            </a:solidFill>
            <a:ln w="1587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1'!$B$3</c:f>
              <c:strCache>
                <c:ptCount val="1"/>
                <c:pt idx="0">
                  <c:v>Sum of Sales</c:v>
                </c:pt>
              </c:strCache>
            </c:strRef>
          </c:tx>
          <c:spPr>
            <a:solidFill>
              <a:schemeClr val="bg2"/>
            </a:solidFill>
            <a:ln>
              <a:noFill/>
            </a:ln>
            <a:effectLst/>
          </c:spPr>
          <c:invertIfNegative val="0"/>
          <c:cat>
            <c:strRef>
              <c:f>'Analysis 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1'!$B$4:$B$16</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721-4DFB-9678-B224093B89DD}"/>
            </c:ext>
          </c:extLst>
        </c:ser>
        <c:dLbls>
          <c:showLegendKey val="0"/>
          <c:showVal val="0"/>
          <c:showCatName val="0"/>
          <c:showSerName val="0"/>
          <c:showPercent val="0"/>
          <c:showBubbleSize val="0"/>
        </c:dLbls>
        <c:gapWidth val="219"/>
        <c:overlap val="-27"/>
        <c:axId val="44181999"/>
        <c:axId val="44182479"/>
      </c:barChart>
      <c:lineChart>
        <c:grouping val="stacked"/>
        <c:varyColors val="0"/>
        <c:ser>
          <c:idx val="1"/>
          <c:order val="1"/>
          <c:tx>
            <c:strRef>
              <c:f>'Analysis 1'!$C$3</c:f>
              <c:strCache>
                <c:ptCount val="1"/>
                <c:pt idx="0">
                  <c:v>Sum of Profit</c:v>
                </c:pt>
              </c:strCache>
            </c:strRef>
          </c:tx>
          <c:spPr>
            <a:ln w="34925" cap="rnd">
              <a:solidFill>
                <a:schemeClr val="bg2">
                  <a:lumMod val="85000"/>
                  <a:alpha val="99000"/>
                </a:schemeClr>
              </a:solidFill>
              <a:round/>
            </a:ln>
            <a:effectLst/>
          </c:spPr>
          <c:marker>
            <c:symbol val="circle"/>
            <c:size val="5"/>
            <c:spPr>
              <a:solidFill>
                <a:schemeClr val="accent1">
                  <a:lumMod val="75000"/>
                </a:schemeClr>
              </a:solidFill>
              <a:ln w="15875">
                <a:noFill/>
              </a:ln>
              <a:effectLst/>
            </c:spPr>
          </c:marker>
          <c:cat>
            <c:strRef>
              <c:f>'Analysis 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1'!$C$4:$C$16</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9721-4DFB-9678-B224093B89DD}"/>
            </c:ext>
          </c:extLst>
        </c:ser>
        <c:dLbls>
          <c:showLegendKey val="0"/>
          <c:showVal val="0"/>
          <c:showCatName val="0"/>
          <c:showSerName val="0"/>
          <c:showPercent val="0"/>
          <c:showBubbleSize val="0"/>
        </c:dLbls>
        <c:marker val="1"/>
        <c:smooth val="0"/>
        <c:axId val="44186799"/>
        <c:axId val="44184399"/>
      </c:lineChart>
      <c:catAx>
        <c:axId val="4418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4182479"/>
        <c:crosses val="autoZero"/>
        <c:auto val="1"/>
        <c:lblAlgn val="ctr"/>
        <c:lblOffset val="100"/>
        <c:noMultiLvlLbl val="0"/>
      </c:catAx>
      <c:valAx>
        <c:axId val="44182479"/>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r>
                  <a:rPr lang="en-US" sz="1050" b="1">
                    <a:solidFill>
                      <a:schemeClr val="bg1"/>
                    </a:solidFill>
                  </a:rPr>
                  <a:t>Sales</a:t>
                </a:r>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4181999"/>
        <c:crosses val="autoZero"/>
        <c:crossBetween val="between"/>
      </c:valAx>
      <c:valAx>
        <c:axId val="441843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sz="1050" b="1">
                    <a:solidFill>
                      <a:schemeClr val="bg1"/>
                    </a:solidFill>
                  </a:rPr>
                  <a:t>Profit</a:t>
                </a:r>
                <a:endParaRPr lang="en-US" b="1">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4186799"/>
        <c:crosses val="max"/>
        <c:crossBetween val="between"/>
      </c:valAx>
      <c:catAx>
        <c:axId val="44186799"/>
        <c:scaling>
          <c:orientation val="minMax"/>
        </c:scaling>
        <c:delete val="1"/>
        <c:axPos val="b"/>
        <c:numFmt formatCode="General" sourceLinked="1"/>
        <c:majorTickMark val="out"/>
        <c:minorTickMark val="none"/>
        <c:tickLblPos val="nextTo"/>
        <c:crossAx val="441843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 1!PivotTable7</c:name>
    <c:fmtId val="3"/>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a:gsLst>
              <a:gs pos="10000">
                <a:schemeClr val="accent1">
                  <a:lumMod val="5000"/>
                  <a:lumOff val="95000"/>
                </a:schemeClr>
              </a:gs>
              <a:gs pos="100000">
                <a:schemeClr val="accent1">
                  <a:lumMod val="50000"/>
                </a:schemeClr>
              </a:gs>
            </a:gsLst>
            <a:lin ang="5400000" scaled="1"/>
          </a:gradFill>
          <a:ln w="19050">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a:gsLst>
              <a:gs pos="10000">
                <a:schemeClr val="accent4">
                  <a:lumMod val="40000"/>
                  <a:lumOff val="60000"/>
                </a:schemeClr>
              </a:gs>
              <a:gs pos="100000">
                <a:schemeClr val="accent1">
                  <a:lumMod val="50000"/>
                </a:schemeClr>
              </a:gs>
            </a:gsLst>
            <a:lin ang="5400000" scaled="1"/>
          </a:gradFill>
          <a:ln w="19050">
            <a:noFill/>
          </a:ln>
          <a:effectLst/>
        </c:spPr>
      </c:pivotFmt>
      <c:pivotFmt>
        <c:idx val="10"/>
        <c:spPr>
          <a:gradFill>
            <a:gsLst>
              <a:gs pos="10000">
                <a:schemeClr val="accent6">
                  <a:lumMod val="20000"/>
                  <a:lumOff val="80000"/>
                </a:schemeClr>
              </a:gs>
              <a:gs pos="100000">
                <a:schemeClr val="accent1">
                  <a:lumMod val="50000"/>
                </a:schemeClr>
              </a:gs>
            </a:gsLst>
            <a:lin ang="5400000" scaled="1"/>
          </a:gradFill>
          <a:ln w="19050">
            <a:noFill/>
          </a:ln>
          <a:effectLst/>
        </c:spPr>
      </c:pivotFmt>
      <c:pivotFmt>
        <c:idx val="11"/>
        <c:spPr>
          <a:gradFill flip="none" rotWithShape="1">
            <a:gsLst>
              <a:gs pos="0">
                <a:schemeClr val="accent6">
                  <a:lumMod val="75000"/>
                </a:schemeClr>
              </a:gs>
              <a:gs pos="100000">
                <a:schemeClr val="accent2">
                  <a:lumMod val="60000"/>
                  <a:lumOff val="40000"/>
                </a:schemeClr>
              </a:gs>
            </a:gsLst>
            <a:lin ang="16200000" scaled="1"/>
            <a:tileRect/>
          </a:gradFill>
          <a:ln w="19050">
            <a:noFill/>
          </a:ln>
          <a:effectLst/>
        </c:spPr>
      </c:pivotFmt>
    </c:pivotFmts>
    <c:plotArea>
      <c:layout>
        <c:manualLayout>
          <c:layoutTarget val="inner"/>
          <c:xMode val="edge"/>
          <c:yMode val="edge"/>
          <c:x val="0.15713630453400346"/>
          <c:y val="0.16425439349845658"/>
          <c:w val="0.52973271383830622"/>
          <c:h val="0.83174225954153513"/>
        </c:manualLayout>
      </c:layout>
      <c:doughnutChart>
        <c:varyColors val="1"/>
        <c:ser>
          <c:idx val="0"/>
          <c:order val="0"/>
          <c:tx>
            <c:strRef>
              <c:f>'Analysis 1'!$B$41</c:f>
              <c:strCache>
                <c:ptCount val="1"/>
                <c:pt idx="0">
                  <c:v>Total</c:v>
                </c:pt>
              </c:strCache>
            </c:strRef>
          </c:tx>
          <c:spPr>
            <a:gradFill>
              <a:gsLst>
                <a:gs pos="10000">
                  <a:schemeClr val="accent1">
                    <a:lumMod val="5000"/>
                    <a:lumOff val="95000"/>
                  </a:schemeClr>
                </a:gs>
                <a:gs pos="100000">
                  <a:schemeClr val="accent1">
                    <a:lumMod val="50000"/>
                  </a:schemeClr>
                </a:gs>
              </a:gsLst>
              <a:lin ang="5400000" scaled="1"/>
            </a:gradFill>
            <a:ln>
              <a:noFill/>
            </a:ln>
          </c:spPr>
          <c:explosion val="4"/>
          <c:dPt>
            <c:idx val="0"/>
            <c:bubble3D val="0"/>
            <c:spPr>
              <a:gradFill>
                <a:gsLst>
                  <a:gs pos="10000">
                    <a:schemeClr val="accent4">
                      <a:lumMod val="40000"/>
                      <a:lumOff val="60000"/>
                    </a:schemeClr>
                  </a:gs>
                  <a:gs pos="100000">
                    <a:schemeClr val="accent1">
                      <a:lumMod val="50000"/>
                    </a:schemeClr>
                  </a:gs>
                </a:gsLst>
                <a:lin ang="5400000" scaled="1"/>
              </a:gradFill>
              <a:ln w="19050">
                <a:noFill/>
              </a:ln>
              <a:effectLst/>
            </c:spPr>
            <c:extLst>
              <c:ext xmlns:c16="http://schemas.microsoft.com/office/drawing/2014/chart" uri="{C3380CC4-5D6E-409C-BE32-E72D297353CC}">
                <c16:uniqueId val="{00000001-B4DD-4197-A51E-EDBE7312C0EF}"/>
              </c:ext>
            </c:extLst>
          </c:dPt>
          <c:dPt>
            <c:idx val="1"/>
            <c:bubble3D val="0"/>
            <c:spPr>
              <a:gradFill>
                <a:gsLst>
                  <a:gs pos="10000">
                    <a:schemeClr val="accent6">
                      <a:lumMod val="20000"/>
                      <a:lumOff val="80000"/>
                    </a:schemeClr>
                  </a:gs>
                  <a:gs pos="100000">
                    <a:schemeClr val="accent1">
                      <a:lumMod val="50000"/>
                    </a:schemeClr>
                  </a:gs>
                </a:gsLst>
                <a:lin ang="5400000" scaled="1"/>
              </a:gradFill>
              <a:ln w="19050">
                <a:noFill/>
              </a:ln>
              <a:effectLst/>
            </c:spPr>
            <c:extLst>
              <c:ext xmlns:c16="http://schemas.microsoft.com/office/drawing/2014/chart" uri="{C3380CC4-5D6E-409C-BE32-E72D297353CC}">
                <c16:uniqueId val="{00000003-B4DD-4197-A51E-EDBE7312C0EF}"/>
              </c:ext>
            </c:extLst>
          </c:dPt>
          <c:dPt>
            <c:idx val="2"/>
            <c:bubble3D val="0"/>
            <c:spPr>
              <a:gradFill flip="none" rotWithShape="1">
                <a:gsLst>
                  <a:gs pos="0">
                    <a:schemeClr val="accent6">
                      <a:lumMod val="75000"/>
                    </a:schemeClr>
                  </a:gs>
                  <a:gs pos="100000">
                    <a:schemeClr val="accent2">
                      <a:lumMod val="60000"/>
                      <a:lumOff val="40000"/>
                    </a:schemeClr>
                  </a:gs>
                </a:gsLst>
                <a:lin ang="16200000" scaled="1"/>
                <a:tileRect/>
              </a:gradFill>
              <a:ln w="19050">
                <a:noFill/>
              </a:ln>
              <a:effectLst/>
            </c:spPr>
            <c:extLst>
              <c:ext xmlns:c16="http://schemas.microsoft.com/office/drawing/2014/chart" uri="{C3380CC4-5D6E-409C-BE32-E72D297353CC}">
                <c16:uniqueId val="{00000005-B4DD-4197-A51E-EDBE7312C0EF}"/>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1'!$B$41</c:f>
              <c:strCache>
                <c:ptCount val="3"/>
                <c:pt idx="0">
                  <c:v>Furniture</c:v>
                </c:pt>
                <c:pt idx="1">
                  <c:v>Office Supplies</c:v>
                </c:pt>
                <c:pt idx="2">
                  <c:v>Technology</c:v>
                </c:pt>
              </c:strCache>
            </c:strRef>
          </c:cat>
          <c:val>
            <c:numRef>
              <c:f>'Analysis 1'!$B$41</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B4DD-4197-A51E-EDBE7312C0EF}"/>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 3!PivotTable9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20000"/>
                  <a:lumOff val="80000"/>
                </a:schemeClr>
              </a:gs>
              <a:gs pos="100000">
                <a:schemeClr val="accent6">
                  <a:lumMod val="60000"/>
                </a:schemeClr>
              </a:gs>
            </a:gsLst>
            <a:path path="circle">
              <a:fillToRect l="50000" t="130000" r="50000" b="-30000"/>
            </a:path>
            <a:tileRect/>
          </a:gradFill>
          <a:ln>
            <a:noFill/>
          </a:ln>
          <a:effectLst/>
        </c:spPr>
        <c:marker>
          <c:symbol val="none"/>
        </c:marker>
        <c:dLbl>
          <c:idx val="0"/>
          <c:numFmt formatCode="0.0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3'!$B$1</c:f>
              <c:strCache>
                <c:ptCount val="1"/>
                <c:pt idx="0">
                  <c:v>Total</c:v>
                </c:pt>
              </c:strCache>
            </c:strRef>
          </c:tx>
          <c:spPr>
            <a:gradFill flip="none" rotWithShape="1">
              <a:gsLst>
                <a:gs pos="0">
                  <a:schemeClr val="accent6">
                    <a:lumMod val="20000"/>
                    <a:lumOff val="80000"/>
                  </a:schemeClr>
                </a:gs>
                <a:gs pos="100000">
                  <a:schemeClr val="accent6">
                    <a:lumMod val="60000"/>
                  </a:schemeClr>
                </a:gs>
              </a:gsLst>
              <a:path path="circle">
                <a:fillToRect l="50000" t="130000" r="50000" b="-30000"/>
              </a:path>
              <a:tileRect/>
            </a:gradFill>
            <a:ln>
              <a:noFill/>
            </a:ln>
            <a:effectLst/>
          </c:spPr>
          <c:invertIfNegative val="0"/>
          <c:dLbls>
            <c:numFmt formatCode="0.0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3'!$A$2:$A$9</c:f>
              <c:strCache>
                <c:ptCount val="7"/>
                <c:pt idx="0">
                  <c:v>Accessories</c:v>
                </c:pt>
                <c:pt idx="1">
                  <c:v>Machines</c:v>
                </c:pt>
                <c:pt idx="2">
                  <c:v>Binders</c:v>
                </c:pt>
                <c:pt idx="3">
                  <c:v>Tables</c:v>
                </c:pt>
                <c:pt idx="4">
                  <c:v>Storage</c:v>
                </c:pt>
                <c:pt idx="5">
                  <c:v>Chairs</c:v>
                </c:pt>
                <c:pt idx="6">
                  <c:v>Phones</c:v>
                </c:pt>
              </c:strCache>
            </c:strRef>
          </c:cat>
          <c:val>
            <c:numRef>
              <c:f>'Analysis 3'!$B$2:$B$9</c:f>
              <c:numCache>
                <c:formatCode>"$"#,##0.00</c:formatCode>
                <c:ptCount val="7"/>
                <c:pt idx="0">
                  <c:v>167380.31800000009</c:v>
                </c:pt>
                <c:pt idx="1">
                  <c:v>189238.63099999999</c:v>
                </c:pt>
                <c:pt idx="2">
                  <c:v>203412.73300000009</c:v>
                </c:pt>
                <c:pt idx="3">
                  <c:v>206965.53200000009</c:v>
                </c:pt>
                <c:pt idx="4">
                  <c:v>223843.60800000012</c:v>
                </c:pt>
                <c:pt idx="5">
                  <c:v>328449.1030000007</c:v>
                </c:pt>
                <c:pt idx="6">
                  <c:v>330007.05400000012</c:v>
                </c:pt>
              </c:numCache>
            </c:numRef>
          </c:val>
          <c:extLst>
            <c:ext xmlns:c16="http://schemas.microsoft.com/office/drawing/2014/chart" uri="{C3380CC4-5D6E-409C-BE32-E72D297353CC}">
              <c16:uniqueId val="{00000000-27E6-4818-BDC6-4A655D6D3070}"/>
            </c:ext>
          </c:extLst>
        </c:ser>
        <c:dLbls>
          <c:dLblPos val="outEnd"/>
          <c:showLegendKey val="0"/>
          <c:showVal val="1"/>
          <c:showCatName val="0"/>
          <c:showSerName val="0"/>
          <c:showPercent val="0"/>
          <c:showBubbleSize val="0"/>
        </c:dLbls>
        <c:gapWidth val="182"/>
        <c:axId val="190499087"/>
        <c:axId val="190493327"/>
      </c:barChart>
      <c:catAx>
        <c:axId val="19049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0493327"/>
        <c:crosses val="autoZero"/>
        <c:auto val="1"/>
        <c:lblAlgn val="ctr"/>
        <c:lblOffset val="100"/>
        <c:noMultiLvlLbl val="0"/>
      </c:catAx>
      <c:valAx>
        <c:axId val="190493327"/>
        <c:scaling>
          <c:orientation val="minMax"/>
        </c:scaling>
        <c:delete val="1"/>
        <c:axPos val="b"/>
        <c:numFmt formatCode="&quot;$&quot;#,##0.00" sourceLinked="1"/>
        <c:majorTickMark val="none"/>
        <c:minorTickMark val="none"/>
        <c:tickLblPos val="nextTo"/>
        <c:crossAx val="19049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C1664C2-9841-46CC-9784-07A4AF08F637}">
          <cx:tx>
            <cx:txData>
              <cx:f>_xlchart.v1.1</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50624E9-7F3F-4BD5-8A66-F65B3E38667A}">
          <cx:tx>
            <cx:txData>
              <cx:f>_xlchart.v5.5</cx:f>
              <cx:v>Sum of  Sales</cx:v>
            </cx:txData>
          </cx:tx>
          <cx:dataId val="0"/>
          <cx:layoutPr>
            <cx:geography cultureLanguage="en-US" cultureRegion="US" attribution="Powered by Bing">
              <cx:geoCache provider="{E9337A44-BEBE-4D9F-B70C-5C5E7DAFC167}">
                <cx:binary>1H1pc9s4Fu1fSeXzoxsAARCYmp6qJinJki3vWb+wZMcmwQ0kwf3Xvysvic0oiafG71VJnepuhwJ5
iYO7nXsB//um/9dNerup3vVZmpt/3fR/v4/quvjXX3+Zm+g225iDTN1U2ui7+uBGZ3/puzt1c/vX
t2rTqTz8iyBM/7qJNlV927//z7/hbuGtPtY3m1rp/Ly5rYaLW9OktfnNtZ2X3m2+ZSr3lakrdVPj
v9+v1U2kwk3+/t1tXqt6uBqK27/fv/jW+3d/Te/103PfpSBa3XyDsZQeCIc60hFY3n/E+3epzsPH
y5ZgB46NpCPl43X+9OyTTQbjXyPRvTybb9+qW2Pgle7/+3zkC/nhwvL9uxvd5PV23kKYwr/ff8hV
ffvt3WW9qW/N+3fKaO/hC57evsSHy/u3/uvlzP/n35O/gHmY/M0zcKaT9qdLP2Gz/LaJ9NPkvAkw
tpDIIXQ3MBjTA86k7QjEnp76AMkfBdmNx+OwCRhLfy/B+CfdXG+yzdPE/O9w2OTA4ZwSjiS6/9gT
PeEHgiLbJog86JF8evYDKK8QaDcs3wdOgPnneC+B+bQxEdjMWr+lDXMOKMY2cwSYqe3HeYkNJuiA
MU4FovgeO/wSm9fJtBue52MnCH36Zy8R+qiqUOXqLXXHOWCYCGnzR3wmPsYRB1wCOPaTD5oYtNdI
tBudHyMn2HzcT2zWypjtn6JQT0v4bUwbQcIR7EF7JJiuFyGABEfDCaKEPJi+n0KAVwm1G6EXbzQB
aQ1ufQ8DgX8qNer8LfWHHhBpEyIwfUBoat8wPgDfxCTAtMu+vUKg3eB8HzgB5p+vewnMWuX5rdH1
G0JD+YFNJaY22K+nqX+uO5IeYClsBOg9KexT3PwKWXaj8uw1JrisT/YSl3+qZJObDQT2b5XV2JDV
SIDExo82beJxJDkAyDBj7BG2icd5jUS7wfkxcoLNPxd7ic1Sd2+pLuQAOZQzh9IHdZlE0dI+YHCB
Y/R4feJq/iTNbkweRk3wWO5nBODfpptuU92+oa7IAwTenxP7yf+/dP8OO6BccGpjUKntZ6Irr5Fo
Ny4/Rk6w8Wd7qSsf6k30prjYxHYAmK1KwAc8yHPXgrde3xGEED7Rkj/JsRuNh1ETJD5c7SUSJ7fX
1cYkb2m58AEjDt7isRMNKQ8EBrZm63XuPxMteY1Eu3H5MXKCzcl+asnRW/t6cUAFhZl3nIeZxy/1
RIoDWyAMwcCjfYPo+SHOeIjE/izPblyexk1QOdrPpMXbpOpOV2+d9xNGOQfqeCcyGENmiR1QqyeO
8yUyr5NpNzrPx04Q8vbT838aNBQDwqcp+t/zfkoOwJtzwn8RJIM5A9oMUwr+597xTyjNVwi0G5vv
AyfAfPqyl87mNFJvyfsjIDMZg6zy0ZxNQmQBRDSSNhPksS4wQeVP0uyG5GHUBI/Tw73E4+S23Xx7
Q9dvywMb2GPKoA52/5kkkxhzIMiYDQzag+8HB/TcwfxZnt2YPI2boHLycS9ReapivtN37zydNtn1
m1LM4kAiCkVMm770/o5zgDAnkkMx7f4D15+D89+KtRuq3XeZAOd7ewmcp4GpuqnVTVM/Td0b+B4I
px2GmW0/JjeToM0BK2cLYDzJJI5+pTS7YXoxeIKOt5+ZzjL/pjZvSjbLg22p35GPxu6nagA/AFgE
4vIRuYlCvUKg3eB8HzgBZrmfpCbYOF1tvr1hZGCDjZOCMSjE7A6nETtgYANtDiHDcxv3GlF2Y/Jj
5AQU73QvbdknZW50btRbFp+hDcMGUsyGzoCHz0sHJCRYMiIZtGo8oDYB51Ui7Ubn2dAJPJ+WewnP
HFRGvWXoRsQBg6nHxIYo+Tl5BlE0FY5NCdRm7j8TVF4hyW5Mvg+cIDLfz3aNxa2GboC3DKbJATRi
EAFFs51GTNgHlFLboeiRR5sA8wqBdgPzfeAEmMU/e6kqn25N/e5He8ODuf/f4zLwMdDkBPUZ+xfw
IGBsbMeW6PH6BJ5Xi7UbpMnwCVSf9jPzWaapyrUyT075f0eJogMMfYEUYoEHlzPJSMHnYCo4kAQ/
SjrPA4LXSLQboB8jJ9gs99O+nVa34Zu2otkH0hZQLrP5zmjgoRVNQLfahCT4syC7AXkaN4HjdD+r
zUewSpubZHg7VbGBwyQQgEEJcxIBMMhjoGRA6SNSkzzmNaLshuTHyAkoR1/20tUc60aZN04y0YGE
chni/AeJ+Tw8kxj6NzDUNsWjgZuA8yqRdqPzbOgEnuP9jAROdFVH7/xN8raNTdBTS7mNgFHbbcgQ
8NR825X2A8HnLua1Uu0G6eXoCU4n/l6q0XpjzOYmasxtXb9lLEAOoIQGATNs07j/gGN5rkoOdAkg
Bp3pYlL3fLU8uyGaDJ9gtN5PXVpvVH77ds6HMugO3HZmPis9P8eGywOCOabQE/WgZBMz90dxfgXN
/VtMIdnPdoH1phrSTf7t7VDZ8mjbmIBNOAGHQ2UNQ6etfERjktu8RpJfAfL0DlNM9tSUQQ+6bir1
ppjA7gDoxnzcoTFtdto2bDoOMJvssYwzaXnatpH/SaJfYPN95BSb/aQ4T267d190lbwdNts+AVsS
ut3cdP8BvXhuxaBBEHYHIAaG7MGKTbB5jUS7sfkxcoLNyX5G0mud129arKFQ3YQSGpbAl+2CBiPo
sKHAf/JtXfR5fPYKUXZj8n3gBJL11V5GZZe6gejZ21QaSJrN0xz97xSNDUQAAk9C8A+i7LnSCAQZ
DpCc0MW5U2leL9dumKbjJ2hdenuJ1tYgHG6yAvYQvmULNLUPuAD7BW01O9UIYmi2bcSFmujD9clm
jleLtRuryfAJVCd72oVzn5b+P1AsKHLasO35ezfOZDOUA9yngGYczh8bdafe6NVy/QKsyfgpWvur
WKvbytwOb2cCtyw1FAqgNPpoAicN7A5UTmHTIZye8MgwTFzUVi3+LNMvUHo2dorQai9N38fbKoPw
4Q3hobAXhxH4ZxrPQYkOukIlF4/Uz6QF5xWS7Abl+8AJIh/3M3TYrs/1ba9u3rLHgx5AyGBDR/Sj
9ZpggxE/wAiAgcjhaSk8tLG/TprdwDwfO8HmZL2X2nKapHAax5seAAF+R9jAiT6GCGjCs0koNAAw
CDmPm9yBXXgecL9Got3o/Bg5web0aC+xubrdbn01t29ItNkMTt+AvTdQ5XnwJdNiz3ab7rYI9Eyt
noPzKpF2o/Ns6ASeq/1sXDsDeMyQtps33QsCwYCQsBXksasDTdUH+nSFLcR2E893BJ8j9FqpdoP0
cvQEp7P95KovIjj76N3SvC05SqFcQAT0qz0qkpxo0jYVwtDnvj1u4P4DDuo5Tq+VajdOL0dPcLpY
7qW5e8jE37w+B4GCDYwb5KUPOEzSIAi5D4iNoM2KT8Lq18qzG6GXoycIXfp7idDVbf+mhw9gqIza
ggK388AWTCMF2E8CXCqYusejokDFnqvQH8XZjczjsAkkV5/3ApKb35739jA7D6Tci2/+l4fdwU4e
qIRuu9t2762CTbywURSqDE8VoInqTI6h+7VYuxGaDH/xJv+fzrj79fl33w8J9Df1ZnZ/uuCzI/B+
f/X+deHMw8nQx1W9k0x9mLvlt7/fYwlNuM+A3N7khT4869j4adTtxtR/v7eEgN3XwM9JOEOKOtvT
it6/66BDEi7BCSzbjUEITgeDzsXtjpL37/Ith/P3e+BoEfg6BJkuJ44EjXz/zmz54L/fQ+Mw0LPQ
feIQYP2AyMXfD3Y80+kAPWPfZ+Tx53d5k51pldcGbgzrpnj42vYNGZC80Gpsw74+2PNCIeneXr/Z
XMB2Tvg2/j9qqLpGK1wtWR44wo9jC1+gqBzXolXFXJexqF1WOOjaWE5w5USyWg5ZHqysSgUrU5HW
c1IHH2vE80VCx9YjLU4zV4jEuhJFZnwnKpiaaVRLD0dxf4pzq7mNK4KP+yhMP1JS1rMiE8oLoyxY
a0Sj3s+J0/pVaVceDlHVLerMGg91mfHLJm96CG6/HzS5YwqAdZvMAKROhDKYBphT2E/3cgbiQVSt
boti2Ve4P+OBkYtwaKRH6nr7XiD3758HHMVPz4OOe0jYEBcOpMwvn0csjPowSYplZ1W224fpdTh2
racCmIPfPwkWyfRJ0F+GYe8ZdFtCp/nkzcaG49FEPF12QWl8EseDKwdmLYQdqMuWpHQxRHFw8fuH
7ng96BmAcjWHxQQx9fb6swUVI2K6LDfpsuHRkLhWU8WuQcRhftOzanD/+6cxirmgWFDg7CaTGUoB
56BmcbrEqGPJOq+ycd7zCnenTSqvfv8sjH6eT+mAtkJ7PpLQ5Dp5WJ+EaZQlSC3LqE9tz44Ck/pl
mWlfVHh0oyHqT5uqwcedSdrDMXXqYqYMN//1O0OiDw2C0JwBnhqMyssZTrFxhqyx42XZJFnk92Yw
Pg+D4EryQqM/POznNcQQxgz63ZgQFPb3vHxYVcrUriseLws8judaVMavLdDgIiqSaDkYxWLfyWUi
/vDcn5cRQw6HEhSG1AxOtpjYpSSMOxXyIl7mXdkWbgtodnbTdW6umvi/exaVcDgZFIghJgJ44YCf
ybOosjrcRlItFS5Dv+wHJ3ELVA1H4dDZH36/iLb3emZv75+1PXKQwiYPBPXPCXhxVnOrsmANjcPY
YV8HTrZKld1i//fPAU7n5+fYQDpwMDKwXMlL3BqemorrXi0DxNrY77sYXooOOXGD1maXkVJZ7fZV
rZU7VkUczFAWRsC4/c6yTtbO9l23R4xR0E8Hjiedrp12wIkqWQ0ytCb0C9yWxA1HK1wH9pCtdCiY
b7g9/MGe30/hZIoJmCAOkS5s1ERiAmcb8laPgaOWkQjsT1XMsxUUoYeTIs6jRWUXuXFrS/e52w19
6HhB1wztsuN5/w3ztKxuilZmqyTIg8MQWdkqUAH8a4yt89/Pzi45oUseQgPIk6hEfKJaCbODbnQs
6xDZDr8ehoZWXlumEiBKeccPcysuHHeILceZWbpL1qglQ+raeRAsm0TTI1nLYNkrYZ9IixtnzttI
x76OpNMufi/rz6sWDikBClFgBhEJ1K9eriYk81qbtFPLTKIh8ZJQ9ImXG1PPfv+cidbDioE+m+2J
jw7014KCTCyssqAkEFhGwblZejyXarSUmyeaHaWGssvfP2tqzu8f5sAxReAdmRTA/7x8qUEYZmgf
gzmHphU/FEHro7RovBRUZR6QIvSKvhuOcNM7X6wsDxe9ZvUfJhYjttXEl8tV2DYCcgnqhnBmMpm8
c1oVFgHNCA6dpquGpZMSMKa17O1iGTbFeG7B/r5rFgXKU6rJKncoojiE/08q4fIMsSMTtsFKNs1w
VreSNK4p46LyyrRulEeSbFynkQlWkSrJxZjawV3bN+lHMaTjekyrvnNlWfFLp+yTFckEO2orBAbX
ZB25YE3CL3lUoMMaC3wc5XRofFQo68pyuvF8CAO7cdM8ak+zCtWbNBjQ9WhBGGesYhhd2efBXSYs
VqzyrMxGN2+L4HA0mJp57ERN5NpOtY0RdEKRm5eEbiIZ4BuIZ+0PnW0XpdsHbWZ5pg/oXdrWtPOz
urejmRFxtA5t0GzKwLTgqlXXTQTGW5uQ3YXaEsTLMwgbvTxAIvQ6JcNmjiJOFx1FEAzlTm++Cach
szwunS+i7CpxoXEM6w20P0zmiZbw+KKorHNBDNhOZBrny0gD5veJDNfOdqxhGsQY4MiMWak607mO
Sq0rqe1hDX4m/ViWQ3d6P70B7+oZySN0XthllKz06KTRMsAht1cEZdE6CWXWzMoxiosZ7A4Ea9Xg
4aiqR7BQAvfW11wnsCI16jHy0hSPh40qYO4GJpTxKoSiK9or+qmpUGp5JET5mZ0QJ/djCvfpIhWt
eV2EvikddV0h2eVuUFVDuJCjTEd32yh6GYe2/UHkbUVci8DcZjZR12mYkTmuNN3ErLRSF5QmrdxA
ZeM566y+9uqk6s9QW/anaqBt5DsUq68pr8E0jTj9iAdE05m9XYdZp4OVaOIu9IZI1MofewwBDM70
OM/bFNaSk9XjOuyGNHADaP0f3Nq043nGLIS8MYM4p4lMMXgxvIBxs7gbA8/AApshExWbqAvRoe4F
rF6W0P6sCqJeHzYRZAycaeuKRwlMGArpsA6tNF4lIp3J0Ur8vqL9qbbScl7HDj4Mu1HPShMwb7B0
dR7WkVoiUeVHXdhRT2Wp8jkxaI3tfFw1JeKH0BMQXIW1M9O0STYlz5P1AE/zgoA5p9noLBI1Fl6Z
B/0Cqdj+IgSoXUGzBdJD7VpJY/vI6kePQM7nYZ5Xc9nrzKNVniYezCr5KFV7qsJ8WMVYzqOotOdd
E+mVBCVxI6sp3CTrpFtm8FppIiovSpLUH9q6cYmhgVsz+qVyjL0OM3Va9bVw29bu/XYQ1AOHY89Z
qT7wgGezwRTkKGWph5qEeUWdd4tEZshLRhy50Yi4Lws6ukpGFyYarmVBNkVjmVlsZbY/cJq7ZGzJ
0kLic8lNkLutXaTe0Avwak1BvmY2XY1w3LLbEnUScdX5CeVXbRsc6dwJP9cFGWcRHfpVlGZggOk2
RsrIcMKVba/r0ZTnWKVmZbUs8ceRHydOOYjCpVnsGJlsjUhobkuUFIcD1nHj5kEblO4Q2vEKa6qx
G1ihc9ywFATSKbWR2w5k/MBGas/7Lg2aWd0SeVRjXJ5CoEQjv+NgLxIHpR+qYgg/NAR1l4NmED9o
U4jQLdpxWCfOaM+CjDtzmtTiW5ypatmnvF9GpczgoRBFr6sQXQjWdRdONwwze2ya2db/MLfXRRt5
qiizM1M7o+eApqVLalEIBUiiA68aIBZJRA++MOfG48hRYIryzg1pAB7BCaVzWMSQ+jSw/vwMwry5
HBFdNF1LC68qSHZqUP3RScfSx51qT2g5itgLUy1iv+YJjecsJtmRVZhknscJO0NNb+bcacJPdRx2
R3bT+7UKulXcNah2iejkVzvuTeCynBjltWAnl7msopVdQtzukk6Yw7HNYGHGEDtAipBa5+lQObNs
qD7nWrA5yur2S0NzcVfTPhlcnmNyRTLmfOq7UY4LxJTlDU3Xu4FuIB7L+/KwGEd50lslP69SM3i2
1oVn1aVzCBm0PJQ9JrVb4Ka6LYgQs6KLh1VZ22sno2gtg6pLPWClj6F+kEMIkzuLxknleRqUQeQG
dmBD8h9HFGiKCl9ZygL2oU7lCkCVlz1rRh+ccFq7udXSm35E5typLWANytz4QpfEh613s4DHeeEO
QcgWnWOlcy7qdtYJRT8kg9FnYW1sNwtwvAzikqxhBpVvZ61XtgFetIzBwpb5Gja3IC/IJDkLy5Qd
stKxj2UYGrcqRnYZsBL7mej0IkVjMU9HIzZNDa8Ehqb0WtMp2xM1bGd3k4CJRdTmJHXzDhs3NEH4
MUe9fdIgoU/RGEDYL23N3cJYcT4bEktTV8VtukiT3PnCEg4kji7Do95iQvtBQNPlYMnhtoZ0/Li2
u+a8plYvXLuQrfGsJAefTmVXeblu2Qlk7MUiyRwHEgCsVykeatCuulh3cZaeFZzVp8L0/aFdmkh6
SorDrB+rZSdyy21xII502QfruMnFgoZtdp3kpcNnSSHLTzRk5ZzzOLmTLFOBVziFXlpNDlxSnFYf
HVN8zeDWs6rUNPUkG0nqmWBsN6igcQdGwFjLsGggloXNYLVXRjnzaTw2RzgYlId0PAPE1SzJyE1n
ycJXTREkLpykYGZ5GA5rRzb62sF5uxr72PKFBB9YRva4GNgQ+FQk9RlGrbmOqwRsdpmC1wAjUCVh
7bXUKRP2oUZN7pgb2PMsqIto3kd3kTWUXq1MGoFi1zmkSbV1V/IoX/esICeqY80HKwzaa1op8SVs
ZJW7eS6t1O/RKBi4vSFLncwDRiQ/tDgdVoTEMpxlvP001FidoCQrfUu0KXbjMtau6hLsQRQVngxk
cPw6LYHVIGWwZDrtbZCq7g9pHqM17VTqp0kHPkOTYci8tGk4h+hSR42L47I/xEFXr3CVFY1fU6LB
nA1jeCnsmAxez0izZLIHN4KBHYJ1mUqwPma0rlQq0VzCBrJZAU5hYaOiXhWjam4KyI0gw4hSP7cy
mIVKqK8B2S5lYJTQOnIKkrsOqfpDjuzg48CIvbFIYd0R3nTHgRjCK5aPsYc13LanvfyAc9W6pGHV
16CgCsJJJL3SqA8QGAezOuDIjZLygtsfw3DM3WEE8xqkASyq7CNiOXKRsC6ctk/c2MlHDzliTkeL
u1VeDx5NUOb2EJz4jhNFLs6r0BWQY7u5TbUne3WdpCTKPQvyZLeJag2uMjwkvUXmDe9u69GWC8jl
qVdWRM4TLBwvyfiKmIx5WLXYzVgzF6EMPTh9zfKdAJYzint8NLBs0Yx4MxZw40g3YkGGMnGzbEgX
tFb9ZclJ5JFGhOs4b++sAtluOWa5y9uWrBQQuzMDbNZKwTaRQ4mAHiB9O4A+V82iiGp0ndRYupDj
g9eBQGhFG01nRqpynnW1OUZ1Hx8nuF8kPIRoHgIuD5Jq7tddf9pxhN2I9vyQVWXkoawVkJoUftqI
CByEDs56bJBbp3ExFzXsTassPSssPS4wV9rNSvm1GqxsXg0FP6oL4A7GEC3jzpw3trVRnM51EA0Q
p8iTPDOrzCq/dNl42iTBqtb8Q1EFazC5QBilqj7i1XgXl+FHaPi7cEi+KCCa9vI43UikusWYAEnp
1PIaM2S8sQobX1qYfYDO7GqGNLnuJYbAygrByEdkmfKq9iVB87gpjvrI6dwm5DdZKwuXZMBqu8yC
jCDsmubTaI83fauWPG7IvHRS1XmDHMJPqDDh6FaVSFa0Klp3GAZXaWUv8DhrS/W5b3tzCPWAY1Z+
QKJtrkpRyllk1KVjh9Gh08nEq8q2+WyRSsz6rq0PW8hhjpumsg6rPt6q+YBWzFbOZ25ovlBZyYVv
oq5aqpIDPdrF23TCkVG/0B2GEFpVCXVHzMfjumVWNY+y/oJBM943xJ3BWllFCoSOm0gj0IK0pLOP
apEZE7tl1PZnKam29yNlEm8GIJ07IC5wUC/DrIYV7XRJUbnAatK4dlGc4jk2YaTdBOKhQ8duHOuk
bmpH+cbScelaEkhTbjpIOROpvKohwRcRJsGdCTgoIDwVSgwsEJCIwE7qNPKJ0JAWhbDsG1+DeQGe
aVvTGHQTfGlCSBACq4QcQxN2FKuxPynBx30UZTCsLcogS1aONauHkqOT2GKqndVygLSjccAsdSa2
vRxvsxOs+vY2Hkl3GvMBHyOcjHMcVskqSrrgS5hZQHKH1MEX2LB6xlkFmUg4tuha646zdR2125RX
1nrwIlaYT2XeQuiQWhwtCmxXS4jt4dYWz61ZpCFB99kQjnMHO5Bfdbz+ytOM+KqC8M+lUXHGqtFL
cJsv8yKMvRFc/pIkBhypsYOVHTEgBQwk+aJxgCPYVmrun9cW1JoNmlfLgNtQs0nSdgG7ALPP91+R
IiMXiEPar51YLhzGxkNiJ8XGZDXkYH1FgCUQdnfajRD2WJBsQq1nzPmlTGAyVRUxF0V1Ob8niou0
hzJKr4XfJMAbp5kqkKtUJBeWBBGzqEtWfKzzBc+Y+aRVDS+gYrgj2JHx3ADxcsZUij9nDQLU8wSB
zF1fLSuW92dJD/HuaEXocEyacd0Xw1B7PYL3ohlw4QWDtK9so0J7bIjLBYRqkNs3TepUfpsEXeKq
EVgRIC/BGDQYshNUSV/TlpXLJEBZBusfjdax1GGxAfJPLVASA6MoxiNZVYa4OJU1UDJlUEduHo56
XiddR4/TskYnDHfsSMcjVMhGBuRVMCar+3VnqXyctzEgYI91+jGt0vE8qg2HNKm3tvJFRXBn5cCu
uRakWedps52TtIEqG4YfAav+RDstTBuQlB7FxbgmOc4XekvFmSYf184QdKdj2glfazXOOYUVUFME
95bt9oZpzC9DIq2ZjFrhF6kGPt8phN/nDvqcIRiS5LRaOvn2qq5htjDvYcFCZ+iwbuFGs2GsJPPL
zkKfI8xo7Cd1IhfKwLqPLAivsQM8q39PPGGLBHcjtIoctTGsJnuEm8a9pTdAJea2D+68/VCTHh9L
3AWrNgr0JohQfzYEEaiOFYEKU7uB2mRXB6ugwHqTOKZeyrK3bHcwbYpat0oDfAHJAbxhTjjQX0EY
JhABB12+kLkix5C3VJ9quZ3eDKXJqtEwTa3R5KJL6hgiLRCcmCT6lo1ZsSmFgkf3jWlXaT0Eyxoo
18xthGU24xB6IQJGri5hnKxUcgTG97phpvUirCD1qIubHAnpSSjmLUxbBStUAzp1HYCy96CBQTNI
YCxyuairtp6Fmg9rGyjwdZG1wZeqYwPzRj7iozQk+DS3ebBiqQ2S15D5MD8Hc7iANgIgP6AsKny2
XQVdAdQcKxhQCozS1ktEDTlhJxtYJc6IrkMUFxsoRVrag1os6LSuWOBryE7nDQL7KCnMVMhD62qE
hODOCQp4YVlv12CFBlh5rAhWKiRZAHHAMB5aTiN8+IVXkPYJHrW3gkOe7EGC0X82WvVf+1ZAFcpA
QF4BlVqEswjCCvCMRVweY9PmJ1FXN1cKdeJb0dLgTulerloWpYMbduCZqOrK+cCcIXRlDiuglWXw
JYZjTnPXVHYV+I4GgttPC6WHB/r5sbXg7IF1fSiP3+hiqFQIynXfIvD9x/9c6Qz+3P86vh9/uf3N
iT9+gt8s+PArF3/7LTjWadv/bKZf2krz/V7w9Efpts0FL374qdPhF70MD7/B8RcXX9vowKAT6Htp
56c+hx+/OuR5m8N2zFOXw/1mPg5HL0KjK/w+LQRlrR9dDhxDyz6U2MFbQCEaagtPXQ4cml643BZr
EPQgAEv2vcth2wCBgZgHXt52pNiy4k9v+AJGaO14/Pl5lwMEwS9Jduh3gj82tFpALZNRODP3Jddf
AvlNC9LQJRA/wmuY1Z5A4N4uRnA1qzQs2eEIkcfg6a4bvjFtnGOgEEsI4jHuLrRukNuYwtqkTorW
CaPyZMwD+4rHMZAdvOC5HxrqnERpay6GuFVXmWHpImkg8stCjr/qIhAzqCvEK0E4RBqmvG5NHB/2
loA8XcXg1VwDZP8NKhILWgFCTrygT8hlZVSyknmaHwWOnS4a27h2D6mhZkR5Mg0y34qzaIUh7V/m
KssyL7M4WFYguVZZ2RSQdabAbRYiXRSpkMcDFAsg1OU9Oe8tiJwdlQCROSi0HuzBat1W2+UcjkVP
F1iT8DOWSp5gKznDPW/WAcFXIxo0uIQAmLWSSstFZWHf2cMQuV02cMimgW7wqqyqz+SAKeSGjj2z
KeuBvEhVs2ApKr51HTzEruzELVWVLvJGJx9KGnOg+1MaL4qsjw+lqWu/o13mI2fAXo1J80kLFZz+
X/a+rbtOXenyF9EDkMTllXX1Nb7E3kleNOIkGwFCV0DAr++JndPnxPvrpM975yFr2F5rgaRSqWrW
nMUwinCPsuX6rVzC8km5kdwDG1vOZGndbQZU6h4kHOTwadocLWfjVTxn9qXfIKxJ1fnRTIh48qTD
MOp5rmin5HlSIa1sR8fviEyqxjGAS6W5SlV9QXk0H8ZGxlUXa7X3jN/0nekvoiK6kF2OwpHV6190
cvZk7YTiQ4nE2rdDczVkNJzQm5FfpL3o75I1X9NjGbWIFxfPtxCgHa8MXdrnemnKz7kF/No2mcFJ
l4VHMwX7seS0uQHoGt8EH89TNTrS/MUH6q/bMZaPVFNz6tHUrqyC1fGZzTJvq04Scr8ueXNT13Q9
LnkukTWbIn9QDYqwlRpsgbbBZLrOQhPflQ62oush47t2pfLbOM/mlmeZPC/zSK5QNZCn3mTN57HI
m0/WiORW1Ybd94Vcz7NY5ts4mshVGpg+u1HXHwaq/ccWKe1u7sED6aPxwigeONw5K25Ta9LPCmX/
G1vTDiV3ac5tK2lf9Z2Xx0AF+yBNuEpFoDBH685RPBxGUeMRJ2MRL9Uyd8khNTz/akn4wezcX9QL
Uqh+6dmFtpwe8wIBzZKr9JnQ7htq+MhMopqmn/NCfdQTWZ89qginNVbxvRYZoq9Z8OiSRT4WFZpo
xbdiSliyC1Fmv3ru2ru87qysoEMvv+FoFyc14UP12sinoon73UQi5IlT11+1NRYRpStkfKPM9gWV
PTI2P7ygCfTkqqFLPuIBlBd1GrJLHexJqSLDiZ8jI29k292TJJEPjMtztgBPyfiqLmgHgok3Y4co
pCSfBw2iQs56flwaYveIh4CQqrl9MD6mP9bZ6h3pWrFbN/ZNa1j3KUdt4SlXJroHEKx3WNA8rpzo
0r3NEnMXufkYZGavrJsACpflkQ1tf+I+xDegxcuTlfcT59OniAe97zKS3LdxTc4KrXj9ToZ4ulXx
5L6RYcGd0Hgf4jk/6STMBwBNI3KZnBSfhnyxBqyKVTZVyBd9UAinPqxedycUkdYGGTDLd26as3JX
REFXNV8OCGi9r1Y9IuIoy+mpXhfaVrIDICddbeHmfCMrdPRer3Q025sF1b5DkkSf2nSrjgLIIQcg
THkFDxDvAJdlOxk1f3VFiC9k7GPQ0pBtpm2nX2Qm1iuO2vk964vswns29wAcouG+GVAiynO1Y8r4
r1mbz6c2ZsVd7LN+2JmexLdbxIOIs18l8lGZHXqiy+cSp8btSoX4yxW0ue7X6Uu5DtkZJ+K6W1o/
3fqaNjCl0F77NlO7AdDqdQ8WwN3QcnvTxsE+R7yRt77rzUEjYz4mSEf2ayrMgXlL/upCn54zoEcH
xwt9FHOb/ljzerwJrDRfKbHb4TKu9JNA0QqRdjLJKmu68kgACwI3Et1BL3XYRQkXd0nSwImXlFVT
befHeMTUK8HWPRIrc/BzWlyhdyboPrPU4gPJ2wBDS8KuRAqNSmk8AvysyXhSzTxcdOVqnuTIT01i
2kO38PWumwCKmGmKgY8PMaC5MVK0YvV8zKyebpOpTi/LpO6+BJt2+5BmKFIlOG4bbPErj3r8OU+K
GZiBdeXnLsuafa9C/Elyx8/wTKimDul+STN2t45t9M3QPL40QxEd+zr3H5JGyQtGI46UqPaoRYTi
qQ4FPyaxjR/F1MS4XM5Rclii7EhE7m7dYl+UX5dv8TrC/Y8oxvpKzhREAIKyFKpYBNW16ArgYDqh
LuCa2VajDqyPgACOMfKNronvQatwOPvbtv44osxmq3a0ctkpAAH3FgD/WQts6Wo2eddVq3eozOa8
sH+XznQXkxRpRecQXTcpinOF6u+mSXXngY2fmWN1BV9rRVWMYQRUl31mjfga8/FvlHo+F3p+UMna
76I1AOwitr9wKl+AiTcfU1ubSyPy/ONkuvS5a4P6Rsps/stxfHBSGfKdrFkGgBumxijGS2O9nYYT
alp2zW4Qaqk6q9a0i9mhSfVAD5luxPWMDp57FG3G4s4Odsk++Yz/PTYLKc5yCli4aBGpOUYTmKJc
x6dxQdRz6pGm36D+FenPBg4UsVc57ZOZd0fbLXV/WUSd2/vQpnsEed1VUi/qEk1gUKFYmP0S57xu
7/gs5FUuWOI+jmIV/CTXTq5qN3uUc1H7GFj7vRCzj56Y5TM7JGJCdVJHTacvUBMnwJnj5eRKrY5T
5v/yeR0qB3bmPl6wkkNN/wJaG84ZMNPd0g/jLd45H0uZI5yUAgAqvR7BJ66rONKs6mqcMlE+RWfE
Ik9qFfIgwPS9xAkSPYqoqa/nXCa7WiXL7SRqe+uwmpfrECpUm8NX2pXLpSuzqPI0Gk+JmpdKjVu4
RVakuKCSuKumAVBx7PJs2U+aD+dCErrrkL+ePJSCu4XT+34FIt3aqL5YaT1cjJzzS9enzeUQ19dZ
IgEi54m5Fjwb9kud2y8jyeSumNlyauzUHNvBl4eojvnBNVIfAqdmrrTocJBx43cMy3weY5MCxE37
E4t5/DcdOcJo05lmBuRQkOR7Vqis+Mu/lTvGt+IHtxQRB9CT18LIa2ry/5O4/1Fl8O+ELN14i//3
HO4dxf/d537mcVn2v8qcEDwGEVoDPDz033kcOrltj0qGuhetKPDopI1p+zONg/AKhfCtBdLGYf93
DpegmxVJ0QIG3OMcjWDS/L/J4QiY9//Bk9quiBal5caUz1EA/SdPKmmdSkLHfhTAlccSISA1ESzY
TM36zNhouq80cswflV38QvcAlhjqEZHmwECUoyoCPD13+WUpGGDiroyUPYeyl/5Gst5ES6W7mZkX
BlRo1vsIETCQ3xoM3ORHDghsfJACm/ZrUQAQ+UZ6YrPbOmuQ/1R90njcCjXM9R8ECooBCaFkrjPV
dhz0wMQWi1sGQA0yTtoT1f4d+QmUk/+K8Y2uh+AT4gzONvYjZv09azZP+mYUmSh+IFQDsek89FTS
s6STdzmIV/WA+sPaGDxwS8a8SfnxPyzqf8izN8XCL2sEPjLZWpri6MNK/YN1urak8EAJmu9t0pGu
2Q2aMIKYukwj2x5BNqtROXEC3lRUEY1Wo+4CJYsH64WuWSCXA6qdvqu0Bvk/uQVd0OJvv7/JjWH7
b74dTn1InGgBE9q6Qm1m+SsUMAuwDIUj0XcQcac43deImHJ7lAUdwAZRbsiyLx182QDR3//Zbv/D
5PzKhn29Li3xNDg8NDGF43t/XRSbda4jUnyvUaX1WYVASPpPgqKqWVehbcbmg+JiGIZKCI1HK1a/
v/yvhODt8jl0X1suSAGPYA/9OuyaTU0Uz4J8jyDYQJ2XhThjX7GRouFCr00ub5so0ckN6ewyPnY+
jldRoduNxKT8/k5+JXniTlA1ouBcFpsaBoTOdwswZE3cLp3i33i5KuZO2poewX7Ee18uJ8gxZqzK
7y/5z8HjEUiQWINe+tr76B3VU+RgbrRL7L7TLGCXHxeUuZLuyCB+8fTQFJxmX5C7pqmtfIZ+O180
kE9XHqZGxyb8wRCSd54ME4AnAmGXYKMi7UM++W4pyrVFfD5EL+gllPfReR7EtiH6WQuvd6jM0XXj
mfkFsOkMdhbuijWxGB+RhuNwVVHi1GMJTMGpvWXapQ/91Cj/8vs523in/7lPoAwCFX7jqIMUj93y
DjIbAy9cbNf5BSxxByMAISzGZMVzICwCdZxM0aNJO7ttmiHo7aUx9fjfThaeYYXn8hJkRQUFUPT+
NgqbeuBlmX5RkkXw4S281xrA2oqHhV0RzuD3fT3iQc59yxQ8qjO9S9i5iNpoAsIk4G03z78IfEo1
q5yuwDcyoNf9frqS9zYGrQIaBaYQoaRYYdDuf11V5ATKlGolL8hVsghQzuCNHO/sOjRG7YJdwJ4E
AaCf8De9QDWy7ItuXaLHYAy/8KWToPX2KwC2q15YNfBKAWflA9DKOJIPWV/WiOUhYprhEtOoXRJ1
GYO8iW/tQM2y9g/bNAGc+4sB4PF7kA+UKNNDFIWHVbzzGLBMZSdQdr/kTLMWZMAYLXNsxflYluBG
gboO186XN+8pRyi5UF/b3IkBdwd/msNAMnscwRr544am7704+sYhGIGsCbqmzZG8s85u7nzPhTZf
jMMusgfiu4LepIkgyxXx44LpKPkk1+dezMuSo7LmAlgIcPghe6jtylEm78H4eXbR6LPbAnwCmMlM
p16WAG7ZtjzakxImtEw5mx6Ma7v1eZVZh9phLOV2aDWYfSyQViVKmRVBwWF9Lvp5xtoR1i548Wtc
D6ikMU9e+XTb2nVz3SDAsK+XL4s6WkKFXK3FV2gED7jzJlJbbDAY1ndfZ5QHrTkCPkqmR0r0Olw7
13FXSdm7FNldzfv5XCNJrD+rQnH6PMVTAiPLixpxxmSVRojye2N/78Ix+znaiUCRumkaSfLONAhf
VJ2URn5Zk96D6zKncW58FXSr5QUZbYCj+P0V33sjFAloDKr+FpXi7H5/Re9A8Q09CZ/Bm9yMMYx0
c38bNRuHdzZZln3hLbIjW4V0HDwY2nAssNPf38YWzv6yKSDFQJ6GgwvdoaBv+4emjkyjBT2hf+4p
COakGjSKCT+0FRbeSHReJcBict3cTb4AK7Eygun6UBdDOukKuocgp2pIa4uicJE9zsTJYqnAdMim
B2AVcbOzbJ31FYwIWGQbU96A3MohlMJmF5DyPGgolQoC/mA3bDt/AnP7A57EnBuwdjpH5j9JP977
NYgTCmDl26g3/TFygl/9WpdxAQ2Wz5+mUYFsc2DOpQhip3WzW4ogi54FwD6YLYjxBC/18BrZRlBv
bbsCfO+UP/I520w6tc3au3NjUrK5SLv6ODlaORnfnFa2dNh1PPRbTJ0sRY/dmScW2+gPi/jOsxWI
gAocm/BqWEEUht65aktUv+pWpU/FIAj2Fojx2w0MERm3rfu6j9FXdMG9oT60bXH4ys2lOGNx0KAw
jTA+QZqMX2nb4XHPILTl9NwEuc0DWP86u+V2xrsaQbYhAsXI/LGLckeOBoJT4ncLzgsM9w9Dexdl
YmjlpuhNsFViCCPfaxQHgOO5HPXyROpp81SDszCtVa6N/jbERQfW3DJouz6DBbWdj32kEyzInPWy
Xg5rnyVDfSxJNIYnRKkO0xHylsD6yLTCm6gmKmFiNEizebcRbvPcpCDJpLsBEQku2Aw8xk/IsRJM
RV9TTMUw5CIadkyOLbaEKNMWP73Nz+YKt6dl/y7SfrdHQStFEwNE2qxA2glp6TvvlISVZktmo49T
n2t4h7fwNhXFPHU7ZJaiVn9yC++Oo+2SFC0a0xjHEjqQvE+84lYjhDRz/tGPCSxkWNBpvTnh7Mf8
0NZQzQ48QHQGWpOE+M0BDeMKIQucHmYpuFkOd3nmC94eUd4p4AywIacHh8adOAH6CBt/mBUOqp/L
VtugMJWzLBT2CnbRthx1N28LEbVNgpdyacvpIda9xp2wDhKE5y4btjz197NNS/KrT8Tgt0MATiLB
45L/mVEhHPQAiebloxBLBunGMHbEQFcX8/Y2S1fqloMVLjNFVULT3grw3oCDXsZyJDOrDKKd6MqB
PkVveI9iwc4GPdffYtTczoGPNAP7Xmn5nbZydQ+9znr3NUBaAqrABC31ui9aVTLoKxA/+vEYAitQ
3bWCAyyGQKpProHAJuVeKVcmu3YeRscr6ETs2lYCahc67+q5m7AZptVBe1KB7dyCEl+myUgfM9BA
aL2D7gYY68mUQSQc8RsHnjYIlFbkLgfdZl2R1sIUwQcH2D1W1ps2O05lXpM98OB5/RgynTbPI5U1
3xMKLH6H+mipQXwHKbzcl00aul3NZH2GSH3Yo5wXUJAoVRyfkpCI9FhHvhDxwXS6p08Lm+oueiqh
B5o/ztBEDTeRH1T0gBMjH78zl2Xuac2nWunKaJ0If1/Oq+xOvAG6cVw1LXpdgXhLQA/N3ept8ZL0
baG+A57V04w6D/hwP8pxCAHiDxl80p4HrizbyFwxk9mJ91GX3ZZJHnXdacpMCt7yD1EoMmCW54QU
jt6sRE8w6TVx3oh7CNmGLD4oRY3JL8aSN0JeKzZ3tj60Uz2E6TowXjfNkdM+jOyBq5RYcCepqIsj
bCVDyRhyixjHuvRFA8VLHdHMDnvB3douF6H2kWhOoelx2uy6MlA42Mk0I/ukozFj/gLGESK+CwRh
S3I7GkRdZTUAnp6zDzLNc7wMb7+Mmkbib+DHU1wOEDK1L+toy3S6bDNwHdNzAspWDjC4Zd2Yn2bV
JiB5Mzpt52LMogbDqQnDofJ15gvqwLuWiZLVH5ZggsnvWh61QR7zjoC3fNGBGVRMH7KWsAZCnrLc
MIncDUx0zznE3dF6Ran0mCmQxOGyb+C1rWBXEeEul9dJY1FJvWvb0Bb8EFo4gvqAvg4E9w6Xtd3S
MkUyTg9xLZbGQsXXta7YqyGOmPqU1qnC9SCkL8snECat3TnkwZjZtBjBF512SQZ2OrSCrEbIUllb
bjE9FR6j36EkDKrSsRVhmzEiwYQrK+3FED2qPt9cPp2GGpzmMoCZGx9WhXjjNJRu0yyZt6GKga2Y
Ptvm+IezxHNcTYoESaZKmm15EkNFyv5KJERjEDTQsgWWFI2Rw1JEqisE/WEtEhp7dE2DSGsXimSB
IqIpBBsjrCAd7fg8tGpsFOYrEqs+CRTHkvmmaPPtlhustFkfM1gWrkDwJ/uC6v9mYJmLtpVnS4Tf
ybLfpmaa0JegwREL9SDuYcLTHTHGn+NxjhD7AsBN4HdsNjp7BG+El2RHQwkAqDK5SDAXP62Hr77E
V+Zov4G/8WF5nYwRVuN2P2NciBjY9hPxaHRAQNeNHn9OdfT29n9N8tv7gBSk3U2eordGvkPTDTG9
dCAXNO4E6t2CQdt0nXGtOiV1Ez8iAa91WbG3hdLrNMDUkHmPrr5QSblwViWdmJbsA3SKGrM0pb3E
W1IDjM3tAHPwqQRFAoxVyJJ6luKXMq9j+1K+zaA22EHwa29jEmmDHG1ntMpCcl5ACcfH4relfTOP
jHcS85PRBp84sFxug5+zRcBO68RtlxFUZPjlom2ciydohek4XGKkZJveN0NaUWDCXWKQ27ckjfP4
HPrwEFiXH8R2628TihrZih+0JJpCbo3yFuieK6pZsznVG6IVH0KD4t50Xbb1hnx4kFhemilP7UuS
1Qrm4xkiVgzeTQh2P3hg2dsXptP2QqcaGpGdVPG2HfqVbfevRrDmw9Moa1k3R1UX+F5I+xIU1zu/
5MlwRd5spWl9OeSnn1NethM4wIe5IR2+BCeAxsVb03Q456cE1bn4CZFbW0x7VNQGBSqMr6E92bFW
aKRMgzTANiUAA0A2WCYxXuS63rbziPMVv+uWMWuLY4dgcV4uCUjEkFGC1AFSLMSCVPZTxT0q4xdo
3jDi/eD7erwgaGTyFqQj/L/0ASAai0MCqMgCy5e3UzdwgALBtbh6Imo9PWcQRCIL4Mu62T5KzxlA
4pnYFB6mcAJCgYPsccT2hzlSvPTQkOComj/H2dzC30C+prvu/BNObgcpXHschUS++22hHmwNiOIE
puNEXveM1WCsYNlB/uXrMxGFDsMTOCQCWvvhbehzWXtMETHz2mFEXR08O2RrnMDLDY5u05fMZrMa
4FWbib/hp4WHNCaukjHdxjs0TYoXBwPH+20DKDQCu2MFrlzStFMlyBfNkvU3xCQO7wCXfMthJzZ6
2NUbyLImTDp+HJV1PL2ouV3xHesb9MaRlgM1tGyrEp540iH1BfO906AQSAAT7KrvwGZAKRGyHYDw
YEcNcJUgky4489AtpMQ0I9fbJm9syAYVQCDSAYtvpYKa+QpaEIzyc0B4BlpM4N655rYk7QZS6hHH
3U3ecZIN9xQw1sIPM29R1j1mwTAJabWO0PmtygECZV9oTRKk5DgMSyz+GtEVo8pUvx0bPeObubnU
JTC+t5lsBw0kmjQxWmJchhU0l/y+W8cQPToE00AVVmPL7Av8LewrCmbFDLQ03sbAjQJf54j0ckOp
ZIN4FZF12etgvmTlImzyQkF6lbdZZs3Cj1ApeeirQpO0Mz/gRCOSVV4C/452hUxy9wxEEhThj3Ft
27recbYQMT+EHLGN/V5ODUT7nz0vAE2cHKh+fbmL0tV3zysdU6qrEacDKFtQkmrElHnOyjEZYeV9
W6Y76OEWlIerPKAyNe9/juRtLa1pARDvGAMjD8N6dTdSTpv/g3Rk8yaI/rfN2/h+e4d6Re95m26/
g+48wjuWetneCH0+wzuQuW+1jUZyg61cI1rkt+uwJObQYqNuu7Lst7/8NFnElPBEJRr84U9vePjm
TqN65+bFkbxKUhcXd6NAjVxXIVZAz+my8jK9CBA540N1tG5woEedCC8gXMBbWEgmo0cwyLHAwC23
O+8aVBq//LwQcyWONPC4sdhvGZtq2jUHiUmZkd53bw6rewMaLWR7sAZotjcQ0rvMUbrv695qXgmb
jdHj2DCDMQ8BVbzpsknrLYyDHAnXyKE1x22NrxsOzQdwjlQgCm6b3KRbmXGvwrzZZM5BcGgqJrzq
+4No0R2EH98mBDjw5vQ6iD7xvdQnUXslUgI6wB+Ar3cJPbAc+AdYcArnBiLte1hZDKghAK9OH4XW
Ge46r+sZuyFouFkb0W0HyQnAi6imxm73/ofs7tfcbrt8thVO0J6C4YFQ73FWN846Cj4HVPXmGltg
wLgL5AHYSb+/1DsAHbspRvM7XAuQFf7PtrT+PzpHhQLkBY5Q8l82Enez1jtrOKUf0Alps+4SzSjw
MjYtVlhTR7FkP53j7+/lVwiBQYkEVCjZmvWjHA47T3+9F/TISQHftvUjnm8CN9awZIvHvUevncOq
ETr/aZ7/eUE0ggFwAJUfVAqsfIdZdMLF6JsW8wc7KxwUNYQ8w0W+gN4BWPN1Z/9+gO+7n2CEwG43
QjT6zCUoR7274CxbWqtBZg8/PUYQ6wbaL1AjMHacqS+mY2v46u7HAGrtvocMF9ucOLiGyK8U59Ef
7uhXS8ecI5Xanq0IwjeECijV/TrnSxlHYAYS+yDfNlVAXIc9PkPRB7/eoCEdlkDQccHOLAkOB4QW
kdhupDXEjiua5yCzPzKw71hczXAtyw6u3uLt2B88uQUNCfnkLrzVs8ybm/39IN4vIxaObjxzVEzQ
Wq94Dz3h3LUDZJ3TrfDd5pnW10DIeKbG+yUqRoqH1f6/Q10MBRC0u0UXwXj798/GPDm4uljgeLz9
eezNtbBtFWt4Vl2BPF7/V9AaWnKhzwt67GJjoJ84/Yc7IIEDiZ6a9vbtWEKQvK1G3knsC4XeIhjy
7we41XH+XYUEPovnOcNQN1IKHkqDn381irCsc+NW1p1zFTl0pMj7PidfMocN86ct+M9LYekKVPDQ
sBtJ5ntX1/MU8kEIYc5vocjEgI7AjlLb4+X3o3pXW8O3g6FRohi/PRmxzOBZfx2WigfB29mU3+IW
MPXPbZVm3RYqOtJv6WQADa+HbJa6NK9yNDzAUSjXOPG7gag5f2pDDCf4h/t6o4j8x4QDw8QUlCDu
vBIGivfnTRyjXgQ2pT+5NY2FP6Rs3lgSI/o2jfpvvyoU2ndoswPMt0QrgxVZLNqL1EPSXyGKQBNL
qEA7A0TqOqXAROK7nrO61ucFMQvTt3xuoBdedjxFKeyzR/c8pGeuTamyh16OazpAfR9nvkdPPQYI
8JrMiSYZ1ASvdcYuQ5JEPnDVJ3ZG0xwxlaDyjFPWQKYct6CQnJEA5U2/l+ieBRP5GTjlET4mti4p
m4lujS9wiGWv7vUtBepeZzOIPsWRgpR1C0/ClEJ7ftZoJiFvVTpiuhH6ZWN+S7zcgszozTOjLQXw
niqGEAtE5s4PPboBKu8gP9tnJpdoQ/IvKMbiOBfVzwDrNbJDxS9gflcIfOG8cjsB8ULO02XpwRQa
l+w7ZDvTZYwqSlPvJDj1yPNQZ5CtfCIIx0tymy1DSc1Fm8VoJXUJPRoEijvQw7f8sAyLB09cdGMP
OBjIUI7qR9WKoUBjkQh8/QDpukUDdJbelbY0eTjUFk7HfmRLOa36I+ogW6UNsWmcZrd68ChufISS
Ezxa0KIpaA5H4WyStLs+QTD894KU2BeXLJtD+iVh8zIUt4DzuLlXZdl26aFVPoqRocOhoX0Q+qGi
xn9QesHa7sOcrmgSCcY6UMgdQsaEFbuFQtR4DeXx4KGZlugMiCy/LBzqtY2I/YnGcggvWdx3i9hz
ikRAVX2uenQaASIUjVDxZFsp8KePtKjT19l10eM8aY9KSKgGEd2/xn8A5Lf4dVHDdhi+mYZ8jVJV
Ljukkq4EUwf9CF2coa+L87XOcRtp16VV6KKp/IjDRRePZmvLcOwbVrNK1HV4ZMvWKXFpAijRdCLn
BkzOi97N0xkIi37IHRQ/c8kEFDmDjIFlT+4jh1Gf0ekC9FXsPoFmEkZ+quNG76FH58iR0ZrxhCQc
UFeq2FVh4i+6w3ZUwWSbtsOgF5MQWN0Ycm7w1umh1c34YW3lEB8QUwwHaMSJhMVm/Tdhxsc0oebK
0ai+6icIShna0+xAkKnPkx7LvShDcZ8bYcE3MM33xlu+l8LU1UKV2jNe2stiTfvjgtZ5rlKGUXx1
sagdbVV+DPjKiwJ54oub9Yg2BYJ/t2UHldScoAHVUrbsKNpYPxoozNZKAjryVUR0/RTmtfgqI8UA
MYz9x1CkzSFOh/iSxqVoQOGNyDUFfHh0g8fjHdqc3wPUhB5TDKT8nqAEhTwrMcnDlLaiOZoF+uoE
euYHP1EAIXAFew+pyyXxWzMy1odix/OSi+JTg1ZAywWYEeM3n9I2OejRDEi/ml4saGzEih/FwHJo
sHjkLvsSNIk9TYb2fp5Ih/yt11fMD4ndQTKiv8atN2D90vjKZ8lmoZxttd16CpczwuybOO+mC6Dy
0WXTEYFOA/B+35MQiKrWtUD3pQF8x8/B2PDDRtEM0XqyfoX+XqdgOhjQGtfVw3KFhOgLTC437s0a
uvkyG2sI2eLENLdLksMRI9XbTYFIcon+rdJcutm6Y2rG9IrJfq6AQD+zANY76MK3NMH2mfw47AF5
ggddz/2UQ5euyYHmg7o1grrPi5kRK8You6NHzdiBm9Ht8qZGQ5JoJPQrKua6IqmETBkARoV2Z8P9
nKjuHg2kBjQTHIb6yYrFfnKz6SHDmsd5xxM0paxa3B8qwQWwQGy8Waw7OhfhrkzRF2Sn1qn92vZm
rVB86p+VBrXemCm5L1HcuDCQ5u7QKYRf0kbRr77I5usWdYgJ5RA64qJ8QEOqyCJTHsGFhjq2qWTS
lV9dhGBrXyBubCvWenuHVozdEY4e/U7QkDA/D4kWd+APgXMShHtKtTKnaZyTU2um7Ksj/Ckgf39a
0fCuOFlDF/Ra6esfCybkJIYcXZ8Qni6PA1TUvHLUopKMtjCQzU/TRVZ25mQRHycVRAvlE3onlS9k
NuRj67h+AWt+/THCwPdTrtMbCsIDZOkZhDyzHR4R90YVC2q6jpzvvqyQq52IREObnQLMfSvQiA1n
2QyPFLdNAZwK/X3OaFKK7jletaeOje4JnDOC+0dvkCRW5NhmxH8GXmjvSiXcOVlk+dj3br2qfWsP
cw6Xi/S8b24VjYdLN9JwpyCY+ujQS/Yb6SY4h9Qu6De19Ng8wNo+JGQYr2aXh4smzEQDTyrUCY3H
6B5pO5ifgGPKizVy/Jpz4e7XtBBPBSCd/83emfXWbWzb+hcxYFNkkY+X5Gq0lnrJiqQXQrJs9mSx
b379/Rgne9vOPglyz8sB7gECB4gjrYZk1aw5x/jGC8Sq/pENPz7ysMmr1dB6tFVOui+8yL5k8m5Y
QV96ReiuSwW7Bo3cHv9OfZszGriN51o1AYoVfd9OWfOi+kHEHPrX9bL1xHBGQJXTtSjrR4T7Xsma
Xc47S+bu0WAWCd9qFTfuGFtMDFrtQ4tMtHGXiy3W1MMNMFODh3Kg1e5e5rY1wo3QYUoCiyo8FV1O
mopv6f4U1xporqeib9/4mZgGdGo8dSUVTDbI7Hr2MmShtjLSk1cr83XQomEKigQfFhKk4VNqjmNz
SMxN5+8lhjyLqG7dvafjJwem4CpM3R1stpE5PESitZR+tvYezjgrqq5rDR3CedEaaFiho099e9l4
IwMoA+415lHRlDfWLLQ7aL6pCpy5Tepd4qn2PovTsdwxil6Sc4ldIoX7UGERWKLI0A5y7Lr1HmdK
OySHrfTQQ/z5dVHnfGv1FOennF5BWwSGpHIJ7HKIxiu6OFkXWIMRP05yBS9Q64VziYwwMsLJoETE
PGk7/RN2ltVtWUda1dsOhVNcIXc6jr0jT7Y561X2uFpLZAJQmRvdG04mi51+4QomFfjWlqoNk7Gz
hwdPi/MMZVBceK3falEMWA++2vyQWqh5fDMRxV29GNp6mDgAZ/giGlO/nLxsrgKzZb5wJQuW0xDh
3hoCEEhPmQn+wTFkfuq1Ze6ymwLjkLdafP0gtkqcKmaZb+oxZdrlTd+LzMVk4WQOcJJq6GqeB5ex
azAYC84eYWAiucwTpsZ+WdF+hucBWcy3yoWBlByy/Filwq6hytjTVZ7Svg2zOZ2PVgyKK3RcPZG0
6rLWuMhjjEO+GnDQ++bEVN7pzf5ag78kgzKLROdLkYNWX+glPhlKaz/GzdVlQbczD3UdGdYuHhNz
MANKuARqAJoBJHLALRPnftEE/ImgGdwlLQJWUki6XDwNt8dnFqHGdXaJKiBRxY0xe/CzoJckOwUE
xLavDG10hk8MmcvomDWueIvH8XVdk/hTnKjX2FN25nNMKB8mNCe7yI3ag87mobNIOC1jObmei8Us
rjHBDvsxab1ANWpVvkQ+qmAe2eUDxEQnbFtnwSyZCtbXsS8/93EERqXGBdvEAMWYfLqQqDAGNRAo
h1ncel1iPUiETW2YjvSguB+4YXx0etOHUav8TgF5c3edlPFlV1f1w9B0fbwbZsirF3SzY+lr5exd
lMBroFo0xT7HefwAscTYeX1SnyGxaVdmPouzqRim1nHHUB2kWx2aZkTe0SCHwzqb0K10ySYc6t7Y
dDtlODXmP3dCUtlu/lksmXPQwMYOhNOBqfCMEsdajVBzuOgcPhxgF814WKM2/YiYxzeHjLlf2PJQ
Tv665C1UUZPNP3WgQ6YZ9QVvIbpn10n3g/ScYKhU8oSn3XilIzjvERN5h1r3yr1UMrvVMh1Ccekk
z3pVfioyFGoxB7e9NKPspZ7MvvZtmHwvlh61p8G0IvygsIjcIKVpi6vZ5ENjJtoLODoBh3DrJuNY
chonI/2cJ5Z8zaPYeM4Na7ocmSiHtmrqC4tW9hNDATyBrGmz8q1Mb66cKLKoW1kct5tQfMYkyyF9
ATPLrj2b3Xs9ulq6Kxw4uT5N7tq5qOwqrYMOl17PDGytaWLKKYN/VrCO+I6WZvZVoTrzPUmSPvfN
gvfgZ4VM3CDn9wa05bgnkkXZF6UzmODSEgSmLbVWHp9KWCm/Kk5tSZAry9Jf2Xin1vc0dxqPWp+D
xFKZdgSHbX7a9Ax7Yx3zwU8XTd3Y9py9D6Or2B44ee6BFqHSqiPbumSk2J5B6RqF38aUNJczlID3
3OznNOhof45+Ohbz5x5SSXvgoeScNii6qx8j07TRZ1I4ArgdrRPN8xgpVzqvFPPIWb8IpK3RvpRJ
fxYL5zeYS3bUh8AQNXunNSVaZH0d7ae+K4oXqcY5yDsLho+uNfr1MEnjgamf66FWoobznX5KigOU
lv7E6ldNu7lJEshQs0fpibpEq6+tZDK0YIg2heACtljt4F7hfEApw00UiKRMMpGP+3h0GPGUeZDl
FGntbjvG4hVcmtSkpgZ+vT5XkG7yGxOLcRdyqohyljTPqUGstsYQF8tB082sEjfOYEWunxtNar0V
yFm1Khg1d86iPYO8fIbkkNRO7QWctmehfPywZTcASZl0ewkT5mpu4Q+ozMUSVuMSlfl5cSNaOkE3
cABTt8VI14oIB+Tn3rBvBwW4C/gM1rZw4lFhvINLyKpaf8SV7fT7mFqtugBIq5Vfu6abR3sHpzUt
q53dMAN8iHSTmdBBIeDqq7BdhKZnt9mgcq6D0JBxQb4fBmYTI/J7Pv6XUvMAuLWqy6oFLmsy28/Y
CM3k4VsTWVPbIASG5dayNY1oVmcSmzZJATqGbT7Dc7jKDyCiIBIO6L1XnrfGAO/2Mqgp0QAbuTTg
NE62UTY5bBEsx/0TmDurAf9IQYn3P4MILoIh7oYmP6xM3bhabHlZneF5H6qxDG1I1EsFQ5SPBzm2
Rv0BTc7urDJ6sHpbpQ7e0SZJrZM+DM1So49Ke2oczg5xs1fKzViPNZh5OeqoKxORGaW78lgxF3yz
Xe+KQ9rLclkU3eGRDm8aIPUaigkGWzWLtADihRLIo3cAefRypfRzAYIVTsR0bow8BdlLNJ7YyWW1
xIF5ZPmk3KH4pKH6AXZaY4rzxcCzs0MFU37oFUEnTI/0pMU/7XReEoJMhijtr4SZ3GFkGpbf1P8n
L43HW5q445H+dEqYSGQFuQlJIzOAKO6UVSIiGz0G1EorHjJvnuRFQwkngbyrRfhzNeXVoe111JWz
q3AGI+3OP9SqA6OMWkBXvsM+CnLRWpf7jhyDmQJBK3ZUoJwQo0zZ9qF1RF+GUenO79oazYvyjXhq
jHs3T3M7BMRUfW4JRgBAko0cDapVw8yst5mR7CgnWjB0iZ2PHzGcTzouVNRmFax5Eu/xj40R9urB
cBENmQ0I0kgXdb0Ti94dja6WL8VYCBqW8ArjOqChmNqcUOXSXeOx14fQ1O2hf0aSgZzDbxXqvwCt
SQOiYjBM9E40t65jTt6lLxrqcCBfg5j9ycrlTuZOcdLiDtYGgnBMH2j+VImkxFwGoGqV7TEq0/oE
ygNYglXOseZbaP6OjSoavOc0zN5XhBTcG5F3N2j6RooGpwoRAf4UFzsUXuR6uwzNxxcNURXNQ2BG
lxrLcPfK4XJK7mRWtlvVBSb7SAXjnFoQOOk7S6S1HKxRZPf1ZEVXyDfjj7g1+ObdaZ2R0UUDnZF1
TWdfwUH6hOF2uJ3aIuEjYK9jai3LmtVUlpgoctu7N2gfyhCwyHRh0LRIwwnNzq+TRVZOYOedOFYi
y5BNtvZDE8WgyMxKf3bazvA9iT4yATOGc6BbFx9f1nKN19NMQ3PoRsxmBVQDH7y0N17ETotqrqtW
ZKoxpDXergeLdGo5DQcK67i5Z3LF/Fe3MDyG8WiNLL3w3unCAJVA9mjFmxsdTnV3ZQ1quIxBDrih
bsdKYiYu1OM0yx41dI8b3UelIF9Fm+CZLinAbxoQDjCeiC+rfGrqJfWdPPKQyeRNmoRs6BmKMNol
tytoXLAQjlLQYEeEf6Gll+luJbmDDoWNzA85S6nC0VJfpy6pdmbUAabs7eVFslqMZwg6LQiJZnTv
O7sFkt1rtt1wIEjpApVmfWUVkXl2E/guyJeipfRbI/LOmpaY70sBkWeGlHyLhhC+aOqab7h1hor5
h/SWILW7rA3kJNIlHKYlAxnQun0EwSR1C9bf1irOmWEu9r53JhvAQ6LmazpXuUUzoC4Xv1Cl8ZJ6
KDH8EoHIdY3yRd9J2GAcCjwTt0VDpke5K40secztuZ3Aj7I/j9TnYWK1DbEATMxuJmuiDW2ZdXTt
FqX13KD+iP1xKF6srqyf276u/SSt6D2i9ETAFY/c8kX7EmuTHlNbzVqgUXlctQO2o46+y2sVD9pF
m/FQh8DPJCievj71doMHpZX5JX0BedQi3X2iY5xKboPYeYfnbe1moXf3Y7uYF3lX92aQjRA4qNb0
EklPRYtHdp177KykcsLV0yicytSbD5VtjsU9Lt40bGluhS23OohUyx52lC/GuVrqBM3iZDwn0TI/
e1Fv+KobdCyddr6DTwMwEs1jKGzRf3Ip9w+GiIz3GmX8s86P2L4GZxMBmPaMF8i9mhEfHNTY89S5
wxvC6f5WDfoC96yvdYPnYL31Yi2nojFgt7MfwN8d3M4KXYlohp++nBqz/TWj2RG6MweVhlSuFbiM
UT9pbiEessQSYN3p6l8oVRmM6FCA5pb1eRno/regjekHte9sUHk5hszmcVc9c6KtS3Xfiq4W9k2f
JQ2rfAeZBc1U2+DLRrwwLxlkXwwXyqpvxILEZzlMJh4SM7Rqfe6TC31Iymy9QGC+9J+idJ7sz3Yl
6vyY1W7ZiyASrd4DMh5tMbUsXjkqG2Zt6DYyz0gdPUQQaKyUjSB4IHLmTqvPF8My08X0HXO294AU
J/fVqaqeRaVReTEXrGN2otshdR76iVCDeRsjtBFov5BJU8aj9lrwaPPQIK8HPLJsvMYveqMtkkgj
2voSDaKalhym7prGOSomFUebuJ17sGEMEmfxqjd3o+X2HGFSa3ba9ql2p4jIGwbELuc+rEzpnF1n
Wd0NcHQm8k2Mna6soWveh3wdDbBzWazSJZhqQUnmryphZThGG+tkY9Es2ycRTqyDwknieZTNr4MW
r6btgwLK+Ts0+gC1zlrfcWA+Z7CdCgcSpefKcf/X47kfp8tMDckHdPDOwndgSMdM5sepYWovWJPi
VH7ktdoGGuU34UeZewUXXKsZS/3NoPLHmfz2iti4GVZu3mFGvj9HI9Gcc3sdv8SX8tsrjt9UNZZd
tYzmO5mIARHcqMPGCJI0Yyj47SP/I5rDf0XS+x6k99/i9m3v5n8Yks/FmPTdzfEnJF/4pXib3tov
fwR0bml+337md5SDtEkXJHUQpq7cxlsOcpvfkXz8FXxGzNDfEA+bx+0PIp9H1jHyE4kUw8Yyvhn8
Gdn+Fkno/iJwdwDsI9gN2ZZu/ROaA97Ynwb7mDcdFBIom4je8fSfI4XybEwyA+HncUHT+9xnfaVY
wKxp8OcVStUs27Lfq2a5LWpz3dqgY0DCubcFuqg9iL0q84ErG88RoTgcVKrcwY6pT1/m3tmWsSQD
yIRdoIj728rVNjlm8So0JO/WQLBhFXvdYbF0Zs+zR7eILzE9RqVtP2TAGy5nkFTXRWb3ODMHfT1K
4kBYI6n3TjwveTjU9DYQsjGU2c7OwBDaM1OUDL8J8zRttrPDxJszfQvby4Vc0+ii1tr+vvJicUKW
8ZrJRntOi1J7jJvKobydqwP4mHiHE83yldupG6owNyzn7m504w9by/mQFMg+VpA7YS753vPyJFxs
C/kLQp6DHudfFZ0xZNQeZ6VKXxngKXiunEnUvll59WQ07xzMuH4q+ytMYJY/mOZdariP0ThcUeFU
fjJXD1OzEs44MX8hBQBkOi0M/igv66W8FK56jkA6B6vRzyfgPK+eQwsMgJO/UecIWHltyBvzZV0/
AMZfX3Ikz6GykiTMXTVAHIUomqbAtKT3OFvRLpJ0PClXtrfARN7mV9M+tg5ylfqNlWvavh/z+iHu
vOIJBod4MmaoxVZV4Pchfoh6fYvF6PvGT3RO1au6ZTC9snprpx556lstjPZRef1IrcPZPSCNhDwG
k8P7ZB8jd3V91+6bG3ae9lnk7qPTpTVzqjY9GN3CYCjirLFKzzh6jePSBHc/FavS0DRa0ycOzvFJ
4K+SgYy78s70ouGzpqP6DRiWWXc9rfrrMm0SmtpmQkxCnTTrrkiqB0szGC+0VQsot7buu6L39pi/
UB5bicMs2gHQn45pmBTaSMdtbrxD21jwoGJlMBpKFyoHJuNYD0ZahKYxD+cYRTbmp1azP0l0v2dR
Ovqr4IMz3KRTXaYZNb/Nd1nvDbdlQGvNi36eFgLaLupMt33bzvoF+LC9khDZ0gj+unhyugLsTYUR
VyLfFWCSWsDH5LKUmfFNevKPFvr/H9mrbOguSqR/ib7+tNL/mnafCXVNq++X+t9/6g/8qvMLueeg
duzN87itpv9a6z3zF8A5DooeSjPBos9f/b7YC/kLIkBMzAZ/g+Jpy4b9fbEX5i/Y/CSiT0eYIH94
h/8Av8pLfKfholxBwbv5AylehGk4P0sNkR/S5rUT5+zFdYvtnphVm4iE47os+YquvrP/RqX2n14Q
HdcW0mnr1HOb0us7JWnOp1YYX8BDsJWFxjhhLvagiTsFDYB46Yy/Ua7+WJd9+4BAKvi+EE5hLf5J
uehlDvYdHOxnCU7yLfN4ASvLjMcO6Mrhu2t/+02I9T3K9icf/PZdcqm51rYN5/1PBVmbTEk85IY4
I2Wy31KZtUcbfKKiCI+N6w0T/STzzLhuI3u+/+uX/g+fkjvJ5m5wdVyeP2vWpiYHuqG14tyZmbio
XJSHPuYxNilshn+L06Da+fmm4Q40PORvDPiZF/94DZkgdqWcU3Gmd88LSUXz0aetWpA21MssJloj
U8kJo3yHQqhlzPcsjJosgLkgOEg3K+8fSS23i+zo3EwOumDpoGv6qfimH0bbJo7E2Z2w/gde2cCE
13L++H97LQPuimVwC3Pj/HRDxZmlF8myCFAWEzZFoXUfsiePYchM9fLXV3X7Hv+t9/v2sbCJC5t6
j1vrt3jC756VtCe6yakHcR6j5GtnAnwbTHLz/vpF/nzrODqLECgw/s0q9dPF1McMtYhZiPNKA+Cc
UZ7RC3OUBkUkh27+1y/2k7T520eCEmZwtENKjl71x1uHus+ATmBYZ7a8vAwtYO/k+mgM1wt8qIT9
5fYb4mAeUroM9wsyoQsGedbF37yNP9/BxMqy7OnboyrMn28YaMlmFBGudZ6hP5ysvDIQLEeee6nw
Swc6Qw4cELnZOoTNDIsR/vbw2huIgBWkPf71u/lPV0DQFeFIwJVGwvLjd5IXwB3hFvPw4k6713UG
ghPg5bNQYI7++Utt4auAg9hazJ/vqFlRPbTI9c8pM+d77J08sloxs9S7Dlfir1/sx6We5VsIkE7S
E+wsW5Y6B5bvl3oyauqiaZR2InsyQwqEUuClsgr1sk7ufDvSiXT/5l42flyCt5eEhMHhyNnYOAKl
908vmeNtYfDvnRhzpge6lRqpiG033zuTNt+nXcR1taB43CZuZj6mlK67cu7rM/MnhTAjdZrj2rD9
/baC9CKn/7rQGl+JvdBWI0yN+u++JPu3LfbfT7nNxs+RDv46hDhmUmyNP75nEiUyMW/Ze12hl3vQ
Xuu+Th0NJ2XHGBJr34LKhXCIFlFonanF2Rn8sru21QqwoxlzUT8qIy4kYt7+Y2Vw8YHokVvXS1ae
KxO2URJuQ4MRB9JEi8yIPfHWgFy4By3cHvWMH0MzaV3QRd5gnplpXUwmSpweKdPZjYV1Iql30vwF
SfltnBYQlWmse0/9mmhZQC5oYzBTsPnVdB1agkC9xMmDghh6y4+xsTmHomp4DXp1Zwdl2S1iBF3H
eYxyEsOIwvlGOu7qK2GoF1Bs/XrQotVzThM9szPj/LIN6ZBWySkvkv4jx+zD3JPkghN0v+UeXfx8
q5k9jPRV5XH6ajB8Wn25Wg7Y1omW01NT1Nx7zHrfcmaVaNUy035bDK/76BDfsUOPo/2GT8/8rNYI
gXcjm/vW6QFnTtiUEcwxsWX9pQU1eTY7jLEYxqNmNTykM8IiEYGGt2bBN0ok8dMizPQQ4Wz8aBmB
hYxlQEtjVyI1YYrkfUe+0JM52t2H8gTXqXQmj7NT233kqMtN38GmvyMBBdWUu7Te06AW/i963daF
B5mCljyAqce153sTg45O5bddDguIu1cdDAtmuNgtN+xQXzDSkdzZuHERu5XVsspTshUmGppTIuxK
7xKV+3wP3MWZd0yQNSe0q8K4BgLBXZNjp3iTDnwKIoMyRUAa2TdMavVIOie1rZcaPbfu0AnCkQ8m
w/0mwMGbI0nq2RedOuH5q/V4IegMneR1opUFl9Iue3ScNd7sUC7E5cDejtDMoivgXh4zzXvq9Ihf
6/bApWfNmm+VgWTAh1WyAeKYW4E1pQNtBcqKicqFqBvT7S/tN6Dk9puTcFz3O5ASW0yP0T6gGzOP
6zrFMjRjR7xWcHof3TVdrugmEhPfzYRPZlphuHsj1dsTQFUmLsXCy3TFzHiignMd6iQcPRbQWjjG
A07NfQlH6pqsZP1cCnBXDE08En4YngazrYlgAaP9mNNr2Q11otQJA/YWOubQLcBuV931qmOakkVD
+aVm0vHVFWt9YZsSfK1jDxXBnFmExjdnZQrWgoVr0hXQaMYv6tkp8rbbd/biEHcojRC+RHVZd3ob
7zcfBdLyQaWhkSEzRB9cX6M2AAcNsjt5jfEC0wPo1ZaD6hyaaonOxtLL5kAb3nlRhI/vl0qtrw4O
whNNcYYd8yTW16po8p1tm2vQGYgrQjeySTTJp+o1w4LYM4eHaEsQEJGqFKPM/WcAkQh+Sm3XUAMy
3kCAXLrkQLIwQVBj5Ho/5IT9MURCIN8m3X6xh+ULU7JpB4dXu1u8unxO85Eg1KUiw6XaBCP0ln2Z
t2+yFzwf6aqFmEOSYBhbY4/Ug1/katdiTnSWfytikJJzSDZCR2If74HwAlm1fQgKLgofrryaLql0
3aNpGQspLukIESGKeCGBeDEUQ5xcuPjjg6LvkhA5nLYD1D58UrnD4A2uwH6wc1Scif65kF397BWp
SQKrMe87LbKwbfM+GH6Ud+xKKwxplvdLRzTApxDG7iYZm9llLb3qVu8HGh9dz01NPKDs3xZGJtea
mfFIdB0nhl2tejM7Ozh6UW6SNNEErLY900sUP0G9esbjom99LZ2xNXAmFFA7d5htHSsnrSOfppKO
3lBGBWG2NjjnyCCIF7OCFsilaI9957Efu4MdobbFJHuu22L7bdiNO0Jye5YgVmMKM1Wz2s6coxA4
U8I542o8jkpsernEbo5iFtl8tI1cvSjianhrckQlT7OpeDEJrKSeS4bJN6zarHnmCQ0uX7G/u+rr
okbhd8zHI9oZPWmOmZi+kKbZEK2Xa/avtLO8izbxuiN6RzLtKkRgZFwza3tnXPrGRN3a2SLd/MAL
y8dzsYKgeCDet7aOkIXc67HN0AUyJNwl09QcifMiggFKz6fVi1Fk0mmfPo12W947sfpqFuvzbArj
Jkejd2RdlSCyvJb51qDMDwL34o81TaeHGIGYuuWJz3bNSFQ0snE5ofRMUpJTG6xBJ8dOO3wBcJkY
1jms40E+dPF0JEhcP4umXq6QrFn3DnYqeqFlPhg026IUJRn9hCetGudqN5N3ejW3rbhZ4STeNIYY
7svUhQUCfP4zYJNiVwObf689Z0SgqVbTtyMzdZjZWmmAI4tZ8bACIyibguUCXW6Yla44LdP4Hilt
epj6OL8zhkG/IprHfs1RVuMpLhKirDIoH36zWPG1J5b0qp1tiyzUCW1mMsbdm5lO6ozzy9tVqU1K
J06XyBd9V7YHgyVvr1HMjiE6XDMC4xHJeQ8HwHp0cqUAc1jrg0qT6FJfhvWuT3TIN2M8vQxF3ww7
vetEekJLOdsBHH8iHcmOcvNrZ9YndfCSoTtyytUuM4Sqn8BumPi8MdMQdIxSHAc9N8/1xA7/1UCz
dzUgQT/MbITnKuvKIlReEnV+bXC8SFjcDjkTyDQgrhTaYDzK8S420eL7VQbIkvuS+Ws+g5XDgm9f
zqnJMmrpi0dCKUO0KTTLdoigSCD+JlBhZWLmNYa7cwspWBCN6UuNuiQiZIS0u1jF4kIIvDVW4axH
4svT+w7b1CcUp92TWyxiN4I5CFZ0pD4+U+ELPUkM2u+ZhIAwyTQwsHd9INdnH+q3xm2kjeSAIt+j
sl45p1TFKhET1VF6Y+py/qS3k3aF88KK/dQio9rVLAQSlarsPQA5G62emdJ3H7h3v0bQlH9VrtV/
hvkjP8i3Q8uto1jqgq6AfhCAEkSUAkmy/rr2a8MMOFmX4Sh79ZWZYXzbZSWNyTXt+pM1zYQJ1nWF
z2lOG2QOsm03JUN7oxVTtjM3jmYIUsc7ESFB6Iue1DLx7UH07jmnJw2MWI7PibPU6L/iNbuBKS91
VEZVcVN5xZb6i6vzLtEsrhroR0McSwXsbXiak4Zw+m8n2P/thX5DmL99lGkVcmHa9HP/fVfT0Jkq
/UUr9P8Ub+9vJc3Af9PLv/3IH31Q8cvWqzTENlkyGBBzNPt95uUyvqIjQEeJhCWDPznV/TH0YlKG
rJaYKR3fOQclhqB/DL30X0zaljTd8NbaOqKCf9IH/bHVQiqU7Wyma8PUzW1+9nNfIjOUKTpLaEfC
6MgxSTPS1AZPdI/ffSf/oUX441H/28tspz2PV9NBPf/U/lgNfEw4RbQjLm3jEVwY+phBd2/KCfTs
3/Rafjp+bx/JAxQMcdACT0C35cdzJdcCNM1oRUfS1r0b3WnHK9yuOItWYvyUUxIp8tcfzjL+/PFY
5h0au3StDM7hW9vlu4bVnHd2Y0hCP9KljfBwNHV/idspZgHAv8Eazq7xRCPPMvf6gEYJ/SHs54OD
QLk6NHY8BPY4CjJb5wq1R5ZyEK9nCv/Fa/X3CrcxvojOOyCk8g7Tygm/dBaTseNcnTgflncFvZQD
x9P+k9E71QkuK3kWER6YiDnLtYihEIdWXCWHpUHfwvEf+h0b1Z0J/OQL7sH1KclF+yRVfKUPS0p9
VlQBSV0EWZK0eUWjw3GDJLOGO7Mbyq8MOeub1ZqyT6aeZn6lR8XeJq96O4uMAWGG01GvI8rMtTEP
7sje1sKfJN4CqXTRW91ZGn19jT4OHgxakze9iLVj4Wza91abjs2CyMInHzkivEsz68+dC6/eWcsZ
H9VKurPeTAi0Wlfs9c5sX9KcXTkP56SVHQq7ZQKR8+Ixl1i6y6RS2V5WVJrBFHGfByyzCPN1q6ze
h1aqlwy02K+Zl5v3HnKKJJj0zvvIGHZmPkwdiSfOXGqiL7N03rejiwyJAUbynieFa5NqLYobvUAn
HWA9rS8lPL7zghz2yV1WSKhR2oYo6Ln3shUfmkDPfQPd5p4dgTT1OVvuE9Axu87Q2xe4kOO+nvV+
zwCNPXYGKvjRlmVySKrk89JmKoxpcJ1jzx3QS652Uu46vpykioqrpijXX+F7a3cWPOlLYtRdyufZ
yLECjLoW5mkW6b5WAztxUvuCSCRxHKeq21lLmnMUjoePuHP699ygsbJb49Wpdlqfeie+gg6UnfO5
6YtgQj9+XW0Jl4QOfOgW8Y5bLzHSyHvK8/iT1yFWaghrPGiKQOUVAwIqralijxVkHUWUZVL154yG
PRLlPoaFoLvZGy3giP9ZvlrRYIXonxdsXE5zH02Feekk3a09T5Phu64U3No8PTMiLKDwAt+uMX6Z
S6nt7VbrryCJru/9Fg3KlbXfFaa/G1RrsBbWvr9nqqgFmGjv4eqku8Fen4nttq7NNTF35rJ215pc
1x3l3fRAgvkQxIY37pdS3FVT+avkSGUe05zBsyB5ZUyWzxWxRWS0jgMaHmfAEU3TwVUmGgBUq2Ee
lzmcJnPLc1+KhghjdyqW+YJwcWD7QYIniM1cQ7XzlHcTLC5c/UM3xXwRdRMOC1l8j6LN3JheBjQg
d5we5dInO8/oZMzxHqFvoEUwFXy70el59W5VHaZxdeTzrAnYhIA6TGwB7tTpIa2rxd13WZc2AhJa
D6gqn9b4fsztjWKo0jG+piVGFHCNr3q6jbEVuMz8naZLzh4lFk5EGFX2i6kwmwFzqCIt2U3oFMyn
DBIStRRGYfkhZxT1ftKD2WMQD3m9fchLjPGo3Lwuf9FslT94Y5keOLuxDNeltI+j3hdPMlq0DQ1k
Rgv1umOdcPiT2DmtI+ILWyOe1+4tLANmRGAnVfHRLDUihwFbImkstzOgmdRx5nfN9p9l5EQPyzJM
nx2zQm5PHK3aC0RtF2TI87qDQJueD4W4UJ1enVCeebu+HEjmKZsIGTMOifrciO1oJ0dJMDQ9YtK9
UkTxjO2JgNcZ8GMbRmQYRd4rtrQyaHqteljp32D2qLQBpec4lXezJdQXgXzqkjeSxvt8O2CqxSvX
ENBakexauLwXWEq9m8JOnbeCCQ55zPg89lEnyzttIs4vyIG4EdQOKY8CUevLr1j9iidL7znH5gz6
8BeW6BHKhI5eRxlBwVznzsBzW4S/bXX/WwX+TRW4NfIRK/3XE/Gruurfqh/KwN9/5vc6EJ7NL9RY
G0uHSYeBXO5fdSBxApsuikKTSRTKNpOBwR/zcI86kGGCzgYLcomZ47/qQCF+YXYNgYm6jb63I/5Z
HbhJub4buqH4JwTFsPjHIosDQfNWKX5XwygQQsyGluRGKviJQQFmAncieMvAbpx8Oco6t6r9gN01
I8HNUlexWWhBQZ7tB8SxtYYCVZoqwPXXzP+XvTNbjtxIm+wTQQYE9ssBErkxuZPFqrqBsRZi34HA
8vRzItX6R6qeX7K+7xuZtXWRzCUARPjnfvyUEjUmLwSk6fvG6TSq6szjMFe16wU4dV++ZZvVIdxt
+o/cTBYfTl2x8GBnfsP1rHGTP2SMAF9dpE9xGkiFyvNiZv1829NsGqVjgbJD7m6FDOgUty0zy9CY
yE+TIrmwhWkzvPse4mheb0SR1/4rKlwfCZGWJ0su+goi1TN+sr+eOLASWNz72OkFQOTaTkmypdlt
KbG2T+WEf7in71k2Vd4G3AOWR9lpB5FPYtcI/22ucQYh947UnCaNelXrlr8t9tCSJTVb7uTLJcWu
2h9V1NvAdlPQFYRbq8yxtLtmb48IwAJpq2ESGG7c0zcj4JvnU6bkzXjISCio/cPwMLRz7tzMzGi/
84msN/CYcoLNmM63EyTAQWPY34MNVhkJZgqzAyey97CORijU822TW2VmlUcXgZck9d7ZvErSKAmP
YTSP7G/SpuN5XbRycm82tqI9pYDGQNvBEs24JXK0TD/p6Yw+GRUpPHkDWpVy0DFYDJoyMAJ5sGfb
HUkb64s0hYHgv3KH6giQ/fBrt80//NwYPlYyRTPP3XqwK+PZrWJj74yZi1aGX9/9zBl2sgIUenkh
qUthdD0hBbrUC6Q8SKf8lFl+bWJ7QrYBKRDpGdXSMXX398MKyF7PspxludClujIUgX9nGGePOsUo
SXTa2QnfHQrKAo2sXZ5GZyK5QO6GDnuok3VIVXpy9rzRJf3F/tYJBTGLI6WcNGMDyeZ5uuj9fvO3
4b0RbfldjJ1h7n1oFWirHe00oxeT0ErGvEdAGXzjPJgY9iwzKc85fifjaNXTV1JlclT0V/tB4xO0
AzpTk69JD4chyS3EYlS1gzSteufy525Lx2wPxmYsj3UzGgeI5l5+bxmxi6jl8XwshE7ttwGBL5jF
IKnwINIlSYzdZfDCBDut0gInkG9nkmp6sOW6evql77xGoIvAqPeYCO7YaE24CC3nQiyNEqCliL8i
n/n7ptoIgOWmFRVdQcmd4bav+bDd2bVrP6qVfY/9Wd8xnawjpzNu0WpWnG1MTTyztfdeRkiQT6DV
Pxpj1e8b5mWfMTdvNzjF50sji/I4lA4NjJmTHPJcKiD0EHOIaocfAKiHQ+v0/nNisSdmwisuXuF+
ggNEFXnO81mLnQuWafvSZp1Ga+swv9ldM1NUAHkcucoUXypb6SvTujWUGpU6iqOwpsioB/NDcz2e
3SOfxr7YcuroxvI73ig/ZIaH1VGDl+kHhXSsZ2ygSxoKNN3vlrcmL+C4E1LARW9/G6sG3ckfgOnj
wzuVXilCk/hU0E2yPNFp1JyLhUSCR+FihA182ZuAVY+wo4k/trTaBxP00D3EIoOFPlHTayDxvWDj
ZJjI5/MyLN0jy7p58sR6gfatoQvH/lFzU/jlntm5Z2JQIJoBoXo/FqdOH/zSy44ybuofbqb7RCSZ
cAZtpesOcVyLnINunGInf6KW3TutpoJrs7qfDa1pq8CYV3H0CSqST9lePT03dutiEyh23S67I2vB
nX3Sza9NSR9hRXQQjdewKOHUHfuLTUBnZxrt9kSHeoaU289vBbDCwDbz5laULfEc6S7ftaWWEcm4
8YOtqBYWNjZErDLDYeFc/5mNfHW/GZl/Lxdve1hrG4ug8s2Kvm85cMz6s2v0KIUD5QfQ9IE/RQNC
/zuGzn5nLVPzlBNPHGk0SE1OrpMWQEFJPsia6sda1u4XU4yMUDaWFvzOuQzTcZXIrAmcgrrhzu9h
WwxcjmK3omPKxhVp7q3EEK8JQCL8NnZ6bkAzP3SUNu5GRgx8sn66/kQBGJ8hoRPo6kSc7gad3X+Q
AnfhwNc5gWFIcYIntE4hccefVZWZkbGAOcYX1twujJRC5qv9Zaub+bF0tYgDhH/bSWEz/llRjE+m
oxW3qW50OzCm+ddykOIlH8r21m299VmfjYHNqZP6T7AExqP0xuXULHFmEd+15hB9Xr/vadh8q/ym
e0uAJDzUUxl/ajmt3kxLtwTp7G2vRm+tEbJ0flh7uQLExc6qOzXDIIt3ixl6FPp4Qm0l851AgsAT
gWaZWUO90zK7JkxpNVFHP8gDMmti0vwSN+d61qwxrIp5vWGGSKA26w0ReY1l8jmO82drcTnPSMZz
61LJNMy7eDsbmeF8F/x+YuVxnT0wgphDJ9f9N9Tm4ahbGw96jx4QLA/JkO05ljkXN2vbl9iVRJM0
yPOANGLC9ztvXi6gX/r90FqMGv+7Oa7HbFz/YXPM5gpB7H/fG/8fOoaav+6Nf/+R/9kas8u1APiR
6TAN66rY/UsiNQzkU7TT36GQmEj/39bYxCqqfoqEwdVeKngNf0iktD8CQCMhagLMBN/4nyikQrDR
/8vO2PdsXhcWQ4FRDMPSL+aaqiMKthTODKG9ZW7IXWIeq7LGpe00+k3TSo/Ko7zDvjEdChDklf4G
qotIDyPsangRlTVueJRRRkVU9hCz5pxzJQVK3nPmEHV06NPK68yYwnZeYBew82CyiQaxMqqbZ40E
qi1EJU/kBapBEjMk2sccuy7XvOacmaH1+F5bX2z4fWcUR6mf2JettysT3Zfc7FrYZM5nbWjkYW6k
q5ojaHew8/aSV4xMqnzhyGjbhXhJnYyTZsagUgv8SplmKIbxI7jieBbKfkPRdEpnedrIf7/rreCw
XI+DvKUKjly8SEe2I72c8E34ZqKXh3qR5WGReNR3tt/QQF4lnXvnYwHPw4ES2wPYKEbVTruOB4p9
5RRoqjwsrazi2Mb9vM+33sXSotX8YhKlGAMqGct7Ycf1l3FejaeZdkZ5aAhr7NJhQEZJYIawjU3W
LaCkut/ldic/sz1eP8Vb4zohJd3tcloaCLbklW3eKFnzSXymja+j68EoD4NweugnhYyYh3ZGMBj9
ZaawQrHLQNHhGMK6kRWzfXI4pH/yc7b4YpyZImW51Y37dOhhyUmW+o72nlV/5PwUCfSB6mCOZRw6
jb0wKM1HF1xyzm7VlhCsMB9afbPTJ0JnADmqI9xgnKOJnLy9mOc5mse84YwhZLJfxajzQSdta7ND
L+cPN8709802UBhsrsa9Uh4jIMjre4UBUuz9vrIPU7O0z5ic0xuaNMrPFI07Qawrg0SrJSP1L2mi
70Tv3kPu7neTSOnYZSgFEj8tDRaNsRiSXXTZ7VcJ1yN1e/9+sTvoUHE/hRMhujOeqMUNGrMqnjHk
MD600wmlMNeak9qKnsYKNBlVr/FXrgbAVxRU+N9ijiFo3QOpikMyduIFU9d0mvvK3UO8YCjm1/Hw
TEj2uz7b2k6u3rajCJAILFdAdmrc1qxgZi3SDxPHMy6VU1rnIrW9L0pxP8ghZaNlDxuHL1ty0hoQ
j8zdEHcv4OD6OzxZ2zfOb/EOLP/6CV9WdYw3VKtQ03Q/D1qNuKjEIHm/cr6762waLXAV5BzQhMzi
0AaHssOJ27w6STcGs+bXJ3hFyduIKktgeYzLp8JqRThskLQk5qqxgVfZu7GFtmUV+qOddlO4wqdk
s11bgoCPHRvxzRUzMNlje99XMWEMRy9/1kaxnhgG8ABWVFW5rD4ZnPF7rvN0o0FgDm2ec0dVmhE2
lnhf5vUNbLsd4p/yl50vBSepHXlVvkfMGF3aTs7DjGcj4c9CbZ/W/vfpyH8lo394KroM7/7uqUgF
X/3z+5h9n8Y/Dw9//7F/PRmpMVbPNsNxUY54pKns27+ejK75m0soDtHIZaLFYI2n1h+ikfhNUWkF
Nwwmbjy2/iQa6b+RbMMwT2EyQz/vPxweXrOWf/ZwwpY2fWaHjL1caMniFw+nLVYMqU0mjw3leztB
NWuUbrUf2uP4GWHmm4fNGrodua96WvwQsXIIlmUtzh4+mVAfvRdPesUZ+aS4XabyIj3FgtKcO9Fx
gMaXR/F8znVNyooraao3Ho6VvqMp3gxgdPr71tey0HcmP3R98djGUt/xKMJeZnlFZHQAMBLUW4Xj
k2GODExgr9N3eTF8lqX/MtlZQzC4EWxX82+O1uq7klI0+Cx0wfOk7E+t7D8bXtqGmy1N2GW2FsH/
/8QB5IkKsm+Scxc/234um+yD+nDGGpBqQ9cRj0bKY1nUvB9KuICv9d1nx8hp9lFDpVlT+gAciXAB
TrOTmnvqOYkRmhujGAkmlH4cJWNFj1ZefIhCWwLH4aNsvH7Y6R2/lH46M7AYuvAW+Bh071Rlw7CL
e/6V1HkNWJO0KAW5FEypaI65xUyQE1u5czqH/7ewHmdvGiP1k7mFSJ75oFw24dRBsvIRtIA8I3s0
tsekKR99pJWoHPiTJUH2G9siqFfPpoimjhdktk6x07fkFUUKvpKLe5Em+o+17ppjZ/ZQu+K1QPha
ufn6ZfI9LjWDz8F/Qfgco2twbtChRag4+N4aPVJpuhRhj+f8BeRWwfTTgQioldsezsh2nD0+PXPg
j862e/IM7eW6SHBZeLvV6oZd67IOjNV8rKRHMlz3IXQaMhQF/4Hz8yixzIRJXlgnU+v9vZHD52jA
651dfxTc69UqGvm37DDvssHghtkMInJVgtOJnYWPiYXFZqwNiWfesZ4/Fh9YAnNvLyjn7BsTd777
jf+Fh2YJqL6sd/PoQR2RDT9T8SnhzvF2wm23W6Ci6A1D//n6fVecyAJZsqyoCcAxk7JkyFXz1Xdg
LCbHK8+6kXxwkbOqsWMGXsrq9FyWSqOuBR5B62tJw2yA4vPNNHghXHlewIkvu5v4uNjDvGDuH6O5
4zqh/TE+z8wXblOXq8NH+XFBvoUOZnkuOBaTx9V4/TDwRspw1vinbVF9o8MCuRQm3bkUFJLgBG7D
shji81r7xhMYijYUbHQhFGDSMce2pQVDiKgvGn1X9RYfqdLU5iQdbrxBWw4JUY2L2cW0TWIZjgpg
khzeTSiKeQ17pWGVMUEJmSYWt2Ql9R18DZiYEnWTyGcZ6VwnTGKzR5nad9fLy8y37agbk4D1wP5z
YseHbpE3gV7xdVupX5yTVK8Pi24WEWAtLsPCa8Lrd6tVvH0tri8O0QRuISyBuu38ELxmi4mH748W
CPzqJBUOQ0IOkfokf8/GsNzBukH6VQtArXAu8cfM2oiHrtzGfMn1bSEfHq9f8zhhsxp7ltECPyuS
uRG/t5mtHe2Ut7pp/C2oM9qRiibuXmBcoMXzFRgFmgmvz2cCFGEOI0mJczoUtRGf9X6qOfxCQbIX
++DN+TeNaCa5YBLEcSFUYJIrYtp07ZjYXKcNm8bL6iLzuQ6LrKaZ+KJBWwq3mtsXNJl34Jke4+Ya
MpOF9awE/It2c4mNWYZYR5zQHXUTu6s9BJ0Y+tPsIJy5qFq7Jat0jAC4EzXKhDAxGdzcZr46zS38
QzyJx9T0vcNm1OuhHbmZtJaUTBt42xQ3ZfSpoodxiTRH3LP8Byfr7/cm4S8iul60YONkqCVElo0x
fcDCqO9623oUq3JXxJoX2CMwrSKfWUzd0rKHgiNZNAA40k4nU+1Yy93kFh+ccPlosP+G18/a8e1i
V1T8SgiZ/t6q2cDjKh92mmdzC7RsbAbU7D4IY2M72+AB9+LuA/N84FZTHl2NcxB5l7Olldne6Pvv
ng7DjJZsSOSd+6lqEEcKLX3Q5ukOT3IemDgazmu2MMPUSsxmO3ZiAJGLmSlovWgM8+jLpANeNR3h
4bWcyPeMgf6drc+/ibxZdkab+zgSdPFiJ6D0Bm9u89sVBtY5o/XQw7MXg1uDZof2mcO5CNImGx/S
xHJwrDiIa+6ewAjnsrUAxcy+sh+iDZO6QWFBp+F6n94BXjU/8NZ8tzK9mYLEXIoPrzO1jSOxtm24
5PwFe2fdN3toaYvPvATuUNjmADgrNG9tl/Ao2gnDi2/9udm0fWnW83BXYFJ12TNbQ3WkN2zUPq8E
D8IUq0x5iVPfHIMeU64TdivcnTtbOmKlP4sh9FNNSxDOfucf/ErKj/TLvsZCTCZP4+Jp93/t2ih9
anOoVsLal60r2Pn0A1crOf3ae5n6xmRZcdVZGSv9T1vAh9//wp+jlL96l9hPMQ02PDXv011T/2U/
5ZOgwFnZTkdjvt7suAbNrPiBblYES1t8/P1f+9W2dP1rrkMKzqKUFK/ZX0d+BAPAC231dCxXFoja
CfhFrEW0Ouq/v6//HgL+4RBg2/7fjo3D95J9YV9nf5kc//5Tf6hjSGAqDQ3lQgjb9mx+4R/qmLB+
QwFDtbcwj/k0nf7lDMDMmlXEV0sr6J8Gx6b4zTZV8JqIxlU7+48Gx8a/zY0xvpGgVq00eBWFkgL/
PDfGfN203TQtd+wH/UjOwKMQAHJlW3Bn+YiVaT3ni6yLSNeL8cvYWPK1sBhpBINfd29/v6KNv8Jh
mGKrshNG7GBpdI5Ajnq1f5piY+xoC4YnkgNEbdwlxVbHweQ2MDAXyaMgkLM1fXE5zTMgrjyyBPQT
oXLRdcjIz/Pd+oc/jvo9vyOFBVeWxitbfs84rDjTfxpULS77v3/F15zpn24111fsuMoXgENG/7eg
tpVB86QLbLwzmbEkO4dK1FdpAVraj+7a2IFcFyPfZS5X6OY6RGnWQjcPleyJZ/ayGX+kyzAYYaa1
NnGYDOrFWKVYtNyeQVuUNHn6UEzAmGECDgzpdEJGaXdDfSrRimzQnNuMkEr1D5Hwf/8aXMskAknl
mUrX/xqudVcN5l9bDnf1GPufmoSTLYcVwdJoOQg+zAsTvTY2ys9//2H+ckOjCsbFRosXE+Kl+o96
WX/69m19Sax2SOq72tuMO8ohpzs6L6jbjNNPf/+XfnlAXP+Sz3nXpWqJ4Ln3yzprkdY20j3NHQ0H
hApnQiOHePRWERRtGukdvYUhLnn2k7Dr5+qfFo26M/950SjLsC4ILfO4wLLx658HnJBBQMLg6arg
cJVP9ntRqtdAY+kQwcxrGPHx1R/mspvh1xeN+xPo5nCivNFi22P2OnvZHCB27sLNNftW4Lzz1vVn
q8l2p2uQukMUW4sov+ls0++aEMii5Gfz/3nM/WqYVZ09PHcEfhOfVmxgTn/9onRnsmvbjrVbTBvV
e9aPA/FMrRhrKzDXtU7OMzGSb4nnU0+wdfT4wcHKQmFI92PEpdeEa5q4UMty+TPrTfeHtNvUPf/9
V2zZ//YlU6DNInJAKBjYit1fnMRO75GKwxxxi6yrUn+7kQTXYbkKdSO+P7rnOv1RVsS3Agi9LqzX
GvW4bw+l0vuKsque2tKuFnaLc/I251VzQuYk0YVq+gpa3tvFlNPhmFViIhkFhMU4H+q7WamNndId
E1yIbAmvcqSQaXUEQV4+iTx5SEDKLwH+lO5uRMocr6Kmo/RNsqGCe4M1bVugz15+KZUWishtnVOl
j25XqXTWU8BvLLrspF3F1FnpqoZSWIlffG8H8P2Tzow5mKvRxY7WTScrFuIFdszMjN7VEG23tIi/
cQ5Bys3qTvs6KX23bQeoenQQnIzOL39ksmW6j0ZbPGdXeVgqpRjcC5qnUo8NS/j3ILaXCMxbtzeu
MnOJfAXjfqb3N5RKia4GE0269e/TGDFnh/VjPPKoEaT7lI6NZaP8vFR6eiN6v322gbgCL8o1wZa/
2t49B6fIoC/oCxzykr0Gh+4dGvX8QWsQIjodPwjq9VVcX5TObirFfb2K7+SP0x225epY80/pe1My
PQI9kn1+le/deGY2fhX1LaXvm1epn6FjlFhK/p/VJCC7DgXy64AASwjDgsV0l4sDc7OM6TPrxqrC
AqH48D9SrEhi+zKQ3Va8TZ/DVdF8F2uVj2YP/neaWv1uLEb22PBcu+1A49AYU92SYQDMRdk8665m
nvLVNJUu79N/jvFbHVpT6gB2NQiAlF7OYu4ip5gTnbzTaMT3HIkcyjiK1Z2hOC2lP14cAlqsqDkm
bTVzbLS1vaOleXyPO8V0krDzcFmRaSuGal+XWe8HJEuhlEYLJzPckT5GuADDT23Rz0QIndD0NMf7
mVAZ7uWYXcHerpOKGP5mc8esRUERBile4rMS1hGep0wjAdokmfehTZKD7U5vxEhfjTd5dzaydXyu
TXckkhrWy9Bt63FgPtPDd09Sl6bKQW4d04+hzsjPOtV6JFrFeRvhkuC4u9hreejpqdbQEC3xprUV
aXfS6irfV1S6dg9RXENBIWb6lqPbVCez90ckBzoQnxBRTPooVMz5BgbKgK7npszADohwbf3Mw9g8
AwMUxX5qeQUE1RDPIkLbGwy/fG3n28qjcibSuFR6yoyM6dyj25Y7IFLJpM7QfJ2ZO7A/qbfc3H7i
lfednccLgCBB2Lk7Gcj+R+h7kMbo++nMXdZk8W6b4gKQ5Ny3PpXec26FJj2MW1BRL6fd4Na39kYb
U7rBud9tI2Old/qUZsacRIVvpcwF+HfY3/FOs3wSs0N2yeAkjwT1vvYgLlfKY7mOxB26QLZlgSct
zXxZy1lMd07rr7C+QEHekublkZTQEsYP+HCnzT396kb9BXg4ofYO0YS86GxvOF7GZHy5ptPthVQ/
9UgsXrpmF0rcBofsXwDTN6dCy+yKISTaHmX0i38pMYYLYGO5fB5sZ/7W9ql5lO6cxJFX2Dq1BpA3
zL1dNrhu6l4ad+DaTetxGG3jxRiBcgezQ4l9ONLLvURSVHl2xOImaJ+AnyXuM831P9V6pxZnTgb3
4JYDjvRlRaYM9U5NSNO55oU11JQYNzzB/E/wKFndFXdJwsKGvzD7IngoHvKeIpon4XHQPREWnafb
cRnV5jPFJkfSkyR6M1f86abZNjz2ogIIoBeuevPqpc/cn3hdsFjvLLvmXUwdZbRBWjQk+/1Ccum0
ZVJkj3Xvcsn3E7uChP+Pe6oY61SFJ1fwoGaLreOUzv0y3VZoTEOQ6VMHWR+2jxmtshPqpsHFFPKO
uIHAFVf75LGuPkEr88+UHmbYjiAwsy4obHifa7DZwdITZzDHRR9uEra5OYNxqviePZ4Wh6HWidb7
SffF4uSLHcZKM3FuvMSfbmKM23K3QuegD4CuxUMr+FhV28X6vSgL+2GZBkjIHWG/4m1mgDwcaRio
PmhoVveQa16fc4BnRplYyVK3TuW/aXqMjW5uExQZi9vc2s/pU0ZR2A3CRG7vbNELFfOEUkFiFaRD
n2syiUpRc5ngwTT9k1U3Bv4cbsgr0wqWVEQ5DGskt2GS76GUy4iHzNzdGP0kAKT55Sh50ppSZ+uN
L6f3pf+irWzTz5s/9sYPmqDWIahg7EiKZlCQo6UyVH/QTMHfqeVrmUlx+s5+a6Qcb5fVLZ9zSaLF
c4ejVcEBPW6z6gWjwmHYDm0JN+22dhbroo0wrqO0qyt5k6xzm4aePVTpCzuR4YdO5RvlYG42yAAj
1oxXYJZex1Ng7Z7LpDOyz0azmR4QCXZg6ytKnObzy+jMYcQLWvasxe38jdkw3Dey3k5xAmpoPC4M
DbdDP5FLj7JNjfwzMebmw1KUm31XOa3qtkBJd24tI6W0a2V3M2AkJRsN7a7OFITfrbh3DEOJA8pc
+p0sMbYfNq9j9RfWArZgBaEyhDEeie5thmnwkqfMQrkcMv8Ta70aHmqfkeh+Eq2Pl7FKnTlYpi/J
2tsaQInSKJ9syi9mBgXJaNFOVHryqYsHH4h/woqO2szk2+TgwAw/M8eCDE/fpuYDRS6lc4oxZvG+
lkVLboteAyhRDbhXA4bD03hblkSsgp5K7v2QepAP50XXT2tncd2vKEsZzoLUvb3uSv+rpPyDkmIQ
UmT//b+7jE4/3tPmz5PUf/3E/8goBiYjdiVEMU1oZUor+UNGMdzfhEmqj40mjS0cKv8YpP6N+974
jQQmsB3BE1kd3P8j9Cjiyy8HOvUb0HHwSbMZ5ED3ixSHJ7xjOBM7d3ZqaZSr10t3A918FRHqw2qT
h+NxgAH/DMTXKZ+hq9n+N0O4P1MU/GfLLUycIA3pcsdY3gpXy25sblag1Om5jzl0O14V4Fr2Gywp
2zo+YXnm3pgm89y96nUXawG7jdKsbgo/Gw5Slnl+51I5A/i9K719BrL8VEFiCd186sJqNZJdXZUW
+3CPjryMkHuU+9NjQT6mD3J9ji+l2baXYWKztjqyO4MQmH/w3P9qAUH5YcEP5+HduAcdDM1Xwv96
aNmVc3LM4d2E2cP79dIVaKfArrKt6XLUKUmDnAzkos61eKHnUe5TwGh9HPZQSiWA83YyKrm3QVdO
Aen8/F5LU/GGgHKxlBXfyJY2HKhnfFoHGOPj1OGeGvU3kjf+62Iv6/2izPwtrv5loTVIEhOITVk9
WrkG32HqxR15vP40wdcI6SvLLpXKCNgqLUC14rs/dhwE27qNbAaiNx1clEPZaPLbULjxaaU8ZQ9w
q+SZgjlny8kfALvlfOMNfXP0RfZzmsgo+DSifLYNj2aFJAN5gU2MfXZVel+FmACRuLligTdvVVa9
0TWc3WIk45yXzvJLDDM+ot2DuoMi4/zeuoQwmPxIxsWVtIkVZH717G6LpYw/aXtSK/K1k4Oz9wx2
ZrTPlbTaiqnLgtR1R149zXr1NY6hS9NZd/jfMGI5hZE8WYVRPID13u7jOdXDdCPQkZJAVNuJxeav
mE3kc/Q/WHlJfSaWm+yZ2VB5sVUKJF0d81b4It87aTw/cPDr9zU2u++jZ2GtM3QTU1yhtR/Yqukq
TWbLOFRuPl/6Lc6wTtfDZbymThZnTn5QQIbnn9PZMTVGClzWqXVvDDgHDadqV2fntOoBVt+Nzppa
6HXYOdIPEm+YPoEchcrRmRQJFGbRrSHbIIoIaHGlzonwS3HNwTSV8G9kVS05rQLKOSqVidTHTcrG
GpJK57RnugyG14TpfhVIpK6PZtqaiJpWnyECjlSeSD+cjRZowLM5R/o4cUDxaqgzmJIrILBmu3eV
qzWTVD7K3r1plduVA1u6LxNb/yYZ0uxpWHS+0+S0nberQ9ZRZllFWA16ZaBFsTEftCJ2dzqG2z0w
fD/B+oPftrlabz3lwvU49LU7NlFptE5ie3CVVXdTXRmOs9Q75A0iNxCxnkqCRwevnKdPdmo3WNBr
OiZzmE9MpJPsRmvNNbAr38Pa7vOWEGk8nZIifwgrd+6CTRmHcVLkSCbxGmXKVkztDPPwuTP2qa17
9HeufCWjFd+myojsOJiasXa9EOl1nqjWPPaAMu7nSYfTsNCvNnFZU4AkllMWV/PRm53mIa8E5ZlX
2zOn0fWZCqb2Fp+keBHKH50pp7RG/UAwzT2+7quHumayDwy4g+zbUPq2tPotKVIcc5iuEwv79aqM
2Nw89buBepuwsWtcmMqrLfXOJ4g766etM+jCtJ271urqE9qUONHV4wSZ8novdYvjni/50CsXeJy1
L5rbwu1fsbw/b8opXuktthLNXY+Q8q1Hd+3UbkLZyU1TpGSp7eIAzabdZTE3cl1s4w3GzOWVAK61
79o6CR1lT9eXWoMzwY3IV+b1uPC9LwD20yMHzDLUOMZHvTWu2i7nhPSFh+B2tHxf+2nknRYsyh6/
Otb0kccUIlmYSZ6GzjHCloITRc55T7YKQL5RllCBpTx4ciCoSfti+kVsyXjpq/JpaJoJ559Th2aP
O18on/6mHPuz8u7rysU/kGXognGKt8hKnP5QWQ1ynrl4O0QwuZuAtv9E0JIkz5fvwIMUYAliTxAX
cxr2jq1dUs3qgqa157f2mitQCQNHZQ1Gs3G+TBRj7PFQtbuNhqSTkRXLbZ1OGjcsMgqznVlfC5Vb
8FSCwYiJylJFabzPFLHu4Gq/EjyOQ6FyDwwXiUCAcrGfs8xYdq2+Ya3xy6eNyAS7Bx05xjQo+dBV
pKKmfGTnZvJxJmv0BmQbI/BUAc9TIYy8HNY60Lpk/qQnTnf2VVIjwUx0bcPwj9w3tXAY9cuAWvO0
bdPDlFAR25V6eTOp8IfN2nvJ6eI7xwRwuSRUzMTAlLBBZ/I97akgScrZnHbfwDTjJLRUriRbnGmf
eKgUgznR1u3Fl7xoiwO1QNMp1nPysJtOX0tbWScuqHQ/qfxKMmL/EUtJhaYXV5fE7rl9z/H8Tl6g
PWjs4282ObjfDbcsv4Gs1O7soX8czMp+3jzrlcIl5rgQ8S7zbGJmGqkt9CAERZ3tylcOI9PZdqp3
WkjHU5q7yb4rgFpLwg3HaStdJ2CLPZyp74EzBHXuCRG/edg6xvCE1GwZ5PmjkbTiC1Cd+eLzVCYl
a8Tyzcgy0AEq/1O1WX4mK7dn+KTQcAxxHOvTos0Wif2qjLLajMkoyvLF95L2MI1ed996oxEuQ2vu
9S7+6RUJt8AkTSGCMbtG0SGZ1JTbJbWs+aZVuSXpKwrXIBuKbMtuZzn29mF35Uta1ZQyFrn7jPOW
GhWjGENe3xo4uXkruatGbWp8jQdLC5j9p/d521zKWVtvF2e5rBCpXoGM1edOpawgwssDQxl/n6kM
Vk+C8ID63X9dNLDsHJn9qJGE8GiKm/alM3ydDe4rVG4a+wQsemElVVQS79ImKsN6gPLEWMh++f4K
PywpaZqBCYzaFVDtQg1q2SRh6pHoSHW3fIUNVT+zqSpu6k5ly2wVM8uuibNGhc98N2nvSvKSlQql
eSqeNqugWr0QWSPXBsgxFcnFzWtuO4Qkj0msAm6SLN1DZ2O8ptXS2NNlwhEpp9Z8tuavWKFyaFm9
3R6Qc7b7lqpFAkG9cW6oM9mTKFrep2uuDoGPTco1bVdwdKUij9PWzm625XuNa+mrg9dIV+G8KgFi
xgv5qKaq2+e0kTIyqLUe+V33qJwssL9sNIYARS8qSA9WUd/+X/bObDtu5Mqiv9If0PDCEEAAr5nI
kUOSSYqk9IJFiSLmMTB/fW+oyrZEqcQuP/vBdrmqRDCRgcCNe8/Zp4IeuYYq4GyGPq8jonfCl6Bt
TF8U88ArzWmwl3o60MA0OVH3rttYz7aDCUxLDyreoCSFHhcQI8Jbqs0Ig8I+sDT91ZWuvWoXc2LX
DqVP7Fq4gZTRrCg96EpjZLRhpFkrrELjRRCQw1gXZnLQ+ao/0XcN9+YYBBv5zQcJKTqF1g+RKIw0
5dd/mCUX32Qd6YuUrcNBE8/6rax4Ia2GKUyujaE1voyEvsPvH9kQejNbW4iBtkExZ4Vx545BlwR+
0BMJ/YXoAuxuIBMzL7/Hz5+mxCSiKSb+dHS98n7AJrVGsvIyatqEMptKeZU0jjEDWMpobayLYemv
eITx+AxpcAMh/G5XfTiNX5kDRC+Dx29IjWA/8WfKTwwKA/TsfXUAXjZik+jd0deVGx87uhRXdcW/
XSqHBEeePCudmi1X1K5ADkJJCIkHjaVdlaj+x+KlCXTjqoxH98BUkhDOAb/Iteyc+xmN3KpubOdF
gA0FNiFnXGS2N2zs2WvOzaL2Spy8OWp5ld/qA9EAjgVrDTr+0O1F1rrLbjD5VH24fgUljDmofBWG
cbp3moyYtsw2L/RCkaSgN5QAcHsgYEWjbzsTUjypcT09rcoPY9yLRxSFqAIVQnOiugwaFbVO9isZ
hcl5APFBNmU7fQRBdQoTl9sKHWC8g1EQ+j25t8G6Rb51BV2B0KIWySfpTcswnWiNDnlP5Z5c3sKL
NJyBTaIMnNmqKvLjmCfJfehmjOApPTkzqf4aVGN4l9uz2iLDra/Ickh2mtdy+rJhC15rQU/uUYmJ
Y+MwcjiQHFXfBUGut/SZ+Ve72bOJT2qKcxuSYUsvqX5oosZ4QttYPxVl+BDkUr8UCAEZFRVoziyz
Itqu8ECwdL1+Ib28uusZYBd+ANhKXnVjBG8jqp/ljMF3Vc1jGK20SGdAMOhIwuI5BJOjZ2RJpdmU
PSZ6lXwghCvYuabHwGgipA2DbN9+SJtueOkhLpP8J8ILlYcVxr6w2CZNwkM4NqQgQTq1J3y7DbUO
4E/TDyJ7+DxT9SG31BC0NeU43dRy6e2A3IrPTehRiRFcUWPfQFioXM3YmHL2DkMqYlzvc3JpR318
yEETXWew8VZydFhMuvY5c8v5A3KrJZzIgGPJoJNNQ4ei+JiyVZis/EGHfCbnkzaVs591VbBrl7Qp
5nxIj2bWVTML3OK1Hh4DMwXZRuVLcoVX7mG1GaRTGvhzuI0UsobdXNoWxXVckHbEDhZuPHJsmeap
mFymp7JF9Hky0kRZ6N4cDmMYGane+5JWFkBDR0FjBkgwv2hkYg03hqcleycqc35gr02PbTFW4/08
aAnvV63lwNvewGS1JJLgTiLaQ53YjMMFt6Rx3W0Z1oRIWMoou3T1v7nAkyFabbxmFLkLNFnDF83H
d0b0b6HIAEhtHX+YTbCMTnfHdn4cMlf1OCSZZQzXCJpsX/OA7hrEMssxZ+LJ6DX8ZObWrk8WELa9
1USztSNj40rieLsZOymi9V7beXPiozp7RyDxVqnw7XdzMJSB6Ge+/FYgkRt9DTbJHK6rqrmWFbUi
8Kj+b2UAcH7iBmBYW5Q+4CXk2xtAeAbhU14/XMcmASv8x9GybSHLP9QI/21JvtOSJMOZJfXXHUmG
52Xz/PJDU/KPP/PPnqSOU4MMDDqJC3gDf8e/e5I6vUeSLiCTAY/H6IE24Z9dSRqZUONoPhrIElCF
sbZ4kX0LRHLoShqmhxjLpr9n6N7fcT6KtyoTChNXIn6QLpeD0r7oI76T0+h5VOmBxsgQD1OdUFx4
njt1TzgCRdEcEz2Xcb3ivOnyLpAKSaR9aTGUGTZhjqBWUi6VE2SD4xJbmVpXhYZsh2AjIjBDHZiG
C1IH8mLKMg12qRvbdNRsSlh07jN/N+j2AZMAj8OFTcdgxtrX5bwgLo0eRz9Q2cGVGi4QjbFJjxI+
P1qIkhiPWEOG5BmST69/NIsmaNeUXE013SWkCBEl7opwkLduNHaRd4pjVOitx2RghcpYy9cMLa0C
XUUzU98gZArSdWiXDLr/64v6A4H4zlPDenaxMf31Y3MoXuI3KJ0//8yfj40r/iE9LExI/Ewa+pL1
/2cnH6IiyTAkOlj/9gT/+6mRwHKgKkoeKecb3+afT438x5I+sPwxzFHfnrW/kSzD9vpjL39BABIg
hiPLtuhH/wQ77EwVxXM0aofAmkffqrPs2U4CVNYd6uxqFc2c3rA7kp2pOq0fCCDH+uAw2LqanYBJ
mWEglgz0uH+RNLRPBOQWnzw9IWApZNYEiYuwZn8sg3abF3PxKbcBueqorU5NDLJ0lfSNdUWn3Z0R
vuccBsmpcnax495h/cvOjH37k94/52XTrCIVpQ9k5TUfyzTutfXcZ8W8S/VqfKaLjnAJheBEhIEV
moE/wl0ZV1Yrw3QDGiz9HGkp5anV5KjWJ7MJNqWJmgjWxQiaP/O6K4p+8rA6PZg5pTVQhzZZiXxv
3ViQYFaJm1i7GkkVDW0kL5eIRnsXIp0kqFMroJ7QfEX3Uqmq+li2+nzdYRled1bGhJnc+S90BoqP
oo0Bs5JHNl1wTK1vpyoJn80InDzpUiWElG7bdyg+nI6o9zF2h+vZHssbaiPUoOQx1A3Y+EHuAIOl
164FY1BkFj6jqfUnVR7wx3T04NMO5nXXrByxhFjG8sbAtIPwwMq/jKj1V9aYuzfs5ZxicCLfYcRU
KH6UQtI0WbhJK9LSC40Tvt0y1QSy2V24aCqCw6yM+tjPWZSu9ND2gNTatbwEykKicUPO44OVV90d
4ZtMVToDvnKX9sYTgo/gqdU4TleDXW+wipPzOYOeawsYe+VM+vUwBjNKL6N7zCCx1Yj58uZyCJr6
goNp/+rRDE9wU7Ra6quMjkQvCkKpaQInfjF4HK2XOfVVpo2whPDXpc/1QgYM0e3aO6wNFIIm89xP
SZJlgAGDuq5W6E/Cm8JlILtfZGXnqEqtRzPM41tvtrmapcvmzoCQt+3qSFwYZsKsPAISv9esNqRp
Vla+2fb1Hl93fw6jPFs7eNM/akXYHLH7eF9p4Mpm6+i07RAdDS6kyrr2zkvY0UAnLSy1pyS0nJtI
xPCBezfAP+hhu/0iYGF7ixEOTZaOZ8PD2cZQxSju+R7TDzSPoxs5JupKIYY5ysbE9G6UAxONoMDF
7Uxh7rNcy3toK/opbFr8SFrNPzfKUEDnEB3zdyJRrxPKq1ghmeMpfxoLIwGqmoUkYXF7Rg4WFQTD
WOd/ysIIUQKOXj8lDi1UmNjZZaHTzSXeW2ktFqGBwUTQE6x9hlZtTcfIjpJ9PTg3BjwjvxISianF
HH0SqGnHjKdnozBRfoRJNxGJFoD4lx2TtnVamSXda2XfIQnpFtKO0a6XKLp1VMT6tajy8bJljLUT
dWKvVKlAV2Kq2nhBn25ci/53w/NyJrEYuF7McPDDGAwWSM6uJQ0eZcGceb6o5k6/E7Ma8iZbSaew
CYEDyTN0zYPIouFWS10PSmdjDQer6Y8ENDlXJeXvLm9T0yfRFE1Dl0+3demahy6BmlK6dkjDXmW3
Q2MxjhiSkVzhJN6iz8g2eOeQQTmgvQNaA0YdXWMfXHW4dkDBx5d9cuTYyU+ytHrXyaDeeLH50eGI
t7IT7ZgARoIEoq+g9uItc6gixlqJh4gJ8iFgIrc2uC1b/LXqFOvio9dVIfmtSNzLodeugHkF9LYW
XUOnPxZGW3H2DviSJ7IvIJHP3MOg1S8SRBHT2vBSfaur6MNInvAqS8oHV04SOGP1xeYb20DVPutT
4/kBLMTQak7OkCQ3bV08cVyk2TBd4EPRt7le3vWxla9yIqshleKA14e0980i61NsfpW7l5EBb9Ip
Ms7XqpYo/pyrmokEyjJ10SYB7ADP7Xem1TO7VdhpVgJenS8Jbjw2oRQxH6+aPy6a8ivMPGLrAHQ0
WUYXDt/2pR42oPG1rjjrY13uFgj5DiU0q4kj6zXw2yRg/ZC4QjVX3dbT5J05uHJ8prGd3WJjHU6O
17yQSaYf0zg0LsjNrjea4jC6ruwRBAZcDIjALsvvXhLr4BMwB0gW4ucGrHbuI5WZrrORHIWpN5oP
cwo7V7PpPZtefAsElBwOK2Vk0PfqOm/SfM2AIr/rsyC4tU2g2ExxATSWELAsviYv0Ac/Na3oORuD
50iR22tWckD94Y0XcaNARaGBu+uGEkiU5RxBMhbrkcSrVaLpjzZCeniM/FeUjAEKQn5TM5VfhrFX
Z1fz5HruxmlroVTadiB1Xx0VFNfzsFHd3F0O5Dgw++qUuGaPgeUOA41OUJTXZzvDR1jLIr2wZGnh
njWBvo8q+iKyjGeLkRVO0rQ7swiza6/Us5vEXtoKhSM3sUMqNXy3GymU8ElOaA75bFk3mWt5Pjyr
6mQPxie7bxymOlp6l4O+xc4kzUecGTVqPEyyrIwozVbUBc4alUWxnWITGhKHmJ1BFMcF5bZ3tNUw
7Qs3Hg9OyyuSLCXnQJSIY/zXOvT/qpM9w+I89tdlMvXDN1j5/5Sv/8NJs8s//2gi+uPP/1kySw6G
CEMAkbu4MXBb/LtmlvIfvMqxtiwpTN8OlP86aVoux0mGgRjgDNLupMNx9581s0u8I744/iG4DtPk
H/2NmnnhGHzvZ1jglzYn4SWGjVVkLZ/8+5PmRMVroILU9+m4ME5eAUKfxik4JPRpiqHY57F+VHrA
G6l7Mpg/J5Z6x3nnLd2g7ywV334F/H7wL/nMNAvfHHZLEJuV64IHK5tJv+5g8yCA5SCqqpVZs03w
xJO5ndEcqkKOu6YoNoP5UeBTn+kOVijEdESzceluW4/OpUTwuHBHBMMr5hs+8kLeS9UXIq/4l3By
FzQ2008JvvLlLyfB3hRPH9Rc7mIGiErbTLa3F2XLaThEPoBdupjIUWkxXmrsTJavU5ROVvEwuSki
NMPaj467yinIAahdhGw4VMDzrWj5AG6Gv5+uOXmqTAohcG9Ueim07pbg124zopgwafveOt5Hw9I2
KpTPs+I3IFGV2s+Chykh43qITCIyfTK/Z4rQdOl51MAL1QMh8Srf9G31ifwhfRdn3U2o5AW4hc8z
23ObpOgthmznzPwaQwvQ2CqKL/ko9F2auBNOleFLIUL29k5dFmpgPKBX68pRXGzexql1CvMk/C+s
6/+1rbD1L27Wv95XtjSt4pfnH5R0f/yZfx6/9X/wI0Cx4jkUy2n5310rV/6D7cXB9Ii3h+1hOZr/
ef626FrpYL/YSlC6mfhc/7WX4GIks4rNiRRR/GKcm//OXvLGtCNYkPai8qMBxl/SKftxKwkRYc5u
VXZ75FJhC5OATENQe5G3iMA8PO12U1xCRyYOwotwqX93r37hbOIDfr+L2AsKhf2V+4OQEMPmm12k
rsPZ6+ex3Q2d2W/klJNaF5uZz6E23/8Hl4JNRktDIKxx3lwKeGdvGLnd7oRBIkBmGsPKUlG1wS1W
/wefilvpWQ7GLUe8JaDNxphW7FAIwsYx3o1IZv2mbdN1O8ru8PtPtTi/vtuGv91Ai88kdItFAd3t
x68Pl2aXZjY30IsD7JqTiZq9c17H3vHDIgCcVpIuvlC61xjvyj82hb/0pbEGf3Fx4AzLKsaasrwj
vmt4trQhAqtq251WIpEDux5tCgNd2+8/4s9rxKbxb9JcFY5JKtmbqyjQ6qqvg27XeMJpWJuFolU6
1pzfkiqHO/X7y71pR3FH7cX/S68MNSFW4eVDf/ehwJ9R4BpttwsnukNR2nyVlvlKDBikzyy/cAJa
sb+/4s+30TbB6JlAiBCz6s6btzkw3mQgI6fbkeENeQppPF+WV25+f5U3L+xvn8vkTe0x3qGdbC23
+bvPJbqAqoHOzM5CMbeyNO2SOc9pQoqKhi+33/lMv7qL31/tzZeG6zisQzvrUEBxIlr0OGGf4+RD
WgN4hbFgk6aff/8BTTbSN8vRNunBO7aFA5gF+WYrm6IUhdPAY2dEjjiJUnA41Duy7cvZ3XdlCK63
Pkt4aOs6E8QOtrp7rGxr34XNoq3x+k03gvWiaVJ9GUdLO6D08lZm0NZ3EEhXmYwgZKf1/M7G9C3L
+sdn2LZ0QQwKoCkyr9+uOFeFjlm2PEbxQOdqJRaKPdgnu99oGnIUiDow5dxy8C3u3sbMRvFJn8ll
7Ay3ugajaK0JivJOeDr+fOv/5QNu/2JpWoiCMXWSAst/3jwMCa3QFKtZiyQx2qDMs32UNiM+Nqfd
qDpUDOitZK0PDhmKSH/QWxdJc4l1rU99ElNJ89MLJDYqWdXMRVcWPio/KBicgvCeqLrM5hpBiHaY
IXf4NbgXf0CfgHtmybPEREWz1eWoiB9r3QhNbpH6xaACG5daZzy2pBvChsoomlAnrMbMvohE+qEb
XMRVYiLh0prTbWN1yLe09lR6ct7XMYDEiablagwy8sSiSX/UmrrfJQXhnIE9vaaTdW7dNiXoLUz3
rRO1J35ysf39av35AYFQT2HAU887WMo3i3VUod3ZVHc7tOLXpJFF2K51lHjjfTcHFVPh3PjbjyRX
XHJkbfCgy37z4wbgNWPvenPa7pogOBiK5rIRfvEKcdlY+A1x0jz9/hP+vG8zS2a3YexGd58Q+h+v
p0KvJ1e3a3fJlHEoILDnQGQj8ySzmfzfX+rnZepC4Wc+zGx4OZe9WaZhZ/fJgLl/R7PGvii12jiU
QyffuYG/vAqhApQpFtj/t19ZznAvbwduoOYgW1nV0tP2+P3cm99/mLeICHZqPo2LJIpq0YBa9+aL
SvEOGtgCsbyOBvonQ6H6HnNYB8jw8cgoSUnBwgeIEh4b9xFr1q5Ewf7etoRd5M12CjyDQasNFNYy
GJ3++P3VdSnmuJcKNV0m6Rx72RZzZLsVQxu7IJtmcTCKEd2aXn7NykGe0zYZdqGt91f5PJNJkpbB
O9+A+cvfCbs+GWEkef2kUYBqrmlBZKldEXbFQW/sjafT9p2Ltr4OVNWtI9lVHzPcgbDptelEvCmp
ObFu+p5blHhEs6+ZMfbXKaopkl4/dVie13XcVndT0cWriunI3kYXfCym7FrTSSn4/Xf76w/gLXlb
lPQ8/8s77Lu3cGA0Xj4RMrMT0XRG/V7R6hLhh4hdbF3VMvEDZejowZ2WN1aTH/GaPruxvFeN4x2Q
uATrEcTsQpr2bstZ0mEnkmoG73q0XCSQWPgmyHGJxruizbZ4dat3PoGxfO0/vq1YFt99gjerc2gz
fuFyUrtJSxDWzF5xbG108Bz4/TZu2OQ7htZJoh+QhPVryNHvJZZZv1wF8HeY+LumId8+7u7EXjLZ
ndolWkQnuSNb6jNl1dLDo13s6S9l1o+P0jSiL+As2q4PiSI0l5xi2slkUW5NnYSahvzU1YCNN8c2
01WLqlPfjeBKibIMja9TYRhslfJOwjuz9QQTu+Y9Vi6pyEZv65ca7Nv9XJbPwPPunIkLheIbkxit
3jv3/OfSzXU4DQpBhUDmyVu80lL1pAF0v12dZI9FsJN9kvnarBMJNIML+/0S/cW2jU3L5uQpJD9Y
f3OiQF/pQKQy1K4Ki1cPFghvbbh2Ahv2O1daftKblcSVGCF7gpaI/rawJ54N30lgs5Ka8D41rPAx
yeZFWDBxmrCnFEek7mjuMXCM9zLofvH2dXRi2KQFg2ehf/74GLYh8rUg0ZcgywkfkHszyvqsi+CV
RNnPHHmdd15Qbzt2y54OlRupiWFy4Hbe7uler6kxjlmyHMOLc2dR90wE/04F2n2rn79iwL0v42z0
w6miuBFQ53oVNvhS5nf20F8uJqQyvFm+SQLebOtx1/Zo7nh+B7dsfb2SzkowTl5pMcpmRmavv19O
v3hpOiAEFnYqZ++fRFWOlxDt1Y18yVMDtrAyAtr8bvTOGfGX99egk8FK4vZ+kyt8v68i3AxLQ1Rq
xxm5Wbv9GPl9kXjwJ13tMADDIKpVdL421dlmCDAQ0Q1gkNRrFzOBMO88rz8fyqHccCrkUI6YDFnD
j6trmEhLixRRHBZ+uQ3oFRyvzXw19VO4DnNDW1cqL3aRbE0SMTr9ncfqLS3m21qjGuJmU7dDwnpz
eeLWMJ4XerObDBF9ruRidxqasD2p2LDzFSYgx1mXHT+AVC4gmKveqTPbR2PEbAN8e5Su0doPV31k
gcAz27Yz1nZIDv3vV8YvNhqwm47DHgOGSBrLQv3uVRhpbjzZhVPvyKputp3AIS4I6tlQy8fv3JJf
XAqPtZCo+mjDuW97PwTJqKrGMr9r5yB/FWgmbuciQlKuOfp/8LGoQW2UZktL7addDT/j3FauqHe2
GTe3nm0423KSwUXStHQR/9VovPljp/yefveLTYwr0RahRMQZ+PbcaM5BmJQdV4otPWQWWlR38OJJ
59MVDscxp0Ve4kD7/UV/eSs5XxPQ6hgCVd2P3xqpQAVYH7veQTuADkvWIH3znAB33VTvXAoBED/s
zRuCSgOpEYmursWO9ePF3FSUXTgbLBHR6PXWmaYWPFUkhtkH5VAgeGjIjneoybN1bfWDtuXk2I2b
eZRWfpu7Ng9XbNFjZESNOMSs+izymyJ1O5xOmROvEOpFzyUQn6sUJbmCH5stsXgkWZMbzkfCwOuU
DFW8njHgdgCjRRTHkq9HbokkgUU0EbKQNDLuEczAQskEo9dtYuSjs7G8KjKfvAHvwlcnoVkSripO
MNEFyZtW4Ddx2kQfVFYa0wFbgWfv8AXnYqPplXHMsR5oOxKGmMvaOdTGK9F2U3DrKFAgW/6/NsBr
aFQKV1d4KYaStBfhlSsLW/qdbZWIRjDa3PUaKOBjU2jlHpMKcLeJiXSz8qL4IVeOJXD/Q4U6yHAI
oeJ2ZZlupzRGy4DptGguk57jJMRmD2/cTqlhEST0xAP5ZQ+l5iLXsPfTd8gr069yeymuYtRszxIY
AmLAoB3XmJ3K5q6yAYPs4Ekk081AzMhdEYum3Uxa7cmzXuZuSG5LH3YHithxW7tY1qCIhnCQ0EPO
CL9U4u0K4NHlJguW9p+umUyNalT8H5KoztZjljP5VSLq0Uktxtbc7W7p8247UFePQWVmT5nm6ue2
cBCJoJLZa4s+x6q9U5dN26JW2xGi7zmQNFFFBNgFUsvOFCnzbi/Nt2HXH61+GtZmpZ4TnFIrrGAQ
8JPR2gJqeRGWNmyYOMH0FI3cOWrQN56InZ3wMBRQMc8rLD7o6kU1fpYthAXRYdcuZP881w6pjtYS
cTDiD42zB2zGG0dz6ptFhLQheyy+QaQ5rzs9Ni7wZkVX4JayHacFxG1x8DDOlr2zNQPHKb4N5oLB
IfBEuh6TtKOoUHKd8ZbwlZLzbZqNh7pFFh/P0+J8SU8p3SWUCw2hS6Ppz3qKpa1lbJ5EAbZCmeYX
gxX5Md/sTeCKMwiUcWMMuGyRqs/rSWs7PzAxlsyUrucgzKpPoHD1yyKS0KXb2iHnqG1eHa0mkrEF
lubSsN7JsrQPTQYtQhLLe7B0lCdqku6GJsXRhBqIHsIgnGF6yoGtPBVxsMd2exd30xPAG0aJukej
rguecqI3sVKkuXsgh63Y9loN0MfW7tHZBkcVWLHvhKUL7xgvWYYsdiUSb/bJcKvOcaP1N3XYuGfV
MWYcLEzSE/4t9BJgA7Xiq6qHak++ebxHSwHPKkcJJhRu+SkmahPkbR+38wSPrC7w5jBIRIGBqi/2
WjKb3WhemSyex9wk+tWXNecIXqZsEsTHDh9J9Eqv64FVlkyApd3UOJB1PEE3asst/iD3gr8ocRdy
uwPbXMJ53T+ieskylapGQUg+UerPymw+4tvYkkoLW0qDBlPt5BIDPOKSqvZWmpmdn7uNRERZMtm+
1DQHgm4q3QYL0tTb2mKX1JEgljUwn4Y7tWrTIvOXvLv7iK7+jZklpEzkRRofMKY1G+xKNTYpE6NC
3COyQ9syHqNY6Z8dPaCepL9bbeSML7PiJfulVW7oYJsIofvhLbUux1E5d6JPg1eP5j5pzgUx06tv
NPp5cscPzJny16ZqgKtPuTI+gTUiGLir7BPptNVHNCaDD1Zo2rVULPfuJJKPPeZNFmMGE6g16+Nc
cp6Ox0IcYAKqR7pwjEESFc1bQHSshMjy6qcIWtqXuhLpNh21+knWZrxP0D9nBwvQ0BYJkXpEyoxs
SJbD4DuBnZNEOCsejszU8LrrcLlDx7HXCQXXAbxQioIM1jKnUq/BH4/yep9XcAZXbRz2D3UwLEAr
OzZckgEXYm2pCyjZOaPBQ1VE2bIGteEYekl0h5o8W+Hy60CycTu1BzBIfES58DovQnPmV3XS/qE3
x264CpHLnmK3BlCtg0gvYcJfCqRZCyYn3gk9du761rTnFZVIfcRWhqVyUNUnWnfmhsaZvWj0amdT
EF63nbsx3Q7lKPKdlDI8ZVnVS+RGkX3iIap5qPh2acLXxxTd+kliFvvc9GFzK+bGuFcx9ztO0mk3
gwLauRE3lQDj6UJjad5WdlN9tpcT5rpw5orc3zqJQU/b8d4ec36sBu7SaER9rID/X2KhrT63U9U8
4XpC0iRl/aU0QvxEM45fgDlFHhxDuhG7zmvVizco+yTmWhsw5njhaUQjj63NIaDlBSKYgGhemfgv
magPuE0vDV7LlU8qI7mHxCPUKzK/iQhyuy6Azl3qxn0FTOQU22XwoXIiQv/srvzkhJD0227R4ZqQ
Bg2EkxSRdgeRO8QlS8S4Hvgh+LWLJufDk+I0fnC1hH0xhMVgLfD/StfCU+cRc4wg36YCL3SXiQXa
5wPBjRB7Wo8mjk9oTnCM8pZ/AcK3i4FuyFo/mStEDTPPOW2sQj1OE01rV/bqRYbCXhNKiqMbSACr
vCOvhJmLiTk7j/oH5BGdXA8lv2Rm6+nZbZvq2Uoi507z5jrDCzVEp8nJC0J8sCw8ZfU83rj4oB/0
akzP8fJ1o1t2L23Q6+daENeHumTawq3AkEWREZ2E4q65STTd6KE2veozXmlthL+F7tkNzgDDxIGY
M0zZ1sBPLOf0TMk+fvB0JjLzABjtSGC7ijZaHk2vkkzkYh10pMWs6LeoZlWgPMR1rJXQ40j5zDF0
aU5wFhFHrlXVqXo65H3vRHx2VtKs1Q1bryNYaexZ0Yn839JY57j8bjQroYnbTxnfNQbKqD/gYXSL
tafa19LVODP1ek4qXT7Ur1qZGA8iBGjUD4ocVNxsSO/Msb5lt5hfSzOpmjXhyYRXN4ndfTVd2H98
Z5K1X1XcFoc3udqhPjQQRVPy3s8gOM5eq7ObSYdQbhyAt20AC6Wrzeq67afq45gE9a3RuuEpcDBU
tR78eRDagApVtACZXJ7vgiSixxrShH7baK5ijy/T3D6UU8nNwxJwxZk42FZdgGcPLYGkb9paHQNh
y/00K7e9DvIq3PVZ1u+Fg8G95rV5aZE3gJVZhvGNI1S1hd6qPjRVDyMNsjeyYf4WIvMKC2xlfUaF
bW9FBfGtEpDsTGss1jb0kx0GdLyHTCT8FGVWtQIJOZ2NvBlvKEKG1RJP9QD8QJCdW95hKbnqiWVi
FonZHh9x4w8AKa9r+j96F/XEgVYNl02dkz5AdItgYe0ca2a8rscavnCtOhWTHdw5gVkevDFGY9fG
+UxYLMPG2rD1gx23x36aMj/m2bzSw6G5LEJZkGqAUohSnxLQY/xHC/XZI2LokMoC83LZWy89AUk1
YAy2NNjGs6XQkDsGMQStuBjHRDxSby8hkWP52RuWOVNJqhWd5UMdlJJpWURB2ifl9IiIPTzrRTRs
5VjtnRJPvDdoaJJjoj/cYX6m/5d/THM5L4RMbpKJq5qNnhPOGrqRIOIvTdUh1XRr1Qcanv1cQOlH
pnyRB93oi8zMb/kLSVM+0O67WgOaghP23Cku0tmBxHXoES7JOWbFoVQ8e7HnPICtzPZxLB9GTEo7
2qURdSCl3CqPcVGU8RBdxRBv1qVhLiYN43OkB8O2dzUdx6VBnnZMED0ucPAMVUSkU0qrMJwm54Li
Qjwmwt4VmAi2PE5swCVhqKvQqb2dR+rSa5925uNYCePay70Z1UIu7qtoTNYjNezWZu/io6nswbCl
vJ16viW7R1W/ldSFoFAamM3jWH2dGTWZ6yps42tE2cFdXJChsCJ5oWJbq6aIMOVErccqacBswgid
W3PdSYeCXoTJM5FkpFsgnGvTOkPwir60nJLxdtbReYLU3PIobkGfka3BjI2CTHbXubCDD0DlKDNE
v03ZAonucdv47OrN7Ke55V6oKWb30qNNZGNgTQkvPuWVXcIOGDyDoUU2H6ap7K8AdvDayV0t5YFz
imMVjgkoTQseDxzKhU3YFBxLMy3hMWKG1l95+CaeclM4O9ugAU9rreSNNVe0NLpYG29APtSXE83s
Jeukj1E7N0l6hJWkn22J6zqR4z4gVLd3VXqF/au8UAUKOCXKjOHo0JJWo1qcYwlIBpXsjVHznjxm
ppxznpuyWKCj9ryuCV5biMgReSl9azyBeWwOpSk/G7PzNWjK+hMVa0bkJiDfBIXcB3zf2tbqu3DT
yi6/nRwqlmxqDIbeXjuvwxFELeXQuO/J74uPmlUOwu+lruRepgboykI45Ukj6BjG5yTLE+0bNOmm
m+Dk7bBWzKxRO/mU50lxa9ZufuvE9JFX8cQGmkRD+5IpU/9cqCR6qQN9JnSF2OxTjQrgaDdJeUeg
gDs8NVQ8fG8xhxwQeRlvCc2xDlnl8kbxxuojb0t6Z3NmQBckEMI6lEFs3lMfczJN80gcw3RUL3mK
7R/0AE0ENXX5ayoKugpqboNPukqMz+k3Nl8poFmqegw+gRDiEC6CWPPW1RyoF82u0HabePrkZk7t
4i6rRzYGFY1DuZVh25db4Q10NHD5sTwis1siWwp4thEOFNC7YRl8+j/2zmS5bSVN27fS0XucQGJK
YNEbzqQoSqIGS9ogbNnGPCRm4Or7Sfm4/joVf0V17WtzoqJsSbQIAl9+7/BgCOdrgnrKm41Mg0yn
m00uo9Keu2wztLxKOhqxS21KXFqSQ8zED00Tp2xvksXtODea5SDi9Ug8INoxvPKdF8OnptMZWT9u
YieYjb0x6xGgQyGlOGgqgnMam/RceE3B0Er+nHfJWHjUgZruw/ehGWJ8mn2i+UeRW/y0ekJaBAxs
WtpHxw7ef/0y3cGI+pWNPAlhpTVxpkmxTBXcWa/a24EbrW1FL/SaXRC/eqriykcX/1i5z5OUdQ/O
goQDZjZBRxRsge4shWl+17mLezMTSnl0RxwVvIXorTqUw78vky77kKY2s5QQ/JAN+2LG+HELimb4
OXjsRle9RXv2rWeI+CmbB2tf9rTdwg2UD5kMFOCl2jefxrhuZyymDkXBTs8/+mANJq+RqZxXnZQh
b54300WE/leRyOI94bPL7j+e6VJw+C0ORsffX0qr/Z5weklWvNjgPLdD+yOhSDnfB31DwWofwMmm
9jSB4pibfH5WFEoAfSrZ/51G8mjmiuuQiY6mvJqWDK9hiUKwjVTFSiUuJR0g9ARfa/D8WheEz6jp
AR1WrK2Fbv27eLAp2NAjZC5Li4Y8vIHPIoXNqfLKPKFJN4ex6GFHRf4EfSRLXpYlHp9HCyTJ5+rx
P8HpfxEB1T4qNqN/Ww1vvnZf/+uXe/XytfjxP/9NeQNljgXr41//7/H7//z3n1/0pwk1gHyBhi/x
CGJLJAyNTPO7ztG0sZp6RKClZVpER/mj3yZUzYzlasMy8pfYtP0HrgDYGoBQkNCwtP47BlTX/Qff
1qfzFREQPR9JVlvn/7rlbahGLiePYJ/uONhwPNt18dDtbJoPYT2WcXVkxiSa1nF+d7dZ4/XGc9y5
6XeKkCyee5PR1GBY6ZtOwr3RG3bzBIg8v6EvNyEWxGGTG04i39yFZ2ss6PTpxhRHgEHxqDKTpDjR
GJPtvCwATT2k5TmtlVG9lXFd3Q504y3cA8Q+YuWzjpbYqncFPR/B2wBeyj/4Zkw1a6dm73UYp96/
n3F1bEi1xWcClZ2ztb2BsqOAppHk69AZ8Wvf8EDENl9RhFqz4vUIk5lxR8s6KFyHLV+WxNOqGBPf
Hi95jCFF7nwalesLQRb+uYSNGrmW5QyH7tCxxW2mbUH3mFGcSpfWfo7FVojbcJP1sggvPjqBTsbR
VgmTOpmLflT4nAI8+v0wSLGGxSnMDzaK7bjQ1J24I7eMsnUXTltphXO0+BXu9j6T3qWvU9/Trwh4
7C/KAROa1g7pWY+MWg0wtrZima38FDt6+n0JKT108b4W0exuhqiCrE0aYIj2Vobuc5Ecb4/mSJsd
VVtUzQSGveIYSH5Td2jGhjFgKamtxwyoE402rcmeVJTjg4DIsWMxPX+VmAq3FPvkoJhmNpVVq5hN
i+zMvtjeV61T0BCNnzMrB3ijqqw8aIB5f0QkXMs+znZFgTXE5nx/h4BLV2GMDOs52AWdDnxVyv7w
0C5B+NAUY/ElLA0sBxnNuDwFh5oxzXvOqiJ6sCPV3o/xIB+Atg9vcYHFJApgjFGQOz1wPVRwYKvk
JW+n8D63OA1QwYT7ZOx7hg3JNhmlQMN+s/AlrifyCbFn3BmTbrNrGyPYwVe0z6EX5nsjNRLYA+ST
55da0ZZE95v3TA9d+dgyyQoifnE0rd1U2dOa5wpnkGpelmPZEExZsSkp8JeV3XGclmY/5ln0YhP4
vAkWyeND1O745ASk3VZ+TUJt02dN/lOMjsfaRJIGZgIty21mVfjoSM7cA9ClwWx0yTbIDe2Tjh4T
J3kWdO5ETBKUJkEOJkXdR5F1I6apOmCJ61ddOvNe9zm9aHHulS/gtMr9EMr622jFX4RqBkr3ff/E
O11sZ2rI13Nb+7fLnE8PodfGp9KZGkhm9vLa20tR6H5J6yOtGvPGWEqJ5VDZ8jTmE0SytP4x8Gw+
cA5U25jwFe+gTB8DlKBX08NVMWdL8sXG2eSuXeVnVIWWAUYaPmGe0TV7dEWLes6x2yW1dzNWqbcu
/CTfp40939Gp7J7GqWUlzQYAezBfa9yJlLFbB3njFZvx5B439nSaCCE3a6yonN+Entlcf2I87eim
YrU2kybEiEKNHIGXnKe/lHm8jgyT7Vs7niqObhTZu9aLQwPeXWc0z8nSPKa1Ib9PboV4awaDmTEo
kDRAqVjSJ9mkzk1hzhgdOzK1XtqG9O9Fx8Bp5e08NoqPRt8+kjTJSZyb1YfXm6CtRvYjdhgs3zSp
RYEaySfNt65vojRyniNmmDWSseUQ3FUzRqogumWI6N86aBgl1Mx1CA1gvTCyL+t0ak5AgqOvrR0n
P3Tn/Ro799nqQ+qkvHHaxENvv8KsYDdm4EihZHGczxYbkY0DRRwuYGcZfOKc2LwINRk7zCkGJzjT
rx7o46F3ve5EQIXbJC5Dy2S1ysPEHFZxQf71AF9gunKKoLM+i0abNWjof8vGAmJCn/SM5vR1BtuQ
TvmrY7DZqobS/drT5neDcNZ4q7kTOFJ6Nvj3kShJrOJdgLI3Ouat1HucWRjtRVI9NjPO2uMGjwLn
BVpzj6haA0vtWbBxF1Z1aZM24xJ1q3VnTh+KZ95VjN58jIyQhv64xRqQhu3RpRN43ylnoqbcgtXq
1/4HEpr7szKc70mtrDNB87aDz1dgSQ7SraKLnQ+5kd2OU+zfBnaWnbGHeSn41Y/YtJSuy0KcmKbn
ymweJ7WYa1809HPqRWPSe/EuEcLdm8kSPChBj6HhWdRcOnSfHyIjvuQZCG2nB5TQlI34kijX2afY
/HZ83j9SwIdXZUG7QIarniIpuIPETX1isi62TRO6+a3LypZyxnK4rUozOhjjBJbJKzwdxRDVA1du
saFhdLznHNp8pw2BmdWiAoCxx/FfIkoeTrzCeWONta4Wrd16RdF9cU8lq7vLrbnCh8hx3gRYQgmB
mZwNornEO8tq3/VTj9Q2dW9W04Al8Ss0Spm9d634lqo6Q5+0lvNAsSU1ve0Y3zu+gpPdVgidRQwF
0Z7an8Im192LuX9MEf23mM8aEBt+tnP8iqapxmDdMIj2gqGCIEtgK15F0twNUWqLbUpjms6YFf7a
aGK8KP1Nk7DIccvxW2M6+Tu1S/RPjn72vcBLu50Xk/fV999jP//RZEmrmatybcoMBqjL/wox3a5m
rJEH1CfzaKbUSg+JsHZWlwCrqY30I0hpRevy2Nh3JI5XThvmD9gB7ZPVkgavu1QdewYSdo207dpO
1bKOYvIyOInsqeIdbigsYOuQT7XadMIwNqbOLE91RYe/bMuPzh2TNa/9iS2bWPdz7B1I3Kt14t4u
DpJZ6RT0M9SA1DmNfyizfuh7HyxpUmpv3bLnFm3gzTZeReLMoIC8hNjawqohR/nMzIqGp+aBU/8+
aNV+4XQBgxQllrUxOeEuO6XVEu3KhmJQFXDq9JKSdsY4plI4j3ahk9/ahcF2tZ3Gfe71xALnNNos
OAKolLifmyTedYVJWLEyWCXn80Mw9GKTJeiSbVdXm26pyw0eR3CYcS/25WCzmjCkfWd0EyuIwJBP
ncNmf0nDao3B44cKPWPrzilRRQoU6dKuXR5kWczzwO4fRksEH0kxq60EXbKqWuPgAXgD9TagA3XI
CIOLw8YM6v44FU1wSMvIoMx68U9FNz/kifvuhPL5P2epsku6+V+dpfDhYdf652epy49vzdc2++tZ
6tcX/T5LuX+wSXAcLJI8uCl14/v97SzlUENFOY4HMfwveT5HH7KgY1E1pb0suH7+lufDWP1vZIEt
3Qb09yYZlCEM/YKlCJFkTzvg/np8yu3e4AEfD2e7IEwX3y5ZQwCZwjzqKebyjAjhzHVxTIYw/kHH
r08HFcLSEz4576i3UY954YcLEpRt3TYi9ZB4Wu88pbSwrbrcYEfW0jC8srjR7col6V/hjhaXxpcq
3QxW0O+Czk8u1uRTQONiM1vVA0TiWsTt2p1d+9JFBaqUxL9jMpbfZ5lZ3nfj2F+D0qODBbdJ9tLM
43hyjMbvAaN45aupxvClN2Nd9uhXwTWP/eLaWN2L52fLsQUKtMdSFt17yl2upsib6xTZ4Y6eHI8C
oG7aGqPdnXiULngb7GxNGTi8rNiR1K2z4n3qk3T6KmWhUPYrqoacxZvularbeyKX8Re66Pt5DRGu
3tjRYO2CWIpHCWr36k5eSqk155eVYZbTuYlG6+yr9pmW+g60Ezm2ZuUMNo8ju16eSuJ5a1NM3zBX
YNnnQdIeAIMkZ8W9kEULc917Ql9qzEN61uvktLj44xDvKP1aTk3hsPOMZzva5IMv10RUPhnZRnJv
Baxl4QTfoROmFKFPOAFiqE4tCYmDOVbjeSKrfAahm1xiURB17opxfsSQ0aN2B5zHvMyi+nJqD7Ol
yltJZvuMfXo++AAKv6aOXZ1SSDaPOLBz9kJUC23R3knFNLFFw3Pt9LcYs8ydEpKZL8zLB7Aq9mM3
O90brMH852y15pM1kL3xsqm8o07FuNiJ3DE5dK/8rup5raYyuFetX7zaTTLsiDNhZOoscwu1etmP
pmtsOcxP39XYtnd0hlTndMJTBN6ZIrWUCwc+uhEEH7ad9s1aNZSasGUEkI4fKAZBTKv0Q9nqkdiD
r7SdQ/QgSkGGnc8mYeUHzleqpfybsh8QyW23vjgNk0pfmsUaoC1hgjaC8yOMANSREaTnenGcQ85J
/mAOXv6D+3R6z2MO1nMWLXcZx2B4YmD6PvzKBiARRq0IVmr0mJ596fY3tA0BE0d9P+H94jRVcLpK
jdx9xfhlfmmmdDp7VJ9sY6ftbxNJwwcV3mpA2ouWN5XXFpSqvJ7oVk6iJxw+7p2vnFXjawlvkOU9
Lo7uatHDv81cu5tX/bBkpBZFKenwUD1icze5xEg6juftWCKTJ74XHu00DY9E/Jsjz7A2X/lK4FcK
6aViKGrC4oXbSH0/I1ccykiZWwqi3C0ATUZg6FQjghHN7FIluHfiWd3RoRXdNbGDMU959nue5Fi1
+GxPX1r4LppU0c+PnkcX1roucwO0g4gPrhcWp35hVQL6QI7hGiOPO+zKejbv0pDVFrUlZVaQlPKj
FymAOKBnViH7cqVC7iRJvWyWovqeC5MDTO8V0629SEbkJHOTjAqpwXiJhrYNtqlwg5B1Z8SqKRGw
61B1lEVNrloKBJx6erByU3xpKB9hu19bTa2oja5cc7olKuNPCW9chKPZ2oEto7lvHY2zh4FtMgEv
PeIztGbvOZJF3V07O+6HQ6UKPu2npaanaFl3flpQUk8RQjY+NukUMd5HWRiXRFdyc3SfC6JMSm79
2jWyndH3Xfp9lnUtsj0W66b55SH9z071X8wBwjJNHpT/fA7Y/6ia6K8VIX9+zf/L9fuOSUQfYUNv
TW3Wlr979dw/PDK2yCWSzksy4PzR75UqftrfnSDmH4TIGB/YpEouHevfGQNoE/nrGICNhMISvpmJ
LRdHsKeNu39npw6sCnhb5ecH24/exowVYtei7RC8eC0N77EZjEOpvXR+IV552opdL+cdBPNTp313
OCWsoz0W87HVrrxSjO4x0E492j3qjdTuvW4Imp9zSLK80t6+Srv8DO33I6ZjXo1PD6B2A9o5XkW2
nfROGeW07SN5TbV7cFySTeZ3xU05JiPfrdc2HKW2rWFZm1k7EDEKrtVQ3M0td7pauxRT7IqN9i26
behuKjnKtZjH/slKeITpujw4fOysHMyPlE25zO/RF88pEk7oOCSl9kp22jWZav+kqZ2UwmsxsGl3
JfaIrYPdktKhVa/9l7N2YhZYMqteUAiNnxgqKH7NRDs3M+3htLWbs84Vsqt2eDba6wkspaWXHedZ
jhG0045QR3tDgZg4K4Tir9aAbxTrI89TnKRFgvmTU3OyX0CvsFOiVk87TwssqB1WVA4ld6H2pvaG
mg61zVJpkpW4BtrD2mk3K1nHXRGMD4voimvGLemc5H7Tr1JSQhlmmfy2qe1o3Fr+oKvRVfYKWSV5
IPzkHO3W6NYgb7AW1DCAHpXN4RXcuXvjZDM6oVG4zSHqPIWSUyeXpsrHV3bJWKtcL3iZCjvjAFP1
mOEqnITxEFCXyJbsCMDXf5DjyEiT24izuQV+rbP9+k0mKapfKof8pcxK94aypmBvWjlQPrgKqKgi
x3QcmXUDFsbyNxDGBL+8wOoFHh48Wa1Vl1S4h2HKgc2k9N9YUP6VX0q22UA5IS9WkH1peqluZkzk
O2uU6bu00Gw3UxiVW3z44UuqMZ+AiIrtVCTVo8gqcbG9qbpxtKqGhSB9r+sQlS0Q7Mf0cVTsitSY
tgw10/3sDsmlBz5YrvrImcDotbx/NLcdYJOyH3KJ1G8a5YM2Nu38ZcY6+K3ppX00bLtP1xHVRAdC
5vydeJju+QUaa8y+ycIWC7sU/juC0x3fUlr93G/MMprvrYhL0+1DiA9uO/CPV3M0X3lE8BqLStfq
ez2qPT08tPDDtdjWfs43FJQyqC1NsSVowmKG1lHUbzGfPxotCSsQK8dFFE5J60GzpD2tFmVymRXm
K8Cow170dv3DnfDohH1V332+spTGA3/HEZlvn1uWfEAEYePkNi4V1WHsPzgT16BjdMXPXIvfpVv2
T23qwKDxqMpeJ/of/mn+IRfTPdMnzV/Mw9Q6ugM3kQ3VB/PWpF99Tzl2+v55paVux09biBD3K4Gi
cpNQ6E4TbVDdjXCKsHdFKb5RTGsvSODWF4YZZM2ucORD40bOscrC6SrQyTdNw2rIinrpHDiXcNfr
nZLeep0zs8Kx3rFc7r53Mk4uJUuzO6bf+UaFwrpq9Md1pF1tG3NFssoN3PA9sFiHjm4RY9mjZ/TE
EZ6fKGfArDmEgcdqIUm+eDgJVITDpcq7AG2GdwvpoHpMwBH46zYLy24tSLavKwqbzrN03LNQrROu
PErwBwzLfPt+JCwkcwhKy8J/8NW/+dgo15YCBdOmy6Ut48ug5vveaJ8Ghf9hcKv3EtRkVHgze8Nb
q+vxSkX3sR6A8y4+FGnz0x2Dm8DG5dHhMigteZ1aG0dGvO+85SXi4Ldh0PHPHqIHhlzUttZgFzdX
a9/SDDCeY7DCdFeFgKx0RVF+bkUqLoCUrU0m/GjjydpeC0minJXHJZnYok/ppoWjZJcyvBdIfHdi
otTSryIc8KNPj6JXZSnj+OCw5mdglWR1DtQm1gxLmYo3BjTIEj1jUNYPVQ7VjYqT+iala4ojSSGO
VBd8NKKjXc194DFJGyMbZbT+KHwzIuu1NfyPuae+YynB7iL9dCQMYecYhT1D+Vmw5oC3HNa151WP
ve04KEDp8r0Y2KEvZBp0loul2fRYpj19lDLbk61lgQcLYV8lHngO1YerdJwzenLEszezksIIQLHr
XBxBe9qHkZvwxvT7mu4owEpm0GPxWeqdUVVvyuxJYZSVeZ4zU54aLnwc4Z65cYfwzRSFWhuFWrF9
/EkB/rVOfPkjsfAVOqMy3yVGyI3IsqeOkPjXGT1ly2edM66twK32JaZuzMO6UBoa0LAs3A/sIT9E
6WJjCKAGfb3g2AvCR1W03+O5C0E6+fOFgMpIMU7EgnGtz2MzCJym31LEW54r4V1QCrMHLqtma3qh
uIeQ52zZ65d0kfX03mdlxoDbGsOqFVb9o3WpEV0K6zgXFVuJuv7a53AhlN8Gm1QMr9TdgiGpeNoH
+DMI1/cf1N28qdjem7MKn0dR01diZwONevjgKoe0TuO4zyGNEmuPjyFHwTJ6BRHcrsvWZmNp+ufR
x2TEkAA7T7rDVeJbec5mpWcIGeikiDefxi6kPGuwQn8iHZg+p5K2fWoAix8t4tAPPIj5KWiATpQR
skk1GNi8PGfcZS1fGxU2u9rOvMgwrR7oXUbtixWTla3TdnXjX+qhHt9Lc87f2QDaF6+jf8dlwlo1
HupdzqeIO3mX4MiNSxdJlgxDsPKmNDoP2M/FqbVCMVE5vHi0NXJs9yOFqIIf9KXzJuPOEw2aho0J
lTexMtdhExnbIUv7M/lVhyumZK9RKbRTthsjj8Gpry6VL+TJITu1DZWrec8qfAnIv1/x7CXpdmkV
B7AuKA22Nr57ZFLI9sKs1DaZIHUjuVbONm6mn2VhWXeiiLrnkRblAzR59cVTHVEX7oUbrDb4hSSl
voZTsymWyzErmMJw5hons+IGVgtLHSqyv+u66VL883NIlkD4vKycaJmTf5MtCmvbhCNcIsO8bcKy
2eV21ewVC+p1P2YwBevmdiLpRCnAPrKAdNDh/JY2Db24aTmwBBhVs14EemgCm2hXOCbV5k3m7Jdq
uZ2SeN43xARWKFEaedwO90vGjJfBdODJNfh3MyzHR5W2gNPszHizu+Aiyrr9MUrWD8qbu11Qe9Gu
z5GFDFthA4AovkEs5yNOUYn2hV95glZ3peQkXWuNCEyEi9g67adxijatvTzOni0vFJqKFab9dE/q
fO9h21nnApFhqKIfapr3dscjD5pKvh2SlAY6c5pOWnJY9wh6x1GF5yRSV8pP3Y0M/fQ4s866CVMa
AbCLG3EmtlhlrwFYq0LcyB4ylu5OinNR7zNkMsRrL1UbPsLtiGLbjnq9FRhsHV4iDvzYAQIzmjFf
jfk8HSfm3+XsMqpk6zQqMnc7t+mwmXyqiolFZVNK5+bQ99Wm8BJEyTYa4vkjzthrOSvPDiuLrt7i
C/6kBwPBklbuQNvo+vExlMuyFfPSXqIUHlo6uM4tZq1XtdjJdqm9K+wOY50uXXeNSYJs8sBN7xR7
km/tVM3r1CqXb6IV3e0InQ5Va/jRgLzZjq413PrDYG9AXzgnB4FR26Hae8xz1nmUnrpGjCpbaFok
sg35Tn1YuFJFn34du2jGYd6gaYOBPxUGfdFRaprrTLU4BYZkgrbrxzwq65yOHCfZU7j+FCAUrNzM
uVlsBm2sVt+lBWrKUUVz8SiczSvnI86tFp9zEpzmCF8Kawk99EPi7b6ZGDC/S9ZJwMHKljm+dQ42
tIBjkwaPJkVF5koxyxjkj7rsuCyh3zIkOPPZIdH0ADB4+ZI3Zn7bxsUHB1AqzStL0WM8dtr3VobV
BjLhhyoKnvqGKr7LwdP3rLDrdn3JHq4RZvPG+OJtLdzc1w4heM0MdLWT1L2z04XuaWGhJpkOUCE5
L3zS+nJ88Xq0LVXb5XlhW0mJz9wh4ZUKLXrx7fgbITsTeneaTDtAzjwKzAD6o44MVswBeeB/p06S
G8cQueKKsuR/6ejHeEO3oRgxJtiC5dl2DG75UoPW8YywXiUi5eqwVKhjUzAVJoDxyzHRkapah6sq
HbNKdOBK6OiV95nCgk6YYNQHbIN1tOISihhK0s/EVqnDWxghdZALoN9nrovpWce8pl+hL1sHwHDe
DT9jHQqTOh7W6KAYvLEfmY6OtTpEhlP5DFSHlVJEwMwrzOE+0qEzW8fPMh1EW3QkzdXhtEbH1FId
WOOFPXPwQ6QHxrkzUmJt+WfC7T/qz/9F/RE0A9B38M+3PjcY6PqPbP57J92fX/R77QPJGGXfAo7w
pyvu99In+MOVrF4C65fAo9vwfi99gj8EHj5Wjyg0sLT07ub3Esj7w9GFsciEtHuYgq/6N8Sgf6wS
o0yRFjHqg/D4wTux/rFzia7YuPHJhZ8GETKj2mSqH0asrzt7LKmaorLoNJjfUiT4Y60c2FBc9QEP
qaE7NLIY9rYibE0dOHe4v/s1/n+y6jil/mE/RVMLSykgO/Q00XL3j1WPU4sYlCG0HSVLjOoOn5N5
5y/cNCiHDt1sJXoOSMIxnG3SEICKKKA36gGQ3BT04Xe/LMVDyxZNNdt6loX8gtIdXeZYjd3aiVvx
VpDpJJuYDzURNu5oOMtJD5haePBbA/ZgZ/gHxoZl45hZ2cUbfEVORpTZkVnzHBM/PlRYn9MRSTdX
V5/QwbxBMKI/HNk4OLFiEZrYkG6nJnhSfh8zEgejb9/jHu6fg4qkAYaaYlgFObEWDnCp+lbMhclz
mXwIseIGbh82MMZpH6CZ2FHTEOcngJw5YUOCSGRuOX48cJ/kBhGNKNxke8PI2OOwak4qSsW+7+32
IzHj5i4ger/Bz3ND8cWprrz2SZYJ2bmAcUG2fQcZj9TMZAzGhsYzsA14RbyLovuA1Av6EhE9ssK9
qK6GE7yZdtrSAAKadLNkefxqwReTK7N3x1sjqowHADMBbrl4BkmfDNM5kssjcdX8rplx5VENg8TQ
jp6Idn5mON+aFkog8Xe8meR/SC4T8PWupp/V1wGwJH5thEB3wG9G+wn2/1s0m9Z+TqMGtoUwkrtl
UVtnDq0drVPj02ya06qM7fI4eUjrwK/KXS07eioEZtB1a2MbwPElDpNNdZrEQ7iyF4xek1njUl+6
cS1U5D3wW1c30HybXcoe5YRzLDgFwvPxhJo5BQqlmb/iJWqfKlmlP9WInXad9Ub9qNpkudilNZ3t
wZTfIxl7O4dawC24DBi0FkEKgrTN1kqqDlR0PDg74nmTWtVZHX/NuOxXttVMa3SXZrW00Xg15TBe
EFiHG3ds+23uJAE0gTjfAgItWV5CzqXTyr7GXUE1hrlYqwjbApc0x5FwNyIjzmusl96ryzfR1Fpj
FfpBv4XRJ75aURoDbZznH/oMfKtYymx89MeDUzvwU7o09d5aa14aVNlYHK3BS5sNzWxzvF46fKX7
obIY5aTbtv7KUoW0wGHg7mGqDeZNHuXRglmGfJE7tayUHCPvSFw14iYg3OJyxjXz4yAX9M5C5PGZ
OuaSzgPgzzYllMvaGdJt2qJx5ix2yMD7ofNRALaEA5iPzdOCy+eso0H8+haV6RJmhN0KzcbyE/3p
IqnprKLcCYc9KpwNabdjGypx0Lt7mVXekbjZcxCPyzdJtew2HFvnGLCSWSUee7JNLSD3cicc3xhL
/QbJhxP7qoiWUntAmkwLOuU449No5HtJIUC/cUkRgrijsW24ABhxjpNYmB1AOeMyFEMXF+e50m0u
wTwMx4pwAqkJbiK0zIR+fkfixyNDkkTWHeyQ8cFrGN3ZRrALXM1lm985fDD2xKnpkhiZ+bG4tYLE
Yt1w9PO4HdwUMTi9VR/mxQs1H4rpyO7IhnOGvA01VsPg6NVupA1sI9HYDVlZRr4RfeJszIo/97hG
KWrTsI5hcWGQWnF8n1hj9lxrqIfvgveIyKhsinqk7OqT/uG2WfaRRh3G6+STD4IU6923yZwbr+yX
IYhMCpiIZWuuiPxkjEREtpudo9EjzUI+eC7E+BbBGl4PGlHCyksdJk5ni+EZhPY1ysT8pJrQ2u3c
xAGLbTmylaa/Av5JKLz4gQp060s1FMlVzlMhDm3TRvd4IFBaBwIs+dqScftezSYYcYfTmYtgwRwd
agRLrALFoE/f221Hlh0eEKoG3eG2TyQom7sYd60GurhDy48Dwzz85P4OH8UgoKckqFgav/gRUWAu
Z4d78y6dbcIhmTVt1QhIhnvDdEzp5nolKCL4Dxcd93k+5Bn7CgKBhHFWvd6WgpuFUJO6wGrEJ7dG
zpZm2LS43oNPss2AMn/T+Z73+bYdDD/Gt9lgdATgs7YGIbdt7H2kNrbt0XdqDiCT/ZIgih/TWsr7
gM5afmrxYSlN2glcasAxm54JrnHLcfNzNPsh8B2ykSSvViTO2HmIwtj4JqHTunbSy+xWcu9URs0X
LJN1V/JBx+GpGUBuDw3IsnprQyoXEEjDf6irNN5TzRBqOCXcOK5ycp3/gzHkBsPHoLlDGQLYpimq
aa/nkm+55hNxlbq4Cz+xRQ66gL+dNc2oBZcdsw60mxvb10Qk145BH4l2kQ7lIMbsbNi3B/Zu1jUg
mwl6youXdl25VZqt5HxiluZP5FLkaPxS+oli6j6xTH4sx69l62tmyie4CZpm80bMOHthhOPtAv/r
pMOdQaL/OpveI9Z0d59+4qBsRJ6FxVJs37afwCh6cay7MKNbgBGrep81WaojvrQBusT7xd6Y0CTp
4vLddlXB94RMZWlGFcsyAChSk6twjIhzy+2MT5EmW0WfkCvmLoBXOfi4COuvlX0lVPTWGoKl7Czw
PyNV1Cdc8oZEOfMNZ2WjgMVrFhDsdwx05usYm92lStP5gf6e5HHKB9NG8KdbbdXQWbDr2/YaBTrp
BwjyFkp9DBmLj9g5oU/X3UDNgJUxOglIN7dwkKf0PjpMZygd6aS++QEHT1LARnCS+EP1gOlaDcX3
VbCdxdJhRhib5einnqzgbvREGwpzcVY1JfcWOY0FzUam6XBWYsHFOXIfSdcNoT53zXjSfLFSCHIP
A/knZ9/z0H/gU7sQIuYaAGZQ5d5pSBueBA6JZ3XIFL/PzTSGMZBXSQR5VeW2/0hrprOplDRaEuKE
UP0m40YbBxrAXHl5eotLIZuwv8oC/pA/vTSs167CHuW7YnmyrzzKELRHyvggvWWc/Eqqcq/ahhp/
IyqI3sZi4ZFBUVYPfKAW91YCfenk15DbERrqn0FpOglprMg80heYm+uS5eGKhgrWuhMwJ7u78fzZ
qrz/BKR+BZr+lZjPqQ6J/Z8f6455npQ03fzlWPfri34f6yTnMBrx6DpF4ftf9s5rO3Ij7bKvMi8A
LQRcIG7TGyaZNMUq1g0WWQbeezz9vyMldUvqf3pac903aqMqJplMRHzmnH2Up1f2vzV2SvyCwA5F
H9BRbDNSA/x/a+wci3/F3synd5N8PQdE1z8bO4XWD9iYoiFT5E7+ncYOPvZf2yeUY3SJJroCCddN
aRjYH9b7sRc7SUbQzGlCcRXz6JQ6mImPd3X7pM/6Q+/0DIiqtAbloCFqTEgHny6B9WNZHxqRQw/1
9UO03J6n7PZsdfoxo+3giRO3py/VD2J9eyaH2/M5Yy7htrXagQz2HPlgFnAfkByln+xAP+R0Fjzv
rX70l9spgG9Ibcmpt5vtoLHwa3ssofG0AaeH4xv1h9JHym3Z1fkKC/dicuJEVda169mHdrMR4ehY
d8qiT2tV7l0Q3MtVPvRPrT7G5O1EIyKc083VB12lj7xJH35NaOVPenNbbOVUGjjm/Sl0V4Vrhj7+
h+opcyv2nOFYb6FAzIcQdvXJqojpEZG/ZxBLck9UxuXOLdhvkk2ok31GnfIzuZjAuWeszwiauP/s
JnsWFqAvFTlfQ4gNFHqz2jAysq+9DhIaSi6tSFjXSIcMAbmRW2NmgDhVRna1pZHRU4xPrklauntL
KqomGX0DYFDtHR1kxHQsPYs8h1jgTfXT0BAXTChbHF5wFTv3Y1SQiES6dX9njtvaKsv7oGrynwlx
Q7sB/vWudQH1ho1snyxPfXMDJn8iwMfv6RAmHDQkMbnLZ4V6YkX3X6yrzD0NOrxJ6hinpGntJ1tH
O9kVIU/gfeC3pNFHogOg3NIbN8QRnzPTnTeujonydGBU41Uc4OWUP2c6TqpIM7KmdMSUjlZaByp9
bLKkuzcm0lhinthPTMxIfWmt6X7WgVWVjq4SLt8p4VfhxhyC8GUhuDTnWqyxjiRFqfiyScLuCVHU
2Y5q8zSb/Xei90ZOXyd7lEOBJ5qbUT1JMFKPPm3WarllbbF1W+4d4vPWSUVWcQqxYb/c4rmobRCU
EdllpY5znjNrVTW2sxN87C8lCQ5vQ8MOaWt0XXRykkhswAYRuWbbBIPVaYoIToeFGdRwpGa2JzPy
LsPQ6kQxHS5GRluy9pOJRO9b9ljLZ3AzmZCF+gBBhrd0rwZZw+x6noAimrtAnp0BbzTrGDZKfXKN
CDkzWNcLnXqmMucJ6WW2LQhEa6n+jlzAr/MtK81qv+ayyXb4gQlSy2Pr7Doj9mL9m5q/GzpzrdTp
a5RPn52enn6YVXCodEbbSEjnNtC5bQkBbhyG7YOlM90Mne6GScw9ziypXx1PZ78lst3kAbRfg0WH
R0Cc1Elx2ODfoHhQGcu82WcIOvD9nxbi5TqdM1d3iGzQGxQ6gQ5hFMk8Dj3HlOTbcaziXUqRoRPr
WqYvdvZY6Tw7ULewrpbUPgIZpyDQuXdFRwIeAJJmv6STd3GIx5sbcvKa2QlSbHTt+Dg63StLU+OA
q8q9Hx0RFSguMQOOJntcwyGBD6+LlVznYCSaD+cD+Wf+R1nTwHreol4S1q07siZSCD1xcKVpiB/Y
GbwXNNFH6joQRLF496rBJSSiMbuvbcOPrDOAN02VWecwK/IdnF0+0mZIA5Q7GQisKLtiAkSIOenQ
XDygpTZyfl16spOGgPOZvUl3F8/T/FXNE8wOkpzqZ9rP58L04BP5Rf5Q0s9DqVMknl9DN2D/XY0R
uF7LIUY8cwcTxkBSHjEhQs2Jiw4yf1Wopy6RP6vSHNehxexpxF4C48UXrLIMr8Pz5RV5qSsrpI3h
uuzdhJVV7Bk7sUDN8q0u3zFsm3jEC2CAU/8aZXMrnMM8FN0pL8yo524x6m+pAehkFdEumVuafovk
+cYvUSeVk39Iez9Z7ian8R4nLuxnuwl4RNKRj96xQdz0pRVxc4qWfMb2hZ7ro+PTH68FlPVoLYxA
0o94lXyqgfkRP8+e4lQSLXOq58DYdQpBLhnI3XGG+fgQ4Qh9hrtkyxXaN7mP0oAPrkJr/Qaes90O
lpMfBJXbu++jtiPOmI0AXXDn3IXMpAAHOBUss2UkQWKoSIMa7WEYVgjF2LFwtP8sUofQd/jC46VD
WXqdJ6smGhBXPw0UrSibNBdd2Qpycv/ZBMjxXjdm/MadjIwIU8uF9V/+EAyu+mlOUQ+ULgvsJ4NW
8rORZst9bsqjFOiM89z2vruFcmMWmXbdA3IZWBXBFzy65XCkvcrXSOKteTNnDbpjFfAuQuCO/Nd+
mN27zGuz70ZiJiywestqV14Vj48B46NX7hG1rSbsNP08W8aa7XgVEHIhovDYxNP0LY1j5XAYheyJ
MdBeJ1mzxMnnyLjGiafDvuy8eQNhl97bmfZ7DkHnyLWl8gX9YJ1+d7o6fWIV85y1eP/W8VIEx1Tg
+BJpxMNakdj1sNQ23AT8ZqRbWRANsXtayrxUxGC+ueM8/gj8qP7qO3BWYttSzSpQeUjeQz0bJxwL
wxXqJfQEG5vsN8ec24cZXgrcaohIB1SOVXOQxlh9VeFU+OsZO/SxEh1mvSRO6pmYhzz5XPsxkWLo
trsnbNVIE43JrtnZV9mRZw7CAh0wivXZYarHd64wQjXmW6C6wNkSCsocWQyGu++Z5D0FqjL3oCzk
usBmi3LLd1js2lGCoUgM+dpOLXk3j119EoysN17lmJt56Fs0AXzgZFZhWkDrs61NZAEgyrotLnhF
hGtbPYq+7ZgtueouM9Bh4/wF4jzJpDq20mkQT2dF85Y2SUecWdi3uLPo+b+kMyK6bQepg6FaUi8/
dEt4CcwRf4PlfThhpD7JqMjfy7Atd3aESGbDER/kxEamrFwBf3IiutNsHmNovhe1OPLr4DYZm/8K
nZIVuowtZ3u2P+TYROcuEParYmkdr/zcnpxV3aBKKUqrPECJ4L+mDJT9A4Sb+clPg3pYT1Yk3gdF
PFxVuNXXkPHqo6tQIuAftcy3nnlbQBYtrpFqNNt+hfxPfFe1VSfbIPdC3aUlwReWd8UnVBleu7OL
aDr3bc80MzEMgEYNTtEcBuMxCdOrufTxl7qQ9+E8IGfNB0g4xhbRCLbIuVOPTqcItWN3ioWb2PaN
i/zyARKMsfJFKPc129hq5TaD80GmiAVBu6zC14KhBuR7ZploEg1bEGTaxiaYozC8bztrQSOzILRP
MiRijtttlsrOGO6a/R2G1q3XN/mPKLFwMmDKlCBjiVpZDci8NqnHRDN0ZfDhOWWwG0qT6RK/zUXL
JzBiRNaUHkPKLPQ+gcuiNG7ChBlp6iTfK1bsxarR/6iMKONoscdLCfb2cxZMOPhAD2D9dA36g6C/
a6pJMdIkSOecNlrbblIj5mN48kGttWwk6v7gxwqfBQEu6ZcWYTOp2AGOlRXgAPRDVWV52zpYlnNq
CFygniPu+AmzO4ue/VuwxKRwx113yPE17ELFSL/OQpsc0OVzNeOEXAtLNO+hXcurXdfGD2HGzfG/
y8//aPnJopGu8d90yeX4J9ub+PUv/NYhK/MXAWPrJnWXiMt/7469X8h28dg6EvQiCbP759oTzxvd
sUBTQeusmewI7n/rjh20755Opccp5zt6k/p3umO8bn/ujk32nS45a5ZNLiV98i0x4g/d8Zx33VDI
GFZcnU9nI2nBOqYWkYu2i6+2GJYj8gbuJQBU3FHp7bq6XVy3OyyQrXHlueZm4zgbro7dBa/pQj9z
rvUlGHVxEh7L2y2FK8Q2cC7pK1MEFMyEo7zObjc+9siu21Uz5xnQxsTPvg/68h3q3n+NkClRFNxu
5+52Uxf60uYOOkb6Gh/0hZ7c7nbvds8X+spHi5r9KKgCQsBW94maBmBktfNEIUO10A9V8LPTJURo
DJc065EqUlwnb4suNZwgHD5PKMbW1txGP9EhU49A6kNQ3UzyCriLVcg02y1ZuOF0WWRDHp5CYPpT
4p19LIsEwYoc8vB+MCwitG61UEiVweihtJ07K0pSgp+SBYcTj230vhAXcci8oN0iXIzeBKa1aY0L
yt+3ep6xoonPnmcBeZRMbeoW8rgO8ZiFe8Ri/omg02FvllNl4+LJvec8CkH7sSLJ5GqeOd/oWixt
YErJAd8UTqm+z2AjK6YFjTTXXFg0Xqrp1laQ1qc+SPWKSYDXpCtGF1ZP6txA7L1NTAqEJ5V/D6wQ
yjSMxv5p0EbAcI7KA2S99iMCBNCtVZxn5RpjIPu/bOxOQvrUR9bEm6MyNKQG5qUHITE2gqNakge2
SyU6JlcOX7KeHa/XO53PUKGUnI3LPGnSFet3dpVBB+VuTLYZ7KSHItIH/hRTiNgefmsHFz+btrjt
Tl2S29HKi6bw6nfVTzxrc38wu6WONwai6Z9g0DJmwOOSYeRizfmtaGzPOATsnF6BACbHwS7q7aLm
RONlveG9Esq/emPDlcctuwO10kiyYWt7J0rFiHgiDOVh6dowea1NFNTDI6CvGNWZWGh891IM8dM4
y+iaW2oW2Xd+u5AQ1jB+Y97bySkio70zyUor0eN7Gj4TtrXa5KK0VsLphrfRHT0SyoX1KfR5DeSH
GyI/np12CvH82QLXuhBDcQgKodWx1B90+t56QHNxojBPd+DKch5v4hxABYD7S8eVLLiCHOWU29as
8nXdiWCXROm8MtjIoVuENNKEdr7JUnFmUygupSnQwZfOE/qlQ4bLENO8E6xns6FjMXFAMmzhfe/B
CuZsc+ZgU/gNn0CnqM17gxmPB0q7t9c0L2pHZmx3svIm38aMtI6MS8Y7aCQEjuEh3dcu7dwKqG59
9tq6P1lJnz/NonDYqZWeu/eSonsyVPu4RDyYKVtnlFKfhIHvLgMI4Dels4H+SM5LnLQvRm9l99k4
yXVbcAPHkyueQXVyavk5QwZFLb8CZoIkDRM/guTQh1GKrHbo06vtFK/KaVhmAVldGaV9SLrwycMh
iT5dJOsA4ec6gZvhriaUlwdWj1B+Uk+/2+X4YtowwE1mBUdJKhQZdN6w963EevJgrm44ntIt7D/3
CKQ733qu0pQYbWJ0tZ2x1sbGOWfUZGeO80XmbrIhVzFjEIYVUvadfJESe2R1c0qqm2uS+RedTKzN
lCbEN6QK2mJpskqmpcV2icIj+5FqK2apTZm9tmeON6dmqE2bgbZvdtrICRIYsgam3/tc2zxlk+vS
xno3PYXtJ0TuNmlbKAvubpvfvKK2to2C1Uu3wc1L6oUZ77Z185j62m4a35yn/s2FGmtDaoTR6S5m
OvCQtP74fdDG1UFbWHPE01tT21oTR/asdbG6Mgvyr+Ce6CZCfv1fYDXsLLc37l1tkxXaMDtnIdZZ
baJttZ1WitB5lphlH+saNP3M7GeXVdR9w9L5R4Y1Lfp+bdDFY4ZXF8xK/xxrAy9UEfvdbvlI23aN
I1gbfX1RtUjVXPHQaizTpA3BrbYGsw3UgcjaMIzTi+x6FQx3bLGDg6mNxUPSpmhlfI5MXMdC249j
/DJXouukj2jWl/TOGJXRxlvWis3YcjKzKtrl2tIcW1nwKbr5nAFgtl8JSNdwHG2EttAyHJA612zE
8Unn2jC9aOu0PWCiroIEPzXTfbzVEpd1re3WCwXnHQ0BItXMMxM+b9qY7fXi2dJm7UXbttHuMv9C
oxt9rrSt20YRe41uXm8OpvrAjT69R9oKji0KV3ivDeKjtoqbFoIVpODdCTjeY9cjboWObYuuw5WO
Pddazd4oUvPLjPmtQDMkm/iz41ra1NGVXs9NlJp+8rCU0QAtwu6BLQkPJog9TLh0zGn57neDtw3S
uVijGOYIjsjnZa3WjMEqjOYe53P+MmJI3ePTJxkhjIMjv8psA2gwe7SruWOYLE99aFSb2mvi/26R
/qMtkkX9+G8tofdl00X/Z/MOL/FPdfJvf/H3Otn7BZ0bYAjhaXsncI9/1MrCBA8Br40a1fXJkDf/
UCsr+BCcOfxr0zIJSmL/9Hut7P5yS4EmvYbgQUtnxv0NiSChN3+qlR2i6x0bX6olEeSxuLL/EqpC
0V+13iR5joBbhMs+bhl64W+wUMHM7cWgsdxWuaTEYXuU1Cusr8ubwZEv1laMAmOojLuA7307Y47a
hXPNDLNcGJNTAEaN3Z/8epSgiJV3LvvCeK6LtlqXME3O5AaKVeVQ36EPnj4lPu36qi8TYy+qGj1N
mzDvaAGP8fXw8dXYplGSB/Y+qVn68n2zxnXDA3y8i0f1fiJYjIuhDvB+1g/MOVDACBPSbyUOdVvZ
K4KA4Caz8BIOsaNI2DZRWH/vXQH6LqmQFg4N62e7mC+YJ6hAOtazg/ktQh+/qjMS3YMkEbvZXJY9
/nmQs6G1N7C3fUbnk2xbpASbJSNHc2oemhQPjBGm3XtjdfYuk/B+ABVhEMw9Xj9H8MM75Wy6wleH
ue3Rs4QRCnkIWQdCDBRU9jlgq1cN2C8TZHUK72abLkjMYrHqLcWMwayw95iuvQljrddmUAvmPmtP
aSwvkVDBStj5E0qTkQgluVd5f6gcHJlBZtEZKOolxw7NjRWYe9R/RDpF86vbDfN66PQPUaXdpusJ
psnmPlw3rkFkg99/5Lh07GnKTxWhOGf2ZPPaRv9SLhINYVbt8OAVIOI8g8taylUNl0gFClMxlhQ/
Rc4QL4HBciIuVzZ6wm1bgu2xKa52kJfZAGBSPFplBKosqSB7ILHaSDnWOJMF9yIajk07mc6GrohM
OD/cTz222poI0K0SeDanih7N8I/I2ml1CCXY9G3DVJbGIrJJAEWwUFOfGNs0qV/K1nv1pwUwIwqI
cPCcncHsbivMJdrLKn9fQAcnpKPswR42qC1QVZiK3UZtqR/OYiTQIZW74TPxAsRv5Y18JAjReFRl
Uu76MMWcFwa4z4hRH1ChQ9DKzJXo3GNtJeLr7CxinTbteTLSDxxTE+Nxv9oyg5wPbkEi2QJKC74D
nwXYIAjrw8o5RIvTwy2Zp7WZ8f+lovlitF2+SeUUbDzYFuu2nOu98PkNljbAbC9BMBjYyafG8sIL
Y/l8Z/sfoWrN0xTKeu1WnvGSOSLHO+KhC5RZHD/BufVRuHjmKkmjeY+OoXkBbuJv2JSnT4v0HSre
5YKLNdv5SYq1OEABuaQIxlxM8NtiEtDWLcO8xl6zbE2oE1sBUn/dI33cRJ2NeE4m3lEQHrCOQ38g
bD48du5gnWF9kcpmRdUnnVq061n8bCxkQWsPmcoGu1QNQl47Ht3E/DQHjolxEVhvPtREeUSVXKt+
YXu5pMVzatjzNah68yS6FmMX2WPI/EcjZbZW+aO2wnpoZRDi2DMoNr5VrFJGYfMHjTvUA9m+TL17
w0k/YgIE2DT6yBhrgBW9j4hWLryf1dK6BxmBCCdy6yfaGx/5SemecGNYgCK7Z9OPj30xeMzLWNJT
ET+RF15vR9Mut5FidryMmbdxnKlDWKm+9V32xLLnGoj+mvUFuUZJLPZzbPzInWXeZc1ybjp5F4/8
+VYWe3hxePGcogD/bDRrMgWodALmqUilfFqs+L0uw5E10fLc0qoe5KC92Kk0EFb1eE5NH5dLjPmu
KWo+UqHXXGZL7vrcele1Xa38OLFZVbXuM9LkkHGp0tIr+mWR7Cen/jEww1/JZQ7uoWVjz8uEONFt
prsEw/c2nasWYB7mv1Hl/iGyzYcys756XnsHNjA5tu70SvSpXMnY04pZ2zsSaVS8KDUwjGxGVnqM
PaNxXA8BzkPQ4S9ABc/S6Zr7yrdOMYGogEzK7AL4FV5Rc82ioNgEduTTv9Q/m6Y3cY7jo3WXvtw7
MOs2BDqDyCO09G5GXEqUbcMQHrThIYPl3toRazYMO7MzH0pCuM5Yd/vdYM31rvMz7WniFYtleakH
J74SPnCXCC6hycB0mI6K5xma7K7pXRdCmYv0Io82XlfHZzalx7ABUoLrCJZXx3Y5i7heorz23rJ0
+jIGfX+Qs/xe9haswjCLdr3VjfupgHAYFoG7Ro6vHrpsuJrojVeI9fU3Pl6qukXt5Fpw0oOnMlnK
7Qg+bapjMk88h0COyPjcq4qtgzF9t2Pcf3bWa9jp0nDWxORGBIF34PyNT+iUyeslT4PBN3E2vd4d
+WhK9zGrt10oR3tnZbh5J6cCfyuTz+MQu0dGAi9z157btEY8a4Q/baOSp6zIgp0hM/KVKiyxSAn9
rXByE1UUdtgSASl+F2bXCERLBIwzndUHe6mi++TEXUADEyILUcVhIg4BdSNtCYHnr10w5JJHsQZC
zxadT1/uPwRuo0bwLxFDYx6yMsnd1j6gf8ARRz4OMoRPds80AQQWmZNkD23dtuT0Ji9sqUb6jsIK
3CcUL9Jr3sphKogtb+yhlYqUWB9QD0OHLGZWzqazWZrm8t/x8380fkYWiXLq/z5+PqPAfP+zROvX
v/J7Ye384lK8SjwkOjP9z4W1BXfNsZgmOz4eHB0k+LtECyHVb4W07f1CPLgvsKDYHsNT528V0sKh
Wv8TeA3Xjk2hbgvCjnzL8/6SpFqTG5sl4eSdc6vyKY4hwQDGECws63XfGhW4ZfkrfDnN7TK4L4uZ
CVfjmgYijqWj6XvOfuU2t61nQ3E2lqmBOOsHNIzr3h7clqZXg5/TXynQeYOMYLzvfiVEc3IzfMNn
7cGO7tos9+4Gp26/wTl9xIko2eNahsQc48ld5iiFHqgON5W1zM+GvyywIjt89OtaiYItD+MGyIws
X3R22yQyQq1a9Mcr2QC7OGT4XeorRp30uakD9dZmix2tWakBLmyaIanOXtFEZJ/N6otBcVbyErO3
bCe8MPEeiYpJANBc5FtMz/5DWhfeW02ZtzFUOX6NB4eBjtvJXdnPLryICP1lQrwOozObmNBVhyh5
ny55dkz6LPrqtW79xWptqwT9EatvpfK/ZdN8T/AGiXhDSkXJP4LL0Hs24U2xeSBgUmy7xFbryTah
wwzEfz32CUEsa3Oeya0e8bpzckmVr5hMM3FwAkKsR+EOh8JY8mvP3vV1inLWd6Dq9gjo5keFh+LE
3IljkHnGhAODeciB4iD+zufBfUxSDv8tXgrjIcoLtGWu1xzachJ37CKKl4jDa7+QuXhlgiXXw0Q/
sHb8zro4FEafDSp77LK1ZT+UTthvVMU0OieQ6wjsczlnncvmMu4pD4VV9ESOMWwYuZd29mgvh8xJ
pnI9B/Xy1Zjzager2NjXID6OTmQt31CjyyOmqep5MbnMcRyWdyVRC/meMnd+mPrFGwRgg8HpNEnw
9/9EduMAGDS4fYhaj002oxihB0VW1Il+Ct/EiayWMaMRI1gzUTvEdBA7hT+aq2G88cXNG2z8vyfq
f3SiKgBU/+5EvbzHxY8/aV5//Ru/Hage56EmRjIL0PLWP4YCSPELTj3pYEskmZc775/nKUJZhheW
/49xxD/OV824pMdjeGEKBhkWGtW/MajQvKo/ZL86vgYxmHwd5Wsv419D3mcFU6GbjQVMwHZW4FUv
DNX+8G78b6bEf3kJbgEXkRPPP9bLm5vyD1vDYOzBwFlqOTBjQJJA9zUT8OPxlv7jFvv/eBX9g/7h
VdgSTJMb8Sqy+NoaX8vpR/f/Coj/1/fqzz+Ivqn+8BIyLh0k5rxEv8DNfZzjTb18/PufQmBV/evb
5eNwcjAe0NM5kCz/AhptYYEm4VA3B9comm+l9JCdxuZobeXIS7tBmj1xugbMffvgBKm/302tPW3Z
SNDTTMO4j6umebWixRbogNpkQ2/ziEJucGGAT+OdAoyxo/M2N3Y3gYNEEPccm1YfrSRe/Jc59Sfc
A5JgFo9AQr+svuY+qAffb7ek6A6HHoUpc/wIUSK2vk1qkNuSVdW8Suu+hBIM1JueLzlGZibPJt7T
NyNne8RMaY4uJllZZ7xt+OpMo91GhjucIZcyY0knJHToVfo7slaWT6gXsk1EtC9D4vqbZ+XyFMTA
QKhfhw2oMs5Qq71zUqv7NBWz80ilL0ilkBkNepMcqYmZ1vfC2bWpT4EwVeLimzTM5BPSWVjT8GTL
ji8CKu1OLglMeBjVM26nVlwC0rcOZaLYaJR99Bgkw/hNdfn8OCx23xJ2zm5IDvhEyQf4MRZe8CWq
kOZucpUtn7yROmYzLuJH00zEY7qt0/00agd5NsiG7lVZOvBo8jrnccDmyFCPN9h1WJiBnIeZA0mK
gbrrYRILOkRlgU2KrKYLBEyj2cS2kA0Utzg9dmLc0/H96Fo8KuPc9d+TZfrkLNYPxRznbbJYyTi9
EX/pgEUczZllI1jRGtTy6PxYurJRq2isl0NS4/tMsopfghugke1Nvl4+8X0kk0xPuXLb15jkIUKF
ankm8je6VPkYbG23wSqLP4U1jpUcw8Im/q8hP260fHOPuXFhE+x54VrBHdn6yJqSNQj88OSS/3TA
zssLWIu3rusEoHfup4fETYbntFz6546VxHppgEuvUj92H7MQt4+ZBekJAwGJ2waD0UERlOgr3k4m
VdDM8oaAZKa+8r4jbDI5JpaX78DIcXvSuCHI7ptAPGGODB/nMDafk6In2JlexX0AlJbsI1K398Jp
go+AXToLd8sI7q1RoddMIyl77XxDYRkEzgPhsMD0wtlbo1BwTmjf6rvakILgvWU4egBLroFhEy1d
RfZVQnC5Gx33Ncjr5REIFhj3CQHpoY9qj/S6psO+1k/slBi5Bh/dhC5OVWNJ1JLRG/tyjvyfTpL6
P9EVd+vWaMdzg0rkI1Km2IZ97YiVQlu5ZWSlcAoo/X4E7PA2hDh9z2hk4dUOU7aNwso8iFbMBxA4
1h16KefFJKRhG5C3h+SSbdXel0Wzd7GJfvGtYMCY6UaPZl6bUNAZTWN9mOJ1LOPBXgHN9b8JsrhO
IDzyeySY43sDyeZS9KF6wLppv2Sqm0Ggtmi+sFO459GCuAacd9lhYfSvKK+K9zlyx8dmZjozJVF3
P7W1dycmOV9YabvnFM7FXoAoXbOO8Z4r9MFww+flUI+GP6xd0+IFajQLEcw0tGzNYsK6IFUvBSfk
ee6GdJcSB/ho/iQmustXUVZGCH2H5DsxNe0BNWG7TY283fPRcDcT4MddxXxl35WghzZtFbcYEiKs
caZTn7PRw8EYlXVEsGSOeyyEcsWshDEdXAk6AUsWy4nvNmSiUi4nglLqM+74eZ25QVyvE68gvc7N
E3X0qRh2OMi8Deo3dXRbVe7AapRsrrQTPUpjJiKezWfCBwWyo0rotubcNEcD5Ag/Ru3POwxZxlYG
pE5uLTNTjHOIS2XlvkwrC8PVtcia+oMFXccxNqSP4FD8fZSY87rjFPiK4pRk9UHKA56B4Qetw7Kz
oBGdrUIwAmNQ5690nuo7eEvxgWGZhUFG9M/PVvWw91p8AKAY0tPtj1uF56ImIZdunsLcwgopx4dx
SaYHxKbddvBT4HN8hhfe3Y7ECREiJL29ZLxUKQV4S4xVjxwVeHPWmR9p2rWfJbC+zeCie2DEZxvb
GO3HBcFvgl8ktJ6cYgreEicqX4c4z/cEdxZ7aGHBNl5YTySG3krXplqbU5+evLJ/hw/RHX3C1BiD
9Im78YPUPGCtTDk8m+FedSRg4n9nq9wIFV/gKQ8XYXSMz2dRTofSUPgx/UrYx8ay2Yqa/pCf0L9M
KZsUDyQn0P3l0BU6HtCcvOWggFM+C9zbX7p2WB5jJtWASkg0YT7sF3s5elAGl6rnZVlBBqdpATEj
GoJq8MIZL+jCxxGFLL9636aRLKXdHPvMjr4rwZ9OswQFT+O55wBdyT5kpbPBiY5GsA4Mf0812qBZ
N9LXUWF7L4raeyYKF4K+06i1j6VzH6YKQIu+7FrF5sRI5HQdPWlsiVRW61K1ePACFro2iv93GGlY
ISo+4Pgr09PCJ3otTYd1vmMWPyAU9UerNdsXxnfLKx8kqOER8btd0iusAEg/PadV+7ipir3f2N6X
joK0Ix3ECvA7gWJctxCK9lZArGLXpQuaGHP4MRSB8SnXYmloRInY+Ib32+8p7abg52zyzU6OPe5M
hmf3pLobLyEb3yu+4PnEtJSOzZ3it6JvffYHAy4LliOf7X52Pg+NDs10q/mem8rbRXVkbOY4NjZG
5UQHiYvnsjD9fUK2WmythqYaTed0f3vXO9CEm7L1/QcrNXcmERhcfG1yJtBE4EKhwyyQ0q5Zr5k7
ImPMs6yjYluopDvmc2dvqzoX66kxMQ/hfJ9PvTVnDwGa16PA+Qs1XH+WF5Ybj8pwfOoKH8iRH0/3
xEIE2zyT4VoLfeqVC635wayT/Ige3vuiAtz6XWA6LjNmLkOsY/z6l3q5pMzmLgLTMrZ7Zef042nE
ESjEU2TEH6zVpnsOBXZEVVA8yGZZCHhyCXed22p+xb/D6BVdAegyFvU7KVKE0QieVn0qkwd8R1he
bSs9OSCrz8lInLGQI3s9dK6Ao1qubmTPKJvqkiiiacllumEEEiBbFmi8uZuGI/EdWFADp60ujJEL
sS5kUb705VTseg4caqBCQuFwrA6OECS7picUM4yyhXwdFLBkQ4w72xLGvKrTwnhpTZNNnJ8PVMwO
esGMmBAm8S2PZucytl3aGHmMP9S2hjwV+04U2avZ83HKCYU82SoWH2bozBcHYixqsdH8mJVvwc2P
S3tlkPVxiloezBjn/GmZxuWxIZv05I3OvPW7uUF+ZQ0Vw5ihqiEYeFhjCZLkpCuwIzya3sQzb9gZ
OK2A//FCKhFEf6XjBfrOQCfEH70mNnbmVbkQqNSKxNnHpr0c8SV7+5GcTf0TkQo+WWuQmdG9WGKL
ZVOcP6NShmnmJwUsr1s2Sdkh2ndn6+tczP7/cHZmy3Fj2RX9FYff0QZwMTpsP+SIzCRTnCnxBUFS
FGbgYh6+3gvqboeYzCBd/dIR1SUVEsDFHc7Ze+2YtaG8RfUxYs6PlEPgd1ctqBeKxyU0uVh5c0pK
RGQ8fhdtqi1STAcX3EayStWCmdMM6mrjOFW/JoBI3/p+1NGw9ZsDWLSKDMqSRhU7xHAvJxPpZQhi
VUbFMqmt7NXOldd6Mr8NVJU2+tBn876tRHSB4c6eoru+CKdl5SiBx2y15UF09FKItwx8um1ABr/T
RqoAa4gCxw1MvZXTzzJTUTVgH8k3Q9JOh9WW3C+IAvLHW50uJrqgy0H6l0S/BzArg3xtRSlQwEJ0
LSWmOHwKWjC6CdU4fFPt0K0HZypupWHpkFgDFclMpoeHMLbkVQ5z8Tv953zBqp5hGpftK7Ht1i0C
bUzSqSOTHWaQaa8DRdwaadh6cOEwhxZBaVwZTjVdxbSDbiVSqXWX4ZpYQgzJVtZkWWskLj58wTDc
woaON12ZcCRX02gPkmYE0Npg6Kym7KChKPTgx5gu6c1FIMCrOoTJJ4TLvrC9134MVu5cam7bqMtK
N4vrrowpMeoAha/8iRyfZgQODLAOFLLT8ilmGWL2BB7DzNbjLQL0NV+IcShpEaGG/GZoTXydm6C/
2misflikHlOt0kL9SFen+QHJxt4n9B4e/dGekW5odx/UeYW0tEwu1NAJvSHP20MYOcZlmNXNI9AV
06P70JOQHnSHXhmT14akajScGi+3aBv/qqNX/DOr0Z0SK2E813VcQFwAmLPXKJBdICIxF5bCARv3
RG5w1q2p0o3oKu5FbmfrxDcJvI3AHRwLZXxLOtv5rpNnTq95wq4ZpNPGrFOgiLTGF+zxJpbCMAux
/WBxXFljxUwWp7GHhZFsY8sm9Shltd2PnCrwMoiJuqWD6RciPoSBOyWNvg85teiAWX5B4YakV5c2
YqLJx0rEAndB2kcL1bBLSCfsjLeFa2V3hDIVF82U6jtCnNhKrYNs9APADYl0WnyMda9kHsclS3mD
89Zi5kf+p7WW8wBTbvbyts6WU8wcYR0RbCGU5oJFEftbVcXPgyaK+7hMyu+yxfS6lYo5QmkkgTUB
PmP65iLBssJhqsmvybUk8b0uouEpqSyaZW3Vx/tOb9+C3unxQjnaxeA6+UGws33NpWpR98SdaCnJ
cSo6sDW1UNJtk9D97nlVFwlcTvLDStkcSfsNjuS0WYvYSON67ThmeVmROLWsK8SNfP8/ERGiBWVN
cxctSIaF8Jtp7xZ1e5WoFBkMOncPQ1ULFi5qzFqe+ddIT4oXumJPBijFJ/J9b6dWr40NySLdSsl7
DT3LxMwulbnZOrvUXBuKVRiWFW5gwiGXxNttrLBVAVkBQDYZ8Z7iFMY2pJaPQ9UamVyqlhJu5nI2
jfXgBbgWBhtmQpqEChSmYLDvOOqwnmBgefIzW13JwH00BqM/qNA3t/xXYLAOZXNrRMZPG4I4tOdm
fAkmv8M9DNSF5zbGly6OuS3mV54YzbEtFCrsbYrLQxG+/Wh3oXEXdQVIpZaYBb1yYXjk7KnIhHI3
Jo6oRoT6FWeQBybk5NsgJ2tf0s5bNH1jrWWa+8+Fm0zLtOodvJoiPlqDj5fIVDjF6BW724FqP3jW
Pr/JQSexw1Wusyxrdo0zknUeKdaVXapwh2NLP2phJ35pAVLWIoZgW7VRsPdRWH8jfzy8SM3EvAVZ
7ObB7AJT2h8x6VhE1tbbjOl23UkBm6YZ1Gvfby2kwRS5iyYptmMn0tuGGXfREii+pl+tbqu0vQta
vMuDrVp7ERTjtumrJ7iUthcHISsWG0H8drbiZcLtLtjKEUZoIKivgzJh/1vkv8h26KJV2sgXUcby
R+00OOYWQRkmL4Uax+pBk61/cPo5hFGJegZbrd+1ujKMSwVSgXuMUuzuaKvKclgIuKfmpsyHiaNZ
WLnHfKzSuzwjniQzR3cbovNaSUpYd5Zevw0DFEOVMv+yKgXk/al/hZOb7U0S5MlYMzkkld2IJDOJ
d1nkkmNWax6g/phQHcdEw2s9ZAF7Y8NHx8+uMF1R7nit9ahdFbQUcAawvhIzQKfZerY5ggwYP81K
vWYPNePgKRMpraO9Gm7aH4zCFGurFBRSEiTxga95nav4v0IUdle0y/TrenB/lYNBhgef3j0QcsLc
6OqW8NorlDD4EmDX52axVd2hReKAJomuWIdNjArA54XQj1VQvIc2uHuUdJqDI+99rdWCupR3ilN5
vUH9jlwY4pxlwZgst5zHs+3nV/tQ2XXmq7maUB1EhdZpuJM9mENDM73yxgKKgVrzP1FmkzUQyHT1
1y+l6aAlHAALNFNRIP5ZRFZrS1J+1Lix0AnuhthgyYg77VJtEPd/fqkZVvGuts9dwbPArkPfkSue
PEMixMEiCy6VV4QUJWmTeFYVs+Vk8C7KYMi2iHvHv+taX4f/DN5okqUjuaP/xvu8KjA11//97+ce
JaBlTVCHM4kbPrkoPAz6oSAHvBEv+wL1Gat0RcmOM6nxxf29l1iahsP98UHTwrAN1ULx+f5RJkz+
k5RK5WGUFXMgJVRspXTiXaJT0YT1UF7JEbgzNt/wknTw4Yvrz5X40+erC0H/BnsVktGTSv0YGDJU
k6D2nIwIAzZdcyexv//8Jc43cXoRoTMwTXXuFdn6+5scNJaLxtUrr2ko3dp9yC4isIV/THXyx6cR
y0QHYWCNaqfafH7pc+MHYyriMpfmjTZ3wf4cqq5poDgjkGwukoxrKUzk4fFcCLYVdaYyBOzAxhA7
4ueXnUfIhzs2AFjOzSk8b6gM/rysqF1iL+B+eESfpYg6u3tMBJMXWIxa12b8fn65cwNWMMeoaHuQ
NZwKddEPqRptdC5XN+YdXtcth3/QY1iOvphltPmBfbgzF5cVJ3AmGvX0gU7TP96lNbX9a/17bI5+
+xN3w7BQ6lS7pKSsbi1nUp9D3J1e01OK//x2zw1a4TqWbRlCN9Dmvn+6iS2aqQ9UJLN2YFyb0OEu
ZcAU+/lVzj1UXuHcvlJpfP5ucv3RKjMgGLRGxtTzexbooHYssUUPiOdi+cX7O3dDBrxnBNJU5d25
ifrncEmgIkP17JlQAYmv9L54spzi6fPb+eoaJ5ManlvdYqGuPE1vLicLhZuTXX9+ibODg/EHDpOh
aJJu+P4+XOJE+0onwkSyd70MWlXfEzZEo6zro+8kdDMk806dTRIwC5EY7xBxfjWjffz0hKqatFCE
gdqQgfr+NximxHZZuNj0NIxDDZzNJSaMEhc8Yabk/OWrz2/643Plekj0XfZRumaffnslxypnlKL0
MrJyDoY1XoPKtL/YSnwciwJJv4mtlhQ9ge/z/U25AUzqCoyMh70FjKlE51rI7sKO6WV8fjtnrsRN
OPgRwLgJwz4ZJm4dRdM4OoXH1AZyW6kP4AnuZBU/fH6dM69Js9FhabwrZq6Zh/XnkLdklgi3sgtv
Qlddpc+Kky7jJF9Gpb///EofecIO8OI/LnUyXVCjIjIO7pTXdi6F+9wAS9HbTbMY3K5dl10+3Y+4
0baAnP1qVWLGXKlol35YHFnXzQRVIab7u9VrymhZJSiAo7lN9qYTy30jBmUX9OF06aecA40SlTBA
cmXNuapZp3oTN3sSjYZjX7RUsMfWSpeU2cB3Eu3wxY2iSjudm1nB6evhDzE1bM4nnx/mOkW4ecsz
rcPm0YW1ctQ654Zoneg5m1qMQCkRJlXq/6iGJNjYyHDpWVs7y8KUaNKZ1eagY729z3wORg3S5rzI
wCg4l4TgEIhYJGRwJT31xgifro+wF9psX2BI6rBdkjXfogAtDI/edr9qGkdfcp14RQnPvkgMtAxx
gjuDdIlw5Qb9crJJ1jNYfcjrCfQ5qXuq1RcbROEXi9aZsYbBQ0PBwZrFlv9krPlowNl9jDyXGNtp
p7lix1sfSDepgL0Ovui9z4fcxw2PwDWDuhDxIajb0w1PWRhd18us8FyngQEbFdm6DKrmwhKy2fpO
0FyElF7vYPkGh8+vfObzZTenzuxwfEMfzhykGHRK2Fq5R5lr/N7hP3sq6ffc4UGK3z6/1JmbRODB
bEStYwbfnEy09EU5b45t7mGOoSsCR7yiXIvJU4nzamfVCUixmgY76jidov3nFz9zn+yr8GEh5uQh
n+LL7SRoKTvluUdeULQtIfwHuBYgZ43VX94GkN3H92SjMIJDAH/g3URFDagO8L2mnu44j+OY9yvd
IaSjSoX4y8OU7QaCKYRRnD7UU5WohKndBoTdoSsgNw3guQcb9FvfmxYpY9bPv/oADVVwY7oGkRA5
x8mKQmaYzI205LbMTHiKHPOCHiI9nZpYtvqLZ/jxA+RibG3YGpg0tE+XL3LgtdBqM+5MMe5CoTyW
k/OT/Lu7oLe+2IPM3/L7/SmX4lhqcWvM+ebJfeGDj8ZcQYghZLoW1ErdwkxB5XTEKOTdnjLlV7vR
81d02YqiDeWjO11eEIPCs+KKpdbtE1c+F6N2J6qELKbQSiGn6xd//dWx8Z4VxS5L5+kSbdacO/Bt
JR6Zn3vQhp5hJEAF1C8u83FjY6imytFQODa7j9OCApk0QwTqKPHgOih3CkFdOzmwIn5+Mx9nEa6i
Af9gZsbVOIcu/LkPGBR9wLmvJV4lqGhR6VmmcfvLzq1r/FU01J2J0Lrii1lylpN/GCXzxGGbAJCY
LU+uio+7cTn2JZ5rjlTBU4LilrlMCPtx6dJjr6oX9YgiGf+7AZIQULyk7aXa22Yog11KH3kD3uBu
Gs3yhvDLZBVIyeZg3haUBSF0yOKse1fvLTx6tfnFrz/7YmZOCs1AxzVOXwyShDClswFSCbDjOh7d
eK8M1Dk/fzEfZ1hezCxbdzVXB2V6+iEZJctIUKRe3tjw8IrOUxPtzrGbr3Yt516Fa7G3ZR6CAXPy
Kkw7FbkscyYimB4IWfwQdr86bD6/m3MzEDJ+ynDo7yl2nCxWU6zqQ9AqCeKhmoQFm2VqMNtmXdfp
SxfD4P38cuceHrcEY2aGvWI2eD+qnSayYHzziY6J/3N+dlVkXWeV//j5Zc59PHgULBtJLgeD02E8
1EBOpoKPJ41M5yoZNVpsvvmTZkuxqQLTee1TGe+oFtZfLFXn5rzfvggKR2cOPZROVazoXeIFoOqb
XHme4mAj4wcZT7d8iF9c7dyA59gDHBeej/OhSJZyj7Yl68STgUy2mWXa170eK6vPH6Z2bozwEG2d
5Qjbx+mB3231oTUpuXtO26sPUaiSq4PimCAiovDozdn9faw5xbItmu5bSZLj0QRcuyVwngyGUeI6
DeAJaKVPTANphZuwbeOvTrfa2Sdvc8LmyxQm+5/3I6vyaxWvY8ZqMxi0CZryWWtcBPzCqSGuOY/Q
XIjYBpdxkeYiekj6rt75bvEUouiAUNPsZZ8ZO6pIJMiNiiQkgfv4/EGeeY70tNmC2nCI5/3h+5+Y
2vyGaGC73efTTzlpzUYFc1f4KfqV8fnza515HNpvjbE5F2rZdb+/lq6R+IEVgq29r/1UKTisMlN9
rkd4C2Q/zcQHq/lih3Hmo9M0OnbsaFixPmyxu4posyoouL3Y/A5jV1nqqHboY1TE/mIIvC+rvlyh
xui8v36vmkYVk4oUG8TTmdLAQRJVTl14nNWOpdVXVKXTa6rxwKiS4AEccvDX921ccC4DQACABnDy
JvlW+qY2ysJT1KBcjlqHKiEXzXVfupmXWRykP7/DM9Mm12MPJVjY2CzOI+uPkhuYWCOMCh7t0AV0
LgycnmpZlCuBIvZfuZQLDsyBoE2d/2RBkDZuwgyQqae5RX5FBMe0qOzGOkStpn0xfZ0bo4IPavYh
zJX+kzHaIYnLJyoDXp21d21YvJlmiS+c90cW37WDm/evrz5MEKqum5pO++T0A9QGem16PeXepE9o
/Oz+pmqrlZwjdj9/X2cmZkrqgAQElWdsHPP7/ON9yalHAeZzBEwD8zEYhq0zlXefX2I25J1u1d5d
42RMuNgxYwy6fM+xrS1gA8p9bdbmjd5aPsSCngxTaI8Ls6/kqrbi4L7oK1IPTHq1LUB/in8tasg8
otNrgFWBtqjhYh1TLxJNtQcJFF7r8D6hORKj6ks132Y14ixOt+MSGSy54aZDk4IgxStTq9DqQm/S
biY3Q2yVa9jDi6wG59thduMANQTfwPizOywign9JifkWgureYpYbd6mJRLMTYXbZKVXnOZAyoyKp
lzzhZJNRKwKQiFDQQ5yIuayfJIzl0EQsnPQXhSFwqBPpuPn88Z4bm4YGrI9xIuhTnIxNq6yh31iM
TWTCz+XQPDuh/GYIZSOyYg0Gt/gXPjv23Gz2KN/TEDq5HiSJvBTBmHsEucw1pyPA9F3f5F9sXj+2
1Ugip2tI4Y8ageWeXMYYkhCbJC5hROTXUkYVmkHntUzuaUJfIkiBN6A/BVX+xZHplC5IO2++LlVa
niiH69MNmSuzkmAck5pIMU7fQyBhcB8M5RqjCxRuNDOccco5VLVJOmgTRJXR3M6ZyEu925mo/M24
V3ZCbaEpN0a+9BGGMuDkln4nHWw3foELy0F9QAqY2FOwchvNovZiT6tAI589MeqlM5kQwprYgPwJ
a28d83tWTSrf8HxoV+AGiTYZ4Gbg6OL/zyZzGdZNvLYVW38ohfnVqzg3p1s4VG2XNhwvZH5Vf8wR
kVqbWZ6AalOb55F26GLs1W2iNd0XI+vcXPTHdU43Rp3soPC5fe455pyjQb1hSdDb+vPP5dzWxoKJ
Q1+Bfhse4vc3o5a6LErouR5NJwDBJmQAldShhDymsB6/MJ2dvRj1Ss4suJE/bHutiskoT/lWlNAi
Wq6Ytp0hNyhA0VI30ReP79xEYFH2Z7XAsvdh85uOI8muqKi8Kq6u9dq2lpo/PhZp9dZEaBZC64sn
qZ0bF3PPmwMsEgL7tE8z1TLl+bJPi4c0xOWla6Awqn6nU4tfFUIJCSErm+UgXXETqX7ojQGmhoCW
/qUTOMnGLYzx3sYShD3DD4jj/fxNn/15TIiUkajfuqcTYz/4NTwQtjl9Kd+EGzyEenebCnQk/8J1
4KJgdEG08WFzUHfKGELCzTxOopJqTvOcj0q/Ktrqi4X03LaV4hSiDXX+n9+wpz++Q9G7ODjQXnoN
npGwRuLa59cVSJLY0b7hLr/LUveLQsW5AfzHJU83rPFkkBxiqplHiuSWEK8310gRt1v7qui+OHOI
c+OXEylNMraPnIVPzkVNT9TVNNgZ04w+PgF8+dVHLkDIVHOWlG+DpSKViIhINV9H5ew1ULRZmVkh
+nO7+hEXdPjokzTutTqOBVxt+IzCproFOlqsnDxNoWjUzmawe+fBMZk1F0B1EEwp9UAQ4lzaLPRf
aq9jZylgvUj1KS7aI1IcuSb76S1yuh5oFunEbTbqtxLRNYu9bn4xms49BXd26lLiYNyeNmDTVNag
QiU7PxBJEzm2i0Y1Hk1pHqiZwoQd+y8ueO4Vz84shDI2xdbTxy5jDVgVmyEvKl1QhrKt5AbKqLMS
AI58Yt3RpH/+wfzWTpxUeFHMwLEipoAy2ukaGygjUBcnzTwrm9xl2LfWrRFq3TIXo3kIizR9kHrm
wFFEOfnbLuCE5GFk7dSsGyR9W6WHQvvFYzjz3NlszBZoF2PghyOva40OBEeReokbzLnno3WZh2wb
x7ioH+MKdBe6yJcvHsSZIiaqBKo+86wNylh/vxgFgzlJv+OLricfKasIjA2CVLGp/areEkorFowU
lJNmunaDKlyO9GRwXhja6vMfIs7MlbMvHDkGzGcabSc/hLiAwCKfnojjPBa0RmZfQyTS6RptdW4e
eDL2rolRI2Oxgm5GTvFaUzL6qAAcuqte9OpmHH31e2iw8dabSf3Otjjfhj1DCscUMNfBNbdI8t8g
FCyYsru1YcXhGq2wsaqUvPFCq7ShZLX2ygkOepGI20Tkwzc+W0xoYN6nx9Bp3X2q2j9U0si/OJif
u386YHjQ7blDf1o4otwWp3UjuH+APbchsjRvsIboMdKUcPP5sz53KYTXaA1wo7NsnGxAaDqVJRmP
mecCvFjJ0pndfINM9m6YBo+fX+v3ezv90ubqr+D0yjJ4evzPFStt+yzicNCZPnANGsaYvSZD2/qy
6Fa5nWoHrVD9q2bQ+6OuK8G13igu9LhUbiXYpb/v6v/jnTCv/k0CeC3kWBGp0Zz84//cFSjKs/+a
/87//Zn3f+N/LqPXqqiLX82nf2r7Vhyfs7f69A+9+y9z9X/8utVz8/zuH9a/wQvX7Vs13rzV2Hf+
STCY/+T/91/+29v/B98w9+j4pv4PJTBf4R9/c76F//73yyjP3+pT2OTf/9Y/EA6O+zfDoTWMXhNG
JDUPZvJ/gtntv1Glow3iUNPiaGZxrX8ycdy/URuZ6ZTzhneONPuT4TBLMglBm4V9aDPNv8JwoIZ1
ctBHrGMzymy2nzPEkuzr99OZCBM348yjHnJVKcISwD8BQqtBy31UL9og1wmYh4LsiA5/9sA5HiWw
bAQC5RQsazYBjpJYuy4H4G9ugS8nnh4HqIvGg+bS01z1tfYSOHpwnw2tDVzOMh87w2gu0YQ3VxNz
jb+JChjniwK9wmXQ8y+xbQyu3CpQor2qifMDgpvJywbM3FUjXpTe8MeDWpeDQ0iR3lx0MYSTe5H4
rX1R41lTcbhbPeEbRiZmazvN6VyvwS5bhbpwY5bKsabTm9TjSlSqWAJna39QVuzDYdF2mXKZiMic
yMSgLLBJeLe3rKqw6YSeFwkzux/dayFJHUFIqXVZRQR67Qzm2J/sa8pby2h1wj6acKsPMS5qd1zj
e4aQp5YRPZBO17exHkFLEMmVRYZH7PFHxOVox362agYRYQSlRrKooCitG015HhLAA45KbsWuqm1l
OeWuWCOtmMOhHBwLU2iX5noylPpGU1PzEgbisNaa1tZ2LSm9xaGZXP9hyhz7Vtqmf1c1o+7sKr8R
CiGc0kwPkGwI38BEFH/v+iqkWqPby4TTNs+ARLgSVf3eIt7x0EibZ9lmKEl1EoZVSP1jf2jaBpS1
EshwDTluuinzwCBXw8eq6yUafJoGJs8CehoLcz/lK9sZuxBlehlvHGhnnlFk+nc5CeK2plqZ7tzU
hpveBL0deYaiQkunANvmMMnR86rrNjeg+UADTd263uptPKr1LgxMEmazODVJfQrqqQp4c7jQTE7/
cKONpV5K44j3tF8Pqo+Ty821XdRNeEj83wlxcCGToicA3KwC4kIA8+OQaFhVG0KWZ4kPfgtT79cp
/gsENg6dScW+SwaT0re+C9rq0pw9chMJs+A+jkY5AZkysXINEDfsJN/kVlLfk3RyPVA+WVRcZhNM
IJSybvyhqT1WbTvy4d2Pt6Aka8z9HKMnq4wvykwhp9KErg60R9+7rLyLpNbqda1wAM4MSHFGmxab
3imig5KO007FOskLSvV7jMdPeeMYy5L4hAU+eWVpYGrYFDlKrD2FA6h/Uf9SFVW6r4BFHBDWtatp
ylCHyXGLc3lZG7LdGBOJtolSrqJMyZdBqRDhLTVirHFSvIEY/W4PGoniPiBwq1SnhWtUICvpEfQr
tx2DC/wdHNojSiolvaomIvsTNJS26HSTTKsq1q749fEhNkeF9KCB1Fxk4u2bTOW4crBMwVMMew/D
JWRNKfANTo1XlOUu783bUqQ3oB4uJs3fuiAGZzbEXWThk1Jrd28H/U3tRrt8yvSVo47rIObpB6is
nM64r8ty64zDZYxpg1DedtgQDobt3J/YMfnGgwUqfjbM1CstS99SQ61wQfaY9jHo3UYKh+JS05Yu
gTaEp5lMgpFzacw27jhDmMuOQltQaDCuMYjn62yo8qXtdj1jS7JH531Y6NtAfSqhS25Llb7CrQJt
i6x6j9ET5ViFOh2lVHwM3Sb2WofdB1+Fdh2E5TXE7/Ucs4XnMD8OZBg9p/NslrQ+OWNOXCsHwl6M
m0gvrX0hm3DJC6s2EFndH7iKv0NR6WAfDL/ChtzmwK5ROEYkU9IspgSrwIhtyela10zr1w1WwUUw
We4uie0b36qu+65Rsc3azqGIlR7iPRk4j8wr7UonYK5bSNHER8JyOoD/SbNVeVEbtSjboxmY4Q3A
WveyGtSbqVIa3O8YIgMdYIvbfiNFeoNfBhxBLEnny+ubGn08T4jk3laNN7FIBD+vMJ5DIzomImR1
IJxqSDTUUHFzBz/U2ujZ5N/2CTRGpayWAy7Ee1uJ782AGLdU6Z7ryf1uBfpOb6HWSq2VFIJT4MV6
v6FBsCuseAtuzecplsZR14Jy2zvVa46Ja21WUz2fdu8kWhAGcMK5MyPf4mCWvXoMNXED3fEircMH
K8EGqqfwVqmZLJhp15biPhkucZLCILl+nkul4lw5tdjW4M5vBl4dNv+Opg/TqPOU+IH2PUUPviJZ
kk9NgZyp292lPXZrPJ57lGjNxuxK/VBZsQPoS4KKoOsYLpMxdbaEwE27sGg8zl/7LvKTbZOqEWnZ
9B+jTtmwmKXLyXfthdMbM1gN4fUrfuKGCRtlzXGcVOM6zAhLmuyqvEzbSFmOfQdpIjbDF0QpBB7r
7QXRGKwJfXqvGcDYML+73cTCGhNWqFfNLVycYxnZ2SsgR4R543fyuNN1x/1YQ1IkS0640aEbxU6r
Mm1jhD76xQAaw3HAh9uByCjliohu7WBGZrAZYcgu6jYQPwg2leCMNBy1SgU6Ye0kzExdJvIr8lYA
VhZVaC0b1jXC1HLsObi26YLJTd7K9kIH4bmMdF16LojThS+U+1Dp5+WZUMtiTj50SCVUqc0qeZp/
UwPZIZocUyOIONjE7Q0Zhc7OBQC9HzpxbwyqfKG7gAHZz4DDbKBYiJlIodFuMoxi7DzWWX3dNe5r
pnRXWmhHy8bom5vazK/6XCGxJsE3N2KFSzjC1JWoNjizin05WY9OTQFniCBmKFqz1ri9lZ6n5RPT
q+H12ug/E/NSrXsKTTuEsfo6Lrpwa6VQsh18xcssIT4jqrsfbkAVM1fJysOvlzxItyFTpqudXxYd
+FVrAiM1Q5E+F4493tq9Yi0IBPwhEhOYqZPZDzZe65XiW2SN2xCh8yBXF0OvzsdejpVCDOR+w6/r
N7yweCEGkWzIbWNCdvl5QVVnJFH/lFXyMqqKfeO6efco6g5fbRseUzUxSVljyQY0rWVLJ6IruZzI
z1pItUoP9TQVXty2BnuEPLjU9NRrEj9ZKiho123rFjdOBsSC6TZsrzEqOt5kW+WjMrkePpjhrqs5
qEPnAFzhTkl0kTfNzzJxXpmd003pWu4KyE97D3gbVKJwt9KtyE2Fdrr2pcUCQVlrRa2hW4a4XvKl
UsT6MRe0hxAelWBnayzfTT1eAIB0vb7QhpUdlq9pgLYPQk+kXUnZabdMkPWwFmTGE3bb9GG6NfKg
3pDum7B41UoOdtEVhwCO0yZlL/ig9pUYl4WTOvg8jFHAShHaS56apMJFOcSOacaM+CEpkVrKhqHl
mevoqgCpOGyPs478jgn2N+TdXBCLzkFlDirPKxBgoZuuMnYeSxI0OwIcM1/L+vBQtb29SbIuuMUu
3lTaJRutJRlND5U77Sy9/1n4lrWtNUzlhgujoJHDGjSStfMJkFtMg+mCZ1S3vLm9GRNv4kadXKVF
EZNA0z51jUEKEIpVnPawpM208BekTLIGJoUXGrlcjL5sFgA7U080yAbDKu72OSgzvxLHOIzFfWTg
o0il5RyiMCsOcRNmtGXc23EKN2mHSZf6hrFVtRdglGyaYr9ASu7fawGw4LQkl1IxCF0PJZ1Ls1o4
eEz2lTWSR1xST8wZe1lFvj3VAG1ZKLlcRka3ckBYMaVEJvnIVreoS7yLUxI+9S76Yjb5G3hlCrwG
eT8UebFG1kr+XJQdEJyPK/QrGV5etodpQ7QpLizJupgWu4KUGxdlyNYKxGuat/ecz81vigXsKeOs
ogOR3Ax9biwr2aykMWLqlWZ1qVTg10h51x9wr2DVTbPsfmjwJeP/ZLkbsf7EGsZ9UaDuB0uTLPS4
wFgNHS0r5bApavZ1UeFHP5NKWwFNApoSMdKH1FqMKm1Qa3D8e1tLL8qwNY6V4TbLtsx/sQEmGjCs
1xpc42WokLUxGN23IaxDyo9tdl8ZMX5Zow02pZG7a4OeDRtvB7OXEqeXxMHMfagk27iqSXij47+o
dUU3DTX8NuyT4bocbWXj1iQZUG1k56NJ95sq42M+jO1RVwFsFqAFproi9dVQx6Meu3vwlSoaG/KY
7Tn/03bt/sIRgJs5c6Sa8kN3pudAWqQj1e0FR10iLONk06fTzneSbj0pyjYlgMspUXFZwFW1OpZe
mVRXyO0P+RAyRQJNWrZdpG6k5Ijb6ZXYiqbb6oWpLUQcH/CGsYjG6l5NnHvTDikBRtPzYLevfhu8
FEXC+CnEddtc2oV/XxALMxuVgydF0dFaAoVuomlaBsK+IGvruyOLVeW6xTZhgVwAxJFH39dj/LOq
dmEY8jqmkb5U6lhdEi5NUm/iBOox8QvA4pNy1eI3chZJNkwsC7HP7bIalAtVIeyFTmC9qxjBT2MV
vomkZ4z4PXGwQq+rRW+k9AdDM/uRAm0uKAJqGWIr8lZgQ4mUTV5R2Ss9rHJcwnqDQnUoEeBYyTaO
lIC4J71Sw2WRNPKH3mvRcuhJK6pMWd737cxq78Jux8462blAXbaGmxsbOU7BoVdba4PR9G6sEE7Q
JvjmOmQq55Gi/TKjuj1MYWTtpcDTq6djsm8Lf9yAGqvujHykTUBaEOf4+DLJDQ75gfptmgICI+si
uBCDLZatppuXtI1J7JxQSwiSblcx4IFNZxtzLK3trCiKsQnI822XC2MVDAoHK6z0wEKa2ZQNYz2H
lh4YCGUtGYu1ThbsN0trLIqP44uTteTT6vazHaQ8MTa2sMzosWGZ3aE+QOPSd0ctK9ha1KHNeuw+
uaoKBJL68irOQgKfpJmzFaomYvH4z9duD3OOgxZme4Zr1pN0HNM2htnyv+yd2XLcSJamX2VeAGnY
l9tA7BHcgpvIGxhFidgBd6wOPH1/YGZNK6Xsysm2vpmxqZsypURGAHC4n/Off6mVyrZJrRcHascD
qeBZWBTlsF3Ayw07OsYRpVNtijzdZZAKaKj8S59p9o52GNTFUtnLkAfYAODVn19xXHMSjXQM11Mb
nJitkDQM84MUCs/BpKcMtYEWpDZMefKmVl8RtpTu2xzXjKbBDQe3Lf3U5bI7trX1Ief+Cv4uBl30
F+acXhvs7huM7srbrOEx4t+/ykjo2RhFMYbaSK65W6fdOpe+dhoxGU5NLMDyuryKXe+p9oN2R40t
mUay/FsiKSpD3yH7GdDkO/Qz8Bq2fZ7yq/yewPe0+z7X4s6tu6tJ4DHUEA02x9YGpGGxXbGqsNRK
on3JrDejAsjGakM9UezKjh7tmWGgpMiFQ+EyHUfe1LBfhil637FHQkKBbTx8Hbzsa+o5UPnkrepq
dUjbyVzTRp7Yop8YDFRbrO42tFusZAPFaze0I4YfqX6NvsDc+WoESpk5eO0OOzBhXKZMO/hZvyEx
Kw+lNKqAZmeunqWtAZ2M4+jj8m48sHdeTIwDuaKh2+SfpkU+YdENLWGn6QDEYtWDCqyNKB2PCcxi
fCmqr1VXB3dZrPEgfQfFhsQAn7j0R9+wb+FXk02L2cTaanUcqmF72bh/MNSoHW3tFoSl0uRkD2WU
fPcNed3O5in33TfLMHFHfOuMEqsd/6MZEDQRrDBtoMXiGFgS3Z1VoZGJbD3L4QNXnTwstPw1kcSo
SpuU+FZoYU70H8CKD14y45i5rirwgIQ0a4zoI8Z42W2TsEGHbd+4KhT4n9yQEGYeNep6sVIxNPGR
KIT1IKeGf8RJLnCVXgW6kJuqVVVDsIW3GqV7EqVxanQnxOi0pBgjinELkhOjSugxMpkNj5Q7Y5L9
mWE/As3WLIIVU5fmkBYyuvXZ1TC6bo3GwbEPty8fU8jZ7R402y3bbem32rRttHxsQstIgNtc+oSJ
7cPs021mB4Y0VxX3yCHavYEMPennnhHD1zbHI7M7R0R1gVqsPoHo/2nM/v8mNJ5uhvnfv0Hj35qp
eKu+/einjLJ++aE/wHjPId0JhJDhJeQuqHr/CcZ74PQUHRZKI/QdnAf/G4u3gt/QWzFnCoBwF+4p
APq//Oq935jsg9ZBfbaJVeav/jWNuP19oPP7GOWv7Q/48D8x7tjxXUjrRJnriFp/cZKodOxxyyTH
hjg2QJ+jwa7OqKumx9JQGJbRE/9DGiEf6FmA/47JN/+V301VDxw4u9OeE6W507UBpz13THc/PIQ/
LvNHV4efOWF8CvY4i5OEw6Dyl1F1h25mkE6i9hO5G7vRVPIurxsmlZ4tNro2FiuDQKC1LTPt0o6e
evz3H89g5Jf7CmnYxBPQppXj3v40Ju37ie5m8sALC7dQlNPJTPxTgjEpskUy95LmSP4hs1tciUri
ryIrIiVWUA8D2VvOfY1AmOlE5E9Q2DDkX8UGJbw/j/l2MnP+LV5sJaHhhTYPKyWw6gS0aPHJxwBn
+oDnl1+szM/XM+ZgNDjOEEY0pkf49PIL3p7TjgwN3BxFbIB/Lxm2cgX9ed7rUhkPKOTFdTMiAcF4
WN12Fm3bSKz7m1+WNNZtPUwfVN/zdqiK4YmImmnXZqpiV8FAGJ88Yg/G2qzOSaRDRgd/fTFinR8c
VRqcmaBwFLtudAkGr+zWQyv0+sCtqsowNnR+NmIUau3MeOAyda/FSRqzuIepnvy1p+rkxsEnCZJk
gOQbTzfcrry0uauLgazSARJzmHVkD7YuOt3ZUim0wHJcW1HaHPPelHdt2UVHBLJq50qjOEhEvxuD
wvop08vhCaDYvefpmBv0qeamMp2CSCQl36d65H3w4B4A7EyP2EjUL70+82Qk08+9u5hdk3KOF19X
BWfXwPQfPHH6GHsxPeoNPzLpTfvsYpd0jlRsH3DQMx76YoYz0I3VWdV1cC4BPLo14QF2RheNlxZ5
sTPzDrgeBIuRIjVWg7mpJRnGwk3wnjJibHPMunm3I/4Y58j1yY+ECbzXFLqmyu7luyLJ7dHXumnn
pn1xqH0e7uQJoo96AOV1a2G3stHdltqupXvvZifH5VVTO82I8kuMoH7r+om8tpEjh0UQD99zfdJX
QBkLk1XX2TSM+jVVcngCBpyvAjnwq6wlMqpkkmworjgYNfqJfHnZNUmvGesDBgtci2tnwaoL6KUH
zL1IVk2q4buRpxN5R6ZN7cuTiJByk7MKKF9qBLSssX7mvtLXvXlF4FDwE8hGlaqlFUZnUXRx9Ui+
IwWbr6oxmR5Nxtq7CjPANQ4r+VbLq+4b/YPxkNq4JxGyM28NjXvbAiyB9Sy3elmiRaWG71PD1c+4
jlFXzTwJ28XRiVjG6aNBLPpSxF50LNr8ZdTa/pikDbHL/ofeB/qwSrWSiNY2Kk0yFZxXrH/lFxML
qafYZG1igEatTHOJSN0uXu3IG74TRS2ugTlZlIoWTSU8KNfTum0kbXEjSsu+ATtzbvopMh6qtBUv
AMn1KxZyrFYPs9rGjOpXC1+nU4Y78r3yJwZGGoF6oV+N9RuTrBbRvUVfETRBvv68OD/hJWjpzS9q
EhWVGdm1V7R67bOAFHeZ6s7wV1Cji9AgQ/eoiqwM3VFnXlibHq6gkUp3eJY271D89AX7yRm4YgEt
vxgptpv493rMbk1LXncuXaX57OcBSfIvQ12N3Xva9PZLij9aHu8Ha65sxr+zVm2QvY9U9XKMnOMY
W719wSEVr0xbTY9MCrqQSE2SrQ1HIeKnLtqyDh1SwKDIV6tadWxNfXXd14G5wqcvONpaftvpLSnN
enHRnP6aOMByi5Obczc3MDsdT1nXjRPfR050XQLkrXUYt/vYnJNDaeaPLTKiTV+g9unt6WtK67Wx
h/5bnpjlQavi96m3k0NCGNiqAtc/1+XAzM4ZVAhdsftm4P64idP2pDoZbUFPjKOayR00pgaXcg8U
NMZh8dqeMfDUAkH4XoOpJ+j6UcsJqqMgrOaVCCJ5QAWLZ4imGK3pOBWVaQ5DmCnCRyzmjgQ9PNex
OLenkNn0ZSL7fGOWWnDK8NK+gjA/4h/HC4sBq3FKJ1xj+sCPDzMk99A0Bv2gV9qwLz1sPhm2+5t6
1AhbXSJ3h2oxHNexDTC1Uj+NThrs+9i4t0rSjqE6tmc6CKvYmNz791aMoxs6kMTwEZh5htCAumGP
saa3dY3xtcLN/9xT8IaVqfc4KgQGnOWAvsOJlkjUqH236rHfxU7MmccB7m/xdQQjIPtlk1WuvCCW
MjCYzNstGmrm50lO6xz46tV3BuwWrFyBoSxGX0WevzDsr0mOU+60AxSkb0Nf5q8DhyQ6b7Cth8XQ
447qzKeHcizvINhf9fXEJgLQmQvAJ8F7dWUXrTiNc4QLtakzxFGIQK0k4a1qN3Gcy1UF/ZGgM4Pg
N7dRj/NoESO5OAkjCdmPxdoatPpoNO78Jgrdgftazg8iEzXmuG2wV7MTHMo+mm7T3JrXQ9TLY14K
O3TNAu81N2dsRrT3pgVJvfNaCN/gEWgA4wZfUl34W0lo4kbD0n81Ota0hhmSffFcJgeMH+nkowmP
xIABjMRTHNuK8g6YirOcqIZDmoKar/AxWMdaHDzheW/sipQV71p1QkiYijbBGNlXNTxcgJ9Ru5Sd
8q8NOU9HotYxnLSdANdxYmfL73YsrzED8s6BwoUmtMeR0XaBipvmM8mvRDsbB4H2gXFT4jYnJtvW
S595k73ynBGzDJNImFMyxUxyMyPTvwt8/Yq1jUpYrfVMHw6zlEEoSq3Z9QQSvYyMiEjczNPsbHdx
+15amatfGa09AOsYBMM7Lzjz6fiX5aBWel2hCdVUlW+9xBm+1plRh10xLnWBkHcY4BVroCzAVH8o
GWyrxUUDn1DGt7zryQE3m+YcyLYGHVXQeMm9d1LsQv2oJSi7dm4mM0r3c1KJr6bwtRYMdWIeoQ36
6rNEypgkkjwJSTBz2uocEDrG5iy6b34ajQLlAoS2rZ63HDiCXfgDVpu/FpMWXQQaAN6BnDLBi3QR
rWOnpyBKUtLNE+HczJhBX7RaCC43tQiOy9Mcw0/4PGFJkZesbVeJr0r0aE3IS5VY8HI6Y1Iij78X
XzI1jQda0vabIE7DX5tEV1MnlwscoabJ3FCGuvcqJ6Adwo2U2EwPdr7OErM4QKOvzgQTzntbh+VS
1mT7dE0GllUKE+fbxGk53IOy1i5VHPRPqWnFN3FJpVE5rrhmyLt8i0B+sbTFZDySctmU53L66Ejy
WKWBR3kSgFPcsg1W3yzhwknTYriHLWXiESC7jFYlsefrxQF6lxCW/pSkOs/OkJpfhXrZTLu4dGHw
EEu1SfphXMeLO2NNsfWC60MZttNS/uLl9eJ1qsAcnEuAZmk8+KWaPrD9SXdqBtSvGMqsjHTEX57u
eomxE1aBhRvZUf++iTD+qocwkKjSL6GSYwf6M0mqMYO8jmOt28eaKY8RhOqlHPaqUGaywR9/Ke8t
6a8HHsxrOzVYuI4VN7vvnL9raIyfGeULZX35JlC/gJV/8ebra6suBSr9vZ1S+YcYgjk3ntuZm7jD
232yKQgTSE6bLtbVrRdjgpK1Dra/Xf0aRxULs7LksbWG6VSNQn5hombfkNGgHkcq7r/hTf7CGl6+
7OKMhgIPrfQvnn5wKXNv0Kx2r6UWGVNt5d5PghdNhztyo8GPWXMUscCMgRUPmIgHEOfUMa9U/ZYJ
6mYPa/zfA/7+RGf8sSP9ZEf/SLAMaNtQPqC2QHlh/6LwiDHxNIM0bvdlaUkrhG63OFT2ksxybdg1
TZ+s2ZrnzQTtc2EdUEFlgubVYzi9mtBfX7LRlkcMjgj0iZz6m0gL7853Y6xHO2JRIg0e2MIH+Tut
NMzmX5pZD0E24AVNtbVIuf68EImht0QxYVmmINqFk5cK0jNLouPqCVBbpPikBInlfRCROeyJsIi3
mmG+YZn0jFO+hfSLcklzmHH3+ORcDY1pvwwCm2sSJfOTrpfWq4nzgsLYTVTDCQqSf4hcI1/rdjpv
U8ULXbKV7OFRODe6kWDhqkrq1aIMzhSQ87ZS1nRCTTquG4mbSr3sMCZRMpchbtx7ZrXTR8m0AnvH
yoZYYLXssfgzUveOdXHoezawJKqp2WmW6UvifGEf2MsKaUiHYLq71OokQso7BuDLnoLp7domLeNL
QMokEcwptHQrFxtTRQJ2iOGfs54o2sEAciDhYHhiRBLjeeSYxStZ2Ll77IrZG84yGmNuUsocQFNt
pzZOnCcQCYUVFbgpW1mPgTgxO1oLNo4u0nyqI+JTWmlh3O25cxEfckqadTQv/yGioI/Weot0IoxS
GDUQGai4T+iNYAkWlhKcxtT0zEuA9aMo4YrjKqg3ik2YRBLSP3cwqghKmijyaad1PAZpRFrfbp91
jMBDHJ8dQnc1vOoZOuKg0dC4+Yktvk4Z/IMm7dJdP1Bd6fnIipw7GoqkcvunLi1evYb+cWa69uKP
hZWumykdaCq5d8FiLHyc54UR7iTapQE2PxgcHHe5NaS7CHeFKvSdjpGV49dvjBrrN3syqA3NwgTn
VDxPq/ObWzpR/zxJHSv1kabfLar2uSK+/FkpYjB0oPPXbuntKkYWYVJ2wxjac6GGFYZ8/dZgZADZ
MaNrqTyLoUPq3ZVW0z/pYOgbszLrN6dt0h12eNNJGHTPJObOnABdbbTPDEFHepFCXHdeijFyZLOb
dFGFPMLv6Iwi+KceJroz70ir9yRMQXclHkaf5XtdKe5KORcrGEktI1x73qNqk0cpJKicibxlpYLl
CE1KtktngmlXQDz4gjGJfzZGYBaie4JzbIjmmE5edXaJLtyhAJp2lW46jPKZpCNMor0fp3TnLwgQ
uiFxXebgQ15Km4xEaP7weUvnTerP4iV3y9tBeeIrREvabd2Jb4zKhnw7wnAxbH5ppS2F8/KtFUwe
gwyHmoVRo8I5T9ZI6Ozyqqplf9fzfFwLwJJXRyoCwJoyYyaDgmbDgBNkZGleU0Xq7zpRtrzTQa6J
o8goRT7PYgHnA7/U2JxOORrvZCl6wXUs+G8Aq1wdQ4PTDH3hSg2ga5/L0FRAMCxvsoAU8PeVHYN4
WO0k7z4Rn8pi+eAMV4QumQ4rAi6KAzEOKRmJFFQFqqNzH7nIJRd4QIs1bgMmKeRm2rzwn0DenJJp
kwsAoTFJPhp/nq5mXreKSXhMMTIuYVp+DHqlC5Vf4IEqqMHwnpfwI2J1a8JLZE/eA0kTPOJ4ZLam
yPhZoaIzAXFmXkEkjkBwEaQBoB1GCaLX6k2QsQSJlTHGTUV6U4gvLoFQOYE2FDwwBYlBa59RYIAI
Eqchv8yWDVDmdKN8x7jX3BADMT1WGNGvIrMpDtoCruAvx7ZGRx8dP5Ea/EX1lU+p0YTVnPKbShOw
RzKnImuFj//Ebz4PSZWD3VZ1Yh80Xfuu6/NSLnsaj68oKZZki9z596WZAl0KG2ioqo3oohtFdRa1
ma8xjPLPPpSpL7UBhma0MZgaZhrVecTg6Waw6bTCWO/Y3DWz/YaDXP2qYoqdRpfBefTYZ+sx4RYm
jmzedVK9MNnOewP3uhIox6U87zLe6WU9y2bZhrERa2EfFyCSQepR8+YNP84hOp1SxK0PsHqdkLpk
OQVo0F4NnyVhz337rZdR/ZYYUXzj9QLYqFnWD1ECZAOAQxYulxMt6NdneesHIKRkL+SXchxAkWyO
SRdx9sPn2WB0QMC9Hyc3Hls+uBMg6qA59g0Z3g5HxRj4ZxlQhsgpNx/GZhrCoCR1yK2phG3aYZjC
RM4LxonwbHiQGOIWh6nQqzOpb9XZMSliy+UZJJSHLy0MQwF7o6Y4Hw12MzsenqaRMlnk4HM6kdwP
jCnZbNnHvpAVI14wtIqO4Bfw2RZIcOgALX0CV44xCanrTFF+tuwmIqTNybexr1ghNZT5vqPZYWiW
4vIOr1zWBS/FpA/1a2ESKN2NYMZWGtEqdBTOFhbEa2jdYsNhz+L53GaVx90AOZpODTGnz3T1DPsm
s1z6iVaBQjWWum0AbR4F7LC9No9AFkM7cDN1trdk4D3KA4tTyx0EPZ7FWtP06KJG8DKzUCXMXNuR
xxGqL+NzviqcPnPTwI6/IVePKD4Xzs0Qk7ZlyYDzIQEy4Z1sQKexSJquMFIyHizp9d+9KlI7mBTk
QlPgWSFJ45SXRS2+Et5CySHbmYDaipcsFWlyQ+TW6zA43LXZ06wDvDFelSHnHkCTpBsaRvmFqiSz
4WpM5Evg3R9Qt/ROej0SEWUwWqScqOuICnIapvXQ88AnHzer3ARS//zj54s5lRlHjGb0zTsSA+0i
OFSgI3fqlpy4aVsmWbqrx5oXOqWqjD2HTQblT3xjCw/B4+yk85Vw4VhbowcdqM0/enuu3U3S0sB+
AsVeS5YBmXMXyPtlOClJS0aOcL8DSOCKx4NXZDi9+/YLvPhkPS+TmA5AZdNDVsGMsu79Yxeh8vhs
m/6nh5D/zwmHLCRAyGj+61HlPTEkyf8K35q6SKu3HweWf/zovwaW/m+gmbqHQxfxp+4ylfxDPORb
v4GsOTgk4xX7+9/8oR2ynN9MHTkRzk2Wy9n/g3bIMpl/Mu/zHEA5lEXI2P7BvNL5nJz9qY8iStZh
osrvdNH96D9Jh0jgIg0AqAXfGI8zMEhyawwZ45NlUEmxdSsK5bCKM/8uSC0QEzOteHfIqlsPReJz
bFg9W36UWs9uS9xP7ZrV/dC60StiR3WLIGQUDHJmZy+aBVSg13ROqTaQXpxXtWKGxUEC90FlLQQm
aJNnv9CS69yoIbwVqGeO/SwLiVQmjaHgoFQxIMe7CcrhIYPMVvYcb4Ro2ducqv4mMTJ1myeRDbdT
DdqGwFHr2ESEYkMGcKpsrZGUkRwG1fJ61khNTa2JRNiZkXXoS8s6jrNvHQKVonVWhRxe6KY8qBBl
1H3nU8hJbODEMVPrK+LRfBpKclPdYtoEk2MdVFS5DZqbDoVRqo3OPl3Gqhtr1suPlAdOfKujbt2K
qnBDYlP0bXYdJoW5MTIemAmQDCO+2bMtHOrsUc8vQU77z0gguRn7qHpgn6hvuhYewklJFTtrVEpk
hESJR5NdlAUhl7oh4RzOifDv4EhMYIhkwEEkjCCl6xwTaoVc24MpOHMQx75/GxVsW6RyNbqxhkZO
3hJhEfXW80uqwdk7KFGKG/g7wa3TJmlyhgzh7Fvu33aoKRjY2eVuTpLxnPSBuVXJwBg1dar63jCk
f6fZrJYsZ0ML8FjalyT/hVgVGQ9LxNUhhQl+JDoHn9feq2/yRg7a/WyX08b1MuNot+MIwzLv7XUK
4Nligck4z+4Na2tVKeGGcylfmr42n4U+2ezgs3QAymNEXGhk/Q0ZQZ0LL34K7pSgUJkmO7g3YYmh
3plVvAlUA4XSGeiXI8BH4G1Ct9cdHPI3aKF+iD4nOAuBU/q2n/T4aKusok72qHjpcidz2qVRr50J
rePQGU1Shyxd+fB5Wysg6y0hCQU23yj6i2cETn5OLBXcgmIa1grc2n2sjIlApFbTx5jJMyIp6IdZ
jamIazSztYuJTA0iBk7ZSLyuxo1o9pOT1v6LHDAO1rpglGhQXCvi+WjjsAKj7uW4Aa/xtzHCabPf
RzXajGPnil4/FFJO6bMp2gDREP9bRGCm/sWLYu0eNKINGYRfeWU5nNKha58TWV5HgRWf4YSS/545
GuXuysTcxtaOcal7aMDMQn/EUzndYnydkHTSkSaKz89Wd/ljZ1GDyzken9LOhHIeJPVVmyX4IIvu
kvVGwiQG+wao4iYzsZw19MQYO3b3vN4avHQr2tVNMzekD1mk0TLKFus0M+WaaEYgkY4YyG8MaOCQ
T3qKrezQm/16wkv/pCG0O9S9Dhc9qC5E+567rI0O2WC0YeDX6ri4AW08lRYbu4NmTZ21w2pfIxKP
naaImlBG8075DGkYmxqrSXTedUvEUEc4zhox0s7vMufJaDDohc3er+apr29GX78geDJXA+Mm/PyD
ZB3bkNmHAtKQL9x4G1Vt2GZOddIr0X7PJu9an83oRTb5uMdWpriv3MG/yYa6xUMJwiYzEmQGPbp0
ovPAxukrd7Y7X6fSn3bQs5c4o7bYTgYaFqXxU0ZOfGDaEFKzphF9qeH/LSTcGxj4V92YR7A7kyHM
rbrZyagiT8jV9Cuip8Yb5tWUVG39NWC33cHi8jcpub3bGu1mSA5sixOEKXFqwD69GAbtmJWpcYIj
xRjEi19r4uew0UlSONxTtTYDsqALMoafx0yOe72Mu8esb3Czc0dtFzfqAz5YsZsSkpe7hq5sMMzo
FY0CI3oV0f24mV0yV8Cr4tC79YglbWmjgZep2AZB88m0wLtY9Ll99CM6Q6Vp3l1Pz75LZ46mrGwp
jhy7ZFW4swctUlY4sudzmm18mXaXgPy4pwA7IWKMsRSCK5RcQ9uVX9HT1Dn89zT/ItBDbI0e47Yo
ZZpFcFmwq2fG1GKM9GcSC3E4Zywa1nT615Vv1icGrKSRWKV/R7hcxYRQaTetHz95sSz10Ahkv0XV
6F4zWCaXpFddbhwdlcXnICeTl+7akWHRpfTFlL5k1EmMztf2SEKZ09l1CLxqXVsATau5TJaAKEGD
AcXR33mCpGatiUFQRNyvJMHBT53Q22dWXMXEsx/FSbeaixtl9Z2aO/3awjB+vThsu33BMrDJ0CSX
D5UVKVim2UTAvLaGvtTLvlutXX7vyyWnLrHKORy6aIQSbLvTsQLatsJsks6axtB4rJkEXJIg978p
v483IpB0XZH5qgX9R5pW8RcsGZBATBWTMtt5pGnQrninME63GMgNBvvcPMnoMW7snbKy18jt331T
Oru5RoPAsHAIrXT6QqUeUODX5trzmjdZ0ucMln4A88w3jWGK7zHz/1WeaTWG01a2H8y+qtErTDZi
zMi4LVq32eTtmN9VhntdxV11Luem3+C2oEO1poHpQCEawq1aEp2v44mQE1HSr2YJvJk1pRT1BWgr
7QP2lnvPyOb1MruQq2DZXHOH0MCEUQLqoKZl2KNZm6SK0jczzx80063X1ij118REGlunvve9MZpL
PxgfJETjeYX+K9C8l6owdLp5IECV694xmKL5LHSkM54lX+p4RgEd9MexyiP2TiE2Aw0TFg6DhSvQ
VB6Qeh+cCTQNasZjOk45cjYZrSqATBrtlqxVJBcwMrMdA0dxrDt1b89kAsLdrMjLBFJJsvlbR/0Z
Qliq7yMfAltK9wUgUTIQxVxp2MCX6FZT1ZZbnOnLVaP571FsfjFkHL3o0rFuMHjH/cV37qTRsa6c
99IskezS/G8EffQJgLo+9dL87pUj4YfGt9bPYbf2fKXQqNpx75MEvkK9amM9gxxpAK7aUbF4F7I+
43VSjNlWp3q8MSsvum2i+tjw0CEB7/AgvU4mNMNIi1iihh+vJ+Iy142RGdeWyB5VLtxLhPHFbskA
71cewvBLn/R1iOpy5Q0uVxfXoNHKP2uydXHIm5862ryl2IThe1N7HbEmY3DC2AqKe7yXZolntabf
RGN7MxeoFJOOiWWLZleUr00Bl2Ju1cPY9rfC6G46lKdUazDU3JmM6C5S4TT1OTVgT3Takobo+AU0
acdKHUaG+AycK6Z3Z7eUFWgFItbJAz3TUITcklCb/+5A9P8bPxgI+D68fSvBP6H+N+l792P3Rh1u
Qw/9rxu/q7e2fXtP+vZ717V/8ZN/9H1u8Ftg+i6+Ng40B0MP8Bv5o/HzrN+Wrg/fVR8+JU0ME6J/
uUaYn3RUkmDoy5aIqx9cI4xPrwl8kRl6AT/BfP0nnd9PQyifT8B0ZTGt4MN+YVQG1kR2o9DE3k+L
j4QZz47ww2iV+hhC/nB3/oI8+qvviuGZWMniuutaHFE/zV2LitiQZU6x900yfgkbfRV0fugVkv5v
yLB/9Ul8Bv6+uK6S57T8/Q8+XXGnRXMjckFwUt7To+k37UAZ4cr56R9fEhNkwo0WyxoEpD9ZyQyY
EgR1M4v9BJCTF/lHpKUfGf//3/kYB2NErBh/Zb12cC7bxFGCYeQYbChP5KoFRgxRl/43bh1rFZ8a
chrgTv9sHxsLvbTJ3xX7gbTds9J7tvnaBPyvsr+5KPfXhee7EMcwRVnMVH72AfSGEvJkACqQjGMO
IXO6TLF6Yjt/EsPgr//9Hfx5zs4q9zEVcl1k1Eyuf06g0Ayn5t2sUQhLxtIeGOI+8zkGay19032a
0dRu6Mam6J/7yPLBn5FUn0ZbPxOW3aZmDAptZQ9EUN/35D+unIA0dpKUrL95v5bF9iOC83mNzMLZ
FXAt463+86qf+6yfiEkRZBpIyk8IspvM1KP7f38n/+LdIrPsPz9lGWr/8G4t1PpBg8251wLlnMxG
PQ3lWB0rLEj++Vv8p0/6ab9AWpjUMKFZIEU/IXTJ3ma6n/D/4PXSf70oPNF9n5XhBTbpNsta/eGi
6qh0/LIWJS5NZr0W+gBWQrOnbj9BiAC+9doIGgNpsePs9WbpLAorAMS2qyOEeEyBRwZPGx9//LCB
gfn+yR/CBAYMydONbe/lHxMmQYd4NoYr4bXIZMXcuiszgFxQC/7JlETlhvmuCS+aVGRPyfJuagLz
OffM+uBEyGiGEmR6xDoH7GGGqDZVwW7MWM+5p9wYpk1P2wTbAuqKZKjQddhU9HlRbTAPq+4JFLeP
pB6P7zJil0fuxncnmvluyuz6NPrtkGGe4yf1ZrIL/StgjUadx/fRsLV6KyMuOh86sa2DWNzA4KzX
NFbgLEjKKM2MvggU/CV6I5fA963UoUFmEiqV1qAPKnWuDpgGhTFxpCGsdBPmPJtLEqf4txC/S9K7
MraYDtZdOGCYdETujOqN0crJ0DuEgSU4tx+UWugV+IXGyeCcVGxkr7FfF0/uCJVAtpZ4kW5pPkdc
O3DgyFBclHY/852GiJrMQyUfWtbEu47jAe2jxhDvqR1958S0pbzTtLR7jbg15HxLceP22Ydu8Ex7
8m6fSz/9UO0Y3XfuXB/QOfLt25Zur1jIZQ1zhph3OyiS2yx11SVT4Fns6B2FHEzpIS4ACh0XoLCg
DTmmMfFrK9S16XVsoYzN3Lj6wFPCuDbqjJvYF1jOmtoITetz2RdI3o+zHvnnxOWW5Sk3AW/jLJzt
ZApRAscP/mwus1kvzV8DwuhRLY31OnKSDG43sfNziCKKbjuFHiquaGhFQCcXDV+SSGj4OxhD65NW
lafzymVUjIAqnZ99gl4foPWVH7gE1GhiY5Rh0G1XKEXk3s6M4KkmvPHBqmrWD5mzDgHa6CJyhLbJ
QFS4gk3SEEuB8y46vRXVbe6slCkoqUlQ1xbJafDUyobXztZnLRyopIkCCHzGXGLJYyYZOHkiHyEe
dr1fZW8BBpHboOI9Io8MMUcaDMWuHSLFwCQYvszNnO8c0XcYSGuNiWpLWM68mVFtyFXTxmO/wqvC
+EocSfvNnHm3bA3G57oYnfZx8JC7xhkQgzcV7KEwIOhw4ekcUSGh/bZHbDOMnCfhJHH+KmOzOqqI
LHlIi2aYN9kHk6cAwYZrHfkidFhxOa01YAcY8fDWr+OcjM4+LgKC13lCvcXR15OYjWqf0auTBNF9
NjR9vk6ESr5XAowVCxSIFG7izmfb6L+Idhp2gG/Y0gQ9C2Ee/eo42ulHi/6Ejp+099Yo8M6Jv3c9
Ct+kVfeVNOGVD1/7ZEqPZeXCD8AH4cRR6P0He2e2XDWSRutXOS8gQmNKut3z4BkDhhuFMSCllJpS
s57+fDJVdQq72wTnuiO6O6ioNvLWzvH/1/rWbdIxKVEZj1t6x/1l3+pwG+P63REJgF2VgsInCm7z
mazfXT5zi4NzVLXrfMjAcqAOlSunVQxqVsXxJlkQP0WXhtcOh0r0mcz6rFP00/oqQiBEmWfWrG75
gOOaq1i+rlw+t52nj7IxgusAcNejGpulcNJaoD8pCaVu5JzGjhGVsaB+6UI086bi+t0DJN96DYX6
VR7UIRkaHWmahsayGi+exMTNgltL6Jq7m3r0PBZKrVk/qCouhe+RpiiFuw11XFQQntMFtxSjNbIP
clTJqWUYdqGu98rMu02KsXOd2125EQOP1igyDpIIafTd1vCUQHyuQIuQ+t6QU09E1VZLde1UbblL
BifgS6B43tTLubqkPqSsisFEy7GTq9xyqZXxdmQU0kQWdNifV13cSZ/bLLC+L9AIyhqMEc+cLazh
LZV0j8pnT9mMNY6TxMowWu8qjb1dg8JuTUK4vfaAHe1rTK3rHj/9B3wk4fXsR8VmNH29do0GUzLf
MH5ZU+tDzG5w31dxtA5EUZyiuctvm461x4hZPQawZ/Cnc955WHY7J4WOHRe9pAhlm19Dq2vP9Ng5
j5bddZA16tAIs8exDCM2D2NKO1peO9LpH6hhN0CBkvYySudP0nSGT0GG/yiYqOK5s+Ud5lDO6Ijq
/JpE3+hGZeCNqDihvP1Rxkt8aCs/MJ8/6t6MDzahUdskzut1azow1yfE72yL8Z7F/avhlR2EHTa9
BSh6NGSiPtYFK68uWHHMPMCpYlrVEulBt/3nIitc+hmkhln0PZxhlYkR00UARJxo0bE7AJt19R6V
08pGgzOs2iZMC0ROisUs5ZJXM0TSMF9jy8qOBbWdkHqvv0DsSeWFh1JTxFaVI8GrxHVrossfahhB
uf2hoR5yGmonP1FNMCuERejUHdV0m84CdqvQP4ylL87TYI/5zOajNOtf7g/RXY2MiYyHLE2MvSv7
PDkNaej048rOoz444acoixUFNAfzPGdxyKKrmdTIH82UJgHAjCz/XlHhWFkypssT+BUusynUS4ve
M1GajKzrU7BwK9etbtubQvjxSqduF2L9DeIUImyiXSSzndUj97WaL0FmZlhJRvV+SJ0RI5klUBhw
uEblXsE7OhUqzTayMr+6QXeo0pQK7+Qg4/FgfdqC+cXC0d96XmpcWk5h4ELy84WYQqeFeWo7qzJF
JtypgFpSTQLRWEePGW2WrQ8Kf/vs/in92nqgjjdedezRlMVjDTQFu7KxhmQ4XzFd46dY+Uj9M4s6
j/LHkKOlYRzl6JnBzo9z1jdMwSz6MacTbksu1m8XAvSm4gMfMqRwiPQmr/+Nx/I1MnRxWQYc4UMP
rS3t518Po7BxYrdrTHVAksB6Yw/9JYmlJlAKzTmh5Wh5NTkLQsueOVdkoS7PTHjv3Do5tgQr/N1F
DY/tr/eKn67PJQCU+LlXIWZ+bMfMAX4fnVsfOxPxCA26FeSyx0J1d9HENvf2FePVzZDmr8nV0HUt
zuOgWl+8ALf3ctpl6tDXHMKKqIvYoNiOiyIpz3Bzyp9M1P+qIX7NUV8e6HsLhJn8m1epMIXmgOOK
jPysoIaiwSpRUjEqIN3g4n1sicKlSpxwHvSC4eZ52xnKmdCABDLGDqOXsY4y5T2Wc93vx4Z9/e33
8RoOzO9HDgkigcXw/OpSXpF+SWx6lx2SPHdPXd/kP0pnIVoM7dCY+Sp2OWwrpZhISWq1V73grGlR
Db6uLA7a+OceOcoUJ0rowWayuXk2ssIXqqbOO7s27lFa/xopVxPSyqC5smqRQh/iJRfSGbm4bl0/
j947ruk+olOg+x/yP3s6mP4tpjk24Gga1UdTyvTL865YFGSJr4c5s39HibaWW+wvt9zlXXCixGAt
PNxELwZH3GFLZPfKDi1BJSvPaMpVS+tkPTjuA2gyg8DHCocS9omdp7Exkhn6p2lrobMkheF05Cth
mL74Dcj6GATwcQltDFGUZ8TluXKH3y0DryoWPIVCBQGd5O4ShfHiStrJro9EUcqDcDk8C1gDpOuJ
dl1jX4hXIiud1ZRyeUD62D+8Pd7s1++YI4qz1H/QW70OMKaP6PZaDcmBznscod3EHGNEUfgl7zga
N+XgTdeh4YUfC3f6mIVT/QPkybBtp96L121ZJHJZb3W7qhWUQ7wMFcdJl7Y1529UwHiFvtWRFbVH
IyJ56WfZ4H/16t/Vqy0rZJC8Ua+WT0RpPRa/lKp//tBfperAfoernzUXZgJwc6RI/5SqQ/OdS2c9
BH3sQUt3BWiAv0vVwTuipnDlC1wMJoVkfou/oAqu9U6EngmYgIsuk+YPAccvdiIqW/TNXQdcB501
IqdezIl6NHB6qsY6Fyhe23rdx7kcD9qjUIDqvhBY7pMpLy/SRQfBkZe4TVwOSYV6N6y8R1/2hW1h
QSSMbiQmhnYL2gdXuek5tmsa63igmFt10QAQ+Neb/g+17+U3+9eqZbM/Uode4gRYOFBrvfjNg6Yb
kBPM+oz6f7yzksJYexzTLqbeN1EgTtyM334gG/OrRxK6u+zZ1PUF3+aL2rQhlVMZXRmfhQgvyhZk
Jg179pY9UVBxjfu9NuqDpU2MbWSR1eO6c0EoHULBwrPz4sQqj5EPOGE190QFrwoRUUexWzHeBIXE
fFwWHRe+RdirbKud9y7EuHPaLBHG1HTYI6ws0gLocE2v2Bs7rIEx9LP0bIh+vFMzW5Ftzd5jW1Rl
s0qhBpHOQzki3mo4ylw6vAjszSAMqhKCb4TDddt03S4C0XI5CdAFGr5AzcLP1qsdjkKTa4RQf9rK
utIBdYy1H8sp3qLyX3RWy29uJq7C2ZzE9r2Fjn1eSb/hszUat5qRTONNjC6BxcuWAWA/z4Z91Q/Z
jDrYrhPQaDm/0bPCi0NPMn7QsDBAytYGfic7TawGbj4diSvSpkCfCX8S1YONajg5tbph/MWNmimn
+V5/N+sCZbADsvVTFVij8cWxW96cbEgVx+1ajuVRVwEnzJ7M+hnaNdYf7g49/xa1A7+dnfbs4ONc
m0iAzDRNFpcGFcVSF4spEbOuJCu88B5TlvCP3cSdp+80P474nQtVLcUt+T781bC3eUlycvkWhEur
6wESdl8dXNRq+Zb36HRrTzq8Fmko6hijhy0KPF+5SABsz7bO5Huo5DQvX4m/yN/CWmZ8f5VTnsPa
oLYiIeX56xke52USD/MtuhzcxRTIxsNiBQzwd0hgmI2emIQKHzsXDOEP/qbsbaQ5kR9vlFfDJLaH
cbrHHtdesftwN8vTCOvETJLQY5yC7J2mWHw0EDBeDX2lbhwnix9tiiMHCsduACO08B+LOOs/VY6Z
jvS4GbLJgLauB4EbrJN0OdPnKsqmkz0KyNte6YcfDSK+2ltbzobYeL3PsOm1z+sdZC70tdmOHoER
XgxcdJ13tWPN+MqCZIYGxoi0n6jY8t1Jh0PCjymduuozf8zTHyRIjXcyNylxCEIW1mXMGGkQandr
bs7WPUASvh4FqFmsDFrJADyHWVFG9cvqM2+GyeWnBZMyq8oh2jVA4ZqHBmXhHWJDJoIx+7xgaaOt
2mcIns8etvsKIHPDfb9PqVmmkT3e0LyoD10yT+OFA+00Xvllx1MokqUzUajQBbcwZXgvSDwQbnYe
940iyWx9n83w9j4anT/XF62tDX0zjRiad4rryfBhzrlGgnc08+wu6lNcbniLQdr2jnOc++UQOU85
75I7Je9yNAeOnWEIkQwxAu2ZSEFp5NQQMXuqGibN+nkgZ9DcYB5iyNYb0S+TotUo3CGX4u1iMS/t
e9mhrFvTEErEw6iAiV2nES6ENfbrrHzyncG6SkTA4TFQOc80sjgdD6jfdPoFAQbOsZXXQRdwoqDN
PmlWCCuBxzB7+rrMi0JAjIoBKm99FRt6a2cE46CoNNNTU/t8563S1lXazs74KeiiOvvu+YWNIsSd
EENsc7O37euc/WeuV9DOn0GbNrBT0oGFaR4T26FGQJI69X2DUD74HzNGBBkH8EnN8MHru4gyrvXe
J91xWIOh6z5AcDG22C2TDQMDHHEXJ0dHhRFwlkhmq1wSm2M51uRtEj/3DlR+xBKGl9aGpIzOVXOH
0FQUKX2IKULzUZXHqgrMjw0I2bWTm18MSj2rtkDxkU3gymUyjMHByuz4q2oi//uIQg8+gy6uWyUu
ukHX0zZTeoTdhiLMc3pg2WxSG459zh1Nt+KL5Sb5zi5Myk3+nHsrs/X1TRijWfOrjNuJPWfqUlax
+mCnqCZCs2l3s9FSAuhHUgY1XiqaTtV1r+b8wqPCsYVyqm5Z1qsvYKeT972rbgbfHBG11A0qjamG
3825c9/LUr6PG6E+AOps4h2wYdzibGAbldXzSRlhtgM+JFd9PRSLI4nqjeyd8p5Np3oovLxKNinM
2l0gzfJTIsTyapFFruhkIQGDtz5eVTDZVjGVmA3yo+aH1L7eKIy5B3tJ+B2w1sHNbnx3k5heMSEL
4jiwabTdU5DNy32g6mnpcjnl0Ueosos96xbqabU30ahsNJ/xAWcN1SdgJuJYcP/qt1Pud1d160bv
wyoRe6OZoRYbZDcZqTEHJMMIcWUkbX1mwZ4ORKJNR3h9IfFG2bCdGq1RPiPvrrspxTjViPsemv43
E3b9OQzC+awLDV727RPKq8Mc9C5qTkheueM73L1/veXXZe4EqcL3MrYV5ZRiKesODpuQa1AShkhQ
niNm+eHtp75oknIQ89FhIKhf+FU+ycu/PtWNCFhIBi881XhJPoOqYWGokJAGf9a8fH4Ozm5ysjnt
LaqHX5/TJ6XomjCOTi51ctZUU7NmL3ZEb4xYMN7+UC/al88PW1q+vE6LFJKXITMWc9iIOQSeAkXV
ulxsY8/6AEN24fbtR70+yFIjwdHIWdwkMellI72OQ78yRlOcHDFZV8ViR/KIRaMS2JbnZsnt+uPn
LWYJi2EC09MLXjS1LYIEykLl3mkek+jjzy2oSEx2DK9YuirEEPB6337mi6s3r5MPt0S84argy3t5
WJ/y2G1D3bonzH6crnzD5PDDgsoOXIxUVSkL8lNrI+/5s0lNe/zjQUoj0OM9m4TZ2d5LL0ZZuLU5
KuzMXSf1YRhwNI3WUP4mWu71VOApPqHEYjGQcDP5dYiqyB4QIzbiFOOZO0z4OfZ+8Nt0s//0FC6U
ATYVyhmv6jWiddBtGnyWZ+WFkHSQcB7+fwwTj2Rz0HfcdhYO3q+fJavpDldwQk52hI+STCwGRT9B
oNsi6bCuoFr382+udK/XL9Z0VhM+lrvExb14fYXso2lQwj0ZILQfLDyHtGd7jiLEd4TbAqunvRLN
zBB5e3S+nuzQX5HM4NFZ4oReftSQcr85V54Ndo3ZHZWsky1y8c2cYq59+1H/4SMyOJA2cQYnJu7l
YumDVOJRuY0xcLGi5VZ5nhs6pMpdCuDLDW5cRs3bD/1Pn4/USpilpkeJ76VMrMeu7CShsE5KIGMp
clQTygySPRed38705yrar/dy+BG+R/IyKOng9Uxb2q4m6wnd2gYvYWrlWDU831R3VT/rqxKSG82T
iWPyOHCuo/dHAkJfg+7ZUYR0uVyUNCwxl38jD9Lh1DkX9P+DTFTqN6/l9cILT8DxF70UCibrpdSs
kN6ATQZul409CT9khPs0XcT+qz6lmgeKl2P929+E9XruIjJkVi2lSHRuL2UxsaJeErHHnYzA4Kw7
klhCaRiYz7dAW2yZSRUt4z2V1lXdqfpz33uztXFkON7VjV2rfR13c73jlIQKH7BA8sebA80BlJPo
1By+u+c65r9kO2YNLLEPmPX5HHDoNr0ULxPN+kbhC8LSSZjB22/k1dhEVLjMBko5DFGoYL8uM7Vs
lkP/NJ96N3IfG+AN6WqqC4bpuNTT//xh1I0cCt0hS83LXQA1R0hkfDidxpjWelqAfQNCwS3HMytu
SW8/7NVXzScLluhlE2cKy9mLc1GeGVZFBtR0EpHHxTKWLSOLicgt8e0H2Uv76pcphxwOsSQ7Ah9O
UBf79R0qJ5GjqPyBE4ROmhuTO1wHz7hpSZaG2ducq7SnEuLG+NeTIaHxpyrf0dSSl22wrMe7RGbU
CYyByxL9RpgKs08L2zQEpSyqXs7OJKuM63mdcTke6F7dtAWMrfxPF2LhWRzvKJjSqKN99KKmJwsw
gH7eNCcMBcFmoGl0BuIg97E5/fGpi0cxBnBnoifwXzWooP/YbT/ibNfIiXGLp3z+Gtvd1rDH8uwW
42/rh8vu9a9vyWVbQyrJ1KcJgAD55bdEwJJj1dpzT6Ie3e9C2P1Ju1H48bkgIvyGqk49K+8DBHP7
N5PMfjlE3EWkiVjT4clL08tzfh0irkLjgNQmPVnADvMZPllA3tZ+Ao/k2GtyhYOvcGwyd4NDymqu
whg1RuHoWB7sdkLMQXLCdGd2OVXEOVvqNbX2l4tFp/nzs0Fc56JJAZ1Z8sZvJ6Pgb0L8fwiRJNGp
zgKnvPXSBpnBMryUwWawn1ptVadeT9USx9WMN94wUhprIvrH54zCERKOuo+X+Ey60JeeaWR6Q6RN
fjtQbbjSojX2oyvFTTlZxrwv/YL+ct+CIDR9yHgXlKWJIml8D/x84urqos1cnKC+qmbYOyTEcoGe
5Qmki7WG9+B10FhAVGMm6GrptdS+zR4apTOni6paWSnFo66ylPVt0EFGUdwA/7IOx2ophsKBS276
aeTPvlEjZ8PAQdEbfiUp0aLPuBUV9cy/nWv/r8Nnn0VUXkK1nGvqirmWEFwCE7doYP9l5HFwcZ/0
GGbHODDGu2rEnHSDUEmRVRHXfXvboP/JNyiKmN2llVcZjjwULRvdtVa9oyM83mUmUuNYiDK7Q4fQ
fBtpg89UeFNv/u6IonMvdW0tpahB8TVDNuEH+ejeoweha35fIWymVWun7kW/MO2oaOAZ3Mmszcad
gCKfb6iDULlqySAS+yCfhLNFv8jfiNcwQhQ2OMWxHtPOeD+WkkfX2cyuFZooB+pVopzGvi4IQmjv
LGkkzSZjuCQ33FcBtMCHhzSHgtA99j1mj2zTtT0Bf1UBIUXYLOHeHDOCigJbNMKUQfoXbh9ZwzGB
aRKxr1ooashuo6YVVF2D8VBxh8VoHVJlRAAw6nur8LQCM+MxwAjHFfaVITV7w/M5gJo9ow9eC6WG
RNCFO8Eeg+AUUQgJaqpt5fgjbOfoBhoTytbnEpynOn4ZJxmteze1vUcZJQk2uK5Bl/1zWolFtWcu
UIXBB338WHiS0hsdQOvewiVGF5RdsV7bLdqKtRYeo6gOFvhEojzeq90sNXMnbbqviJOHfjeijbz5
2ZqxAvcx8pzlIBG7nO2C0kdoaqVLJVZTnl9VKdcfyElU4J+3P190FBkTalf+hefTj1hlOD7THcg2
szkjNWKa5pVBp0FNLi/Whbvt7NLQjuVtU9T8IpZJ7WRXKbu5K2arHr90o+8YMCB9L8vugjIcu0tv
hNAv0pSkFlKE5PQ9MOhkbNGLk/02WRVV4GTibOww/wY/Zz+mDZCUq4RyBWPFpZuzJJq0jv+Jg3nW
0qXWLTS7lSI7B6BmFKHbWLOEe+lJ6YZq/aQoSuLGKuaAkgSCt1NumiOlNirkbUCBbO76dPi54/+v
T/q7Pik1Ek43/71PevV9+D+X30f5VP7SKf35Y391SjkmvaOow9aEyURwimHz/8vUY5nhO9OjE8rk
/NlF/adT6vj8EKy/MKCgQfULZsPfnVLHeufYIXw9h3oYya1cJ//E1PPiOAd0nsd7XIY92rE0bV8e
VFNXsXoX6YUmuGB6dMuFr1S4futuzSQ0inDlDHpIp4Ok4pYbx9KGdakXlVNxYCc097Tdpm/aiTuy
JswKGnQ69fN5RPz1vdbK30iujXquD0UbszXTmlDD5L43OJBj+Fws2PjLvylIRyweE4Rkb0u3IE1I
AJJG69/2JT5HZ1uJFpDne1DZuAcEPRjzM1NBSeyfdE5YT8hGKfKTDIxhjTTNWNk9GGZq4zHonDG5
EJgdq+A9DkoIPCnWcAfppZW7LUX0tMCqed8EjrC2Qeo6yvwka78FpFJUfWAjVTNzknIRcmTkdZj1
U2I0eufX1XQDT66gXzUNKT8qJmP+Aovclz/Rhf+bgL+bgMux7q0JeCmbZvlPVclfZuDPn/tbq4Dq
gDHOJHO8vxOX/5qBIaqDZzedzf3tH5LK/5tq5jvECBQUQ5s6pvC9P5pqInhxM+cKgKrfQuUkHCek
aPHi6kQecO1lVZMdc6ANl34MdA2iFqN3zqlzeW1iHtp6iR2gTb7oICFPuUBHAPmXbjl9mEES1yua
fxARydRhwoTWxHkiW5pzxLhCjZ8M7jhVpmcb2q3s5nMk/akjGKWyAYe1sOF9oIKL9yBaTYk7ZlfP
vHdosxxQawntUSdOSJOdm9kdHVkfgHI07oNh4BywQOKesfJQm6NT6Y1svKKAE8avCaoxGorq0QmL
eUdhGJISYvjjRJ+AtJ/EJVDtoCas5vq9hWbYOAVjMsBJIOfX/9bHTix2Q+gTbWb2USy3eRePmpyh
xPA+J2aI6HcBcrXJuWwdztyrARvDcFPbfgdNJQ6GGC++kQS7Mpus+G6ITcHVLstrdyUBTwQ7u2HF
2BgJopSj5S7/T9ADof8w6qwq9qI2ucjCmPRWYCiIrYmshk6yNQSzE6DiF1YsgdWJCL8ioo/4az5P
8XXvT+W2BLhGRLA/1dWKwNDgYcakb2wLaxi3nDSBgYt50/JPy6EbElRa91c+mWHNOjNj56C42qAw
x0o0RPgrtLqli6L2WOdNCMoBJ7hwV+k+SNc9Ra6zJhKqduvqpqatyoCpfCi/nSzXxhRGt72Yxg8k
GWUPZjJlK18Vydqh471uZeZ9N4oxvePyjPcmHOtNERrhLgG4d2xhjn4GhkzqEIeTjfR1cZRh0Z7c
CJ2jZam7BBXubT/SAaPEHftrBMtkEwyC9KfiOIbTPas30AMjDJuv3gKXywFGbkbgY8csFpiVhjY/
Uyoju5h+9holhCIODapdbVgJ1JIyfBIAvBWJgDq96emiP8Y9OkcSoCbzCg4M6UBtahknkIz81GQW
5q1uoJIOoOc/Ora6T43K/ixAscZrSKZPElngRxEwqZA3uDsAyu4xJtsQY+cIYdIZvkdREzzO2Du2
YVVi4e+TuH0k43WbzpwkrWRwV1k1nHs38a4VQvWd088IjwVKx4PmDHqk7y4u4Zpbn0e7C64svwCz
bg/tMUwzEHvuFCKTKdlWENZcO4NXHjInd87kIYxXNKwJNo8r7xaBsHWFvyZ9qIsk/cw3qvbj2Dnn
rpzVoSsKaKazq54qZPcRdvfYP0ntzDe4/PuLvKWuSmPa6ldRFfhESrWcMQ2D3GSD3I3LYNLObTib
AvknU+KgRh2R3xxIeSoANl93Qddc9NqRn7g9wVhzpsG8rLJeXrZJVt93CJffSymqE+KIYmuQHfK5
dKcURb1oz61XhsYWCk96Mmd/tndWnuQ3tCqiY4WlaN/OZsx1PAx2MHq8H16PQYJawvRpTIH0kUZ7
LLIqhycaXaI4gIbaJeZqCJcM8yI+2mF1njxzItfWIZnM7b51xcDtICvUwaTItSo84vIsqwHcKwt/
ZycmfKdR1F/BDHdnsx7kTrkI0UXhDrdpSe5gkgXTodSdc0s1fnro8Cw9IRzqb3kh0fXIBfDT7E/W
YivKN8yTdlPmYwo33k33lZsKDGldmX2oJPcqvnZmizHUu9DPqm8ws9v9HOTER46R6WxHMboQLXV7
Q1wJstqe6yMpIX2yChrP/jHbHKxWJjIphjIa9hBREIjK/hJj303Vt+GVXdrxgx0w/2cvrHfQdbl5
ANYzL4XMzMuwzcIro8zt22nsOzaKZkK4VS5mHjVeq7qrwIYzUekKxejtYYPm62hoSS3j9n2qSuCz
NAGxX3VOcdnVZHX6DksNvhQkV9w17Nq13ouJhPM1qIRo3dRiekLyAkFkMMBNrLomTQ8NZqWvmfC3
I1clUEcZPYa6tL+ktPqOqvEo6rpS3ls6be5iHx4OJRca83B5qUdMWf2hKbqQvF9/vuxx4TxW8HfY
0azhTskSCg6zx78ohmH6Bm42ndbUBvA4gcI6GXHe76PG6q8wITknGLRLm72uPw54d25GjwC4Cfr8
3pFjcsvOVn0W4GW+Bm3h/5i445N23Tbom8L4G/GT6QI+JEwVJ9OAm+I8jY23wZ7fQgTj9wSt0RDV
ZmXpsDIb1T9WGEIUgibkZGC4Da5miVt/hO/VbksfSUTg5TJaeyLNfhQuZYcm7OtPQVwIsXXLOP/q
xHGwL+oxuuysKDj3QYGpYJz1MQkDlMIZzhRIi+wnym3VVeuaWP5ga11m1tRuu6AhHbg08MW0XC9T
NyOwWMEuMfqi+xRgs8SJRbgvtBQCaFaNM3S3VdwEF7MRTt9Np1Pd4gZju8ZPGp/V0Br3SeKJz2i3
WXoyErYJPTNSAmmGtsIAMkfRFnpuCSWzcK6kGRUsS7hLs0BN1iqNPFgyYHuWMTFIfCOhgfzOSso1
LpTgMaMrtDOl80jjubw04NW8D0gj5nY9OhdDG7osg5N9Q83KXIMpv1y+QBrujrWf2w4vTSGXMB77
EgNSeoxtpMw6KcqbMradD37Q9tvRN8jxrUtvbwjO8SuK8hzE2RxJQmw2RulUx2k2m1ufKIunNtGq
XVltNW+6oQ/fW15KMDQNiJ1JGeEe62zirnOjcm+yqIamYfdjeKtiIj2o1pbrwYQ1F+mBrz13zcva
JCPXFeMpbO1gS5mn/o5Ny26xqJAFHLW1f0BKWa0b1UwAkaYGtp2qbrKpqg+Izu3DSFrIGs6jsR6G
OZz3ETjTT5wF7PsRHBi2FSgRP4Lc6D7npFHtoqx68Grlb400vHVsOMl8PrPl3IElF3vLIONV2qa4
eiptHEVhN+gaXQGZZyncPclKA4tpSDk42d248Uq2t4kMUYamS55dmnk3EWfTnSXZrDugqumO9HM/
3Tj1zPljZBG+4pZXb7BgfixMknaQwrnVOiIvfM9+V+x6jAf4R4FbGtLyDzbc0Wvf8ilncSX6zAFN
EPebkmhcT9Ghq9JoHaNJt1e+pa3s6KnYWi/UqpuhrPpkrd0x9ZBDlBxf+wahEFl7d0LrZDWACDwK
c0JGBLeTeUJ/gMER+uTazskW/bi9B4AzX9K35zA9clItIFWbw/veVPEHMyvVB9fmDOjCVgL3EtX1
dZW14XnOBKeV2IuOpl91uCXQ/yJ/LdnBsD9FR5T2RHWiYkpPaRsSgix7S3YcMcPyQPBf3Hx3MC03
IfInmlhBtYLocxH1sFspzuiTp5L6luuyc+m6eroKa1J4w0wihI/r8ZQUw7yNOfg/zEQcp664jwV2
rc6WV7T0LD6le8oz3/pChJq9IhRPwRwTFHX9nKby3NvHyfBBVg2Js6k7wKmVMz/qhLAc37gNKuBg
IVjWjUKPCr8c9G7ZFsPedAxchTjy4PPZZ6msfKvS+ANfi7MjQs1dwyfqNo7icAN2DxiwdC7J4vls
NaTSj31L/kmWqU2WBQTB5ooXkw8EQef45ALHqVYU6opTnNTOruiCXRIX04lctutkcu2PjkYptg7G
Ml+bAraYhcRhPRsjItasczZzORHA6OZoDTDKAOJyPk90MUidnQkmx/YbRp5/PYokW1eioMzJ8Hs0
Gn+LbDa6RwIsDhWG3ZNnN+Zlkiu56ePBXc+BZptrEnmUlY/iqWnnNQ0tsGduN6wwlcdXBfLVXZil
07Vn8uHSQG3l3ObcEypN9aEC/v2vW+t/EH2/7KGglLdJGQRtgWQ94H74axsD+uSkZBfIIxgyrnXG
SKqVngNWaQ9W/XvXLOqnirNUwZYNpPbth79oVS4yfZuoPHuRRFDiWKwB/0YazLLQYporebTGUj/N
qYbVK1WCPzPM7t5+1Iti0/Io2Pv8d7n9vtYEyVqmAm00j6ps4kuYIxNSzCkuv7/9nFfOuOVB9MAg
htp4EYR4IbnISsiNOvPjY1cRGkzvfsGWPWeKyfYGeh4d0j5MTMmXnj9Wi3GNVQUUtBEly+WaYPVi
+/av9PorpiNPQxiDziIY8l/c/TuzDZKWWwZNg2K+RLc67Z10kZC7CkroxowT/YR3me/ZIsPu+dn/
qx/9vn60jIz/XsBd6kclvbwXxaPlh/4uHlGiDREMIdBb5ug/tdvQewepDicLo/if0pFrvsNzZzGZ
MP0yn5a/5y9/iyOWKrBNgcAiQpEO+p9BeJ0Xw4luK3sXkwiZFFo+fKa/TlptCZAZdYyY3jPHeoWx
WPQtpNbIJr1XuGBo49xH++6Vd7Kaiqt54MpRB2jI10XYpVvLl+b7tM3maavtMbtOOGDB1jEQ94a+
3o+ge0/Y5K0VbA0S0LwASQfzInSBx+JZAELiJece7uuFGYeWvyptdYHZNbvxSyfY52aY7CM/8vdu
xil2HecGWSssZftZJvqYUV267JolpxlckYEQmZYpYQBEZYDIEJ9kZ5fd2scivWYlBHUKJBAMgk32
ONFld2Xt4rAFlzseO/Nrls3lo5+p4HLOnIgD4hi0nAHoSA69GHdZNIrrIRoDepkiVOZ6CRo5Lhbj
Q6Zt42lgd//hVxIQQVoERwAv+ns82hGg1LyybmRSdQtGXd+5jTuc0sw3aV6yNRD9mdrfU7M016mH
/h2QuYO9HlvBVWwW8bkBz/vENRtvG9Zx2m9zXRwnWT/0VF9Iklmk9knQf0iqtn0fhi3hBESJ6q+L
h+FBG6xQ684jtZ6iRgoutAiRzwQFAifa1CvblFwXvDDz1/TMARrSn+2ofAyfWOrJpe4K9VXJtj2E
s2x3Ftewp9ns1IU09bUxx94p020F5Xiez4Ra9uvC85udT2AltDshFzDr1NmaLzXOHkIZEofDW+r4
23KjoZbmqPNk+REAm1z8X/bOZC1uZNvCr3JfQP4U6jWVsgcSEjAGT/Thsq021IR6Pf39he1zbNe9
dU7Na+JBFUkmKSlix95r/Ys/dPIB7omovxaprR0yW0/2+KyLR9SJyYe8S9mgaQ2COZ3J2NxKTphi
gz5JrwN0GTmidW7AY6Os/qa3/KUlmkE3oeoI3EXJsgoq45l+2diWCdWLSUWHo2P8Cti1p+aYVgFP
WTAErbOkvEvxYgRWM7vXsapgLMJZBd7gyZsaqs21oZmCg6QcSRaglUHSNWVw/AQkx3A4FsXWp2Ya
LdDoyNz3bqH4KSwGh6VemJfieSLJ3SvFGSW6f4mjOQlHTwNLSMRcMg8bR9nntPCHPwgvyY/6akQa
M01LNkPbz3urTKarZemcljljV773qyx6JqIy1k5RYzTZ1i9d8bkZ9bYPEsIX7weg+tF2mHPx0tGv
JRa+bPqL6Mvmo2K0Hvr1KF5zZRJxM8zdfN+ibPcOxOCMBNl6lKSpMbdEfpk0IyKgtRzRImE+mYOe
XDX4mz6RPKaTwcQYMg5dRb+pjkvvY0bk8U1ugxKmtZf7j8uQVxp0QRceNLHxQ7HhPFkR3VjKVwbJ
/ns6z58gEtcbB2A3tBhn/mLXauasIURVbiMvKp+zuG9FWCiSYblYpXrpXEvRyXOz+uhFVUew6EDB
3dFAv15TBjd1py40QH36KCnPs9IBnZJ0Z209VA7AE2jELkPfbiarTjdW4jOYGTsSpCrhnmy9ZSZj
JpnH90D3pup7ljVl0s0m3FHfD0SM3BtwKPZVqucTnOEusjAuK/3FyBOYMhYr6gD6hhTHUqYZB9y6
OMYzEZq5FaGm8Cuzu1deavHFujL7ANykIRtTdObIihb1xygmkI5YhrH+SJcY0bqFbOkA5SGGH6LP
7a3VKu2PynZhs7QiGzgAz9wGsR/7Qcb0D2KLZQ07jdTXjzAnxi9NkYwvs1WKG5MTnNx2Y+vNgWnP
Kgr9yGwoqP0ImKdRr8zVMcIeogFkEnr9EOdtvaGWG6+Uo1I8Szk85NI9WfVM9m9Z0nIGCUxtnMI7
zlk2K2E1+0mXj5zW+32rKP3XVI4B8xsOBVwwcxn6HbRLpMfL5wWHitwOgtzIyuzp9VYJ0Gd0mNnt
pMOJ6a+sonHKLrTUWKcfFi0uysPMqSDXn70556geJIrRREck2dxmt9FEj9LwM+dWZDiEFlGoe4eU
23tHuPEdy+LEeSBfjtTyT7ZVlvcNarX7XrSREehpFj2NaLFJsVNeH5Q0ZU9rkuGTB8qGRWrksfIw
tN/p0IbuGK/SnYklkRhpbiEOkjCLB9KIM1vFLNtseeEk5/TcG36/azy34TDcSnnOfJ2P6+TaTrTw
NoMW3Q+POlOkQKjWucaA5twuRJLc2HYZYVxauujB8pRzzNJ8fMShjcoiGaLki7lo8y3Eol7uO62p
kPbM0dknQ/Bh4R4/xvzhf9RpA8djVvYeTyvZPVGzfOR0PsEjabTlEIti3mXWbAST6Ppt05GRmnc2
61GfiuXK6ECyg2GvAPFkd9isMQ01hnkbVUVrscjmxEcs0bFyMuNGTVVcEThjrSyTvrqL8YXt1+/z
UVWTuCYMhda4pbl74u+025w0YXNrGKN9Kfwl+Rx12OfSSYOLoJoJK62td/Nppql6MXI1QkH1/eMg
+vYJ6irRRsIeDjxPzgxVvFKBWbu+5BLB0kWBMuubLiPmJOxNv7mMpi6ZsmQmQbrM64hPTElsaQrr
ts9ldLO4/nRs2RgRghjjmayPP/QKArloTaMK7NZungleTj7qY5QTtavVe/SKGvTqgaWG2y9hk7YK
0w4JO3B36ZDldwQpjx9r1x03eSecFwPq7q1BKMC2S9ZFEyODke6XcQQYpZRhVA/l7D/jGsS5NSRe
UuPQaXoR6lCeE/q/o/+SalH+gHivbe4cxVTzwPS/IeDGcXICIjPR6NeGQ47JvvZFqTdYO8Hdhmz8
fPMVwsEH1cSbyTcJPTITx93VvuOGCTazKMzi8bIIo8quOlW0kgAYLXm2a9MGIMzgm/AXI9ftrRrJ
AWEAT5r24twIMXF+31cxgLD+xC1rqPzkDiUNildg5i/UvtOHPNfKP7JhMp78rncfwfTWJyyYj03p
zltpNvLoNm0duj1AF7ea7p1ieWEB/EpI4WvWOS9uP/afEA5QQVik+wat3b+4vpYdHNcr7hpRbEdL
atdcHKRMgDgZCnTNV3OxBzo2dZPTZW9MD2dVn0IVoSFwMe0xn8OeuN8mqJUfx4+e06utXIzlktBF
w38GdUBqwT9HqLJLu/k/HaHwDnDA+f+PUOcvw+vn118OUN9e8kP/Iqx3OvoVEwE2avRf9C+rKvoH
GoCQEh2Pl+sYlo1yVUAN+HF0svlftuPBuoG46K3UgL8heGHqz9HoJ8EqWBQUNdA4fIbwDr2g3/od
SWdNQ6lq88aNWvdpHi37OJtCY71aCmKHE9iDm6muTrRKGhFUohm2+hK3W8SZxb432uYacndvPOPo
zs8VVSLl1DSYVmjUzWRvegXqwhys4bnLYTl18UwyVo0xIPQHb8CU3WWEfDvErO/7cRb3PWmIL+UQ
DbcLmsqJqqGEPJcvykWNSrd5l0orP7iK/CNc2XDuXDbuvYM8swrqJJvykBxVi17wTCSTNc+us0sm
JuIHmiNLv8GcC6KxpwcdFHOef25oBt+msT1IhoJyuo2iilEIjlP+diK5mRvjts7dYzUra2H77ad6
38KV0tn67No44V6ZGT/bzXzEx2xnGynniXE+HxB9cbQAlqwaEjYvhldXF9/K4vsly4fbpqC5lrlF
t0Gp7cVh1Fac6UblHqRflE0IWpK8b1RsSBm8HtS8Zin8fjdmbryHCtK5S82MXK+65hAJO+33MjJi
093TJMvjnauwuugb3McKUnxeetPZxDBaihDUiHa0WlEBYazjJmEQh02gLMlb8QqtmD60dWFhNx3I
CaNGdASNSzslVeWcN4PlY8QtUuXTF4yV3NWMlOOghzwBjAQGVRbdRmLWdkNEAOEY2i0eJr7MHjrg
NS7rgTwHpAVuddDbUUQwUJMi2jRWO6w3DrlZCy1uhrVTBtwvlw7BXKeu6/taPxMYnHWmgkPYDuMC
rHM0xlY8x/SnjOWFHIq5VJ+7semkDGwEU0V0+WfB+28WvBWjRTPl/1/wHt5SnDavedX9sux9f+H3
Zc933lm4TeA8+VC7LZq6/2odIUZ6h50Bc/CPvtK/V0H7HRYxAwvN2iHCbvSvRdACuOLB+MFihbAA
sNHfWgSR5/+2CL6xkTCCClYxQ8cm/mv/yNfbsouiRrsCrTVckAdCC2CHPspiAY6GqHijM1K4J+x2
2HuVtWwFCQpMQT1u6bwaH6nc5RUiZxB2TecdqCEGO4iQwsIFFVlIGnVCFRrfx7V5sPIOhQL81NCy
yqexz+9Gg3AGzhpeqK3gJ5pZEwuCRTSjLIngtNDGBI1VGA9dSeVQ18Z6novlGXhS+1iaPhMMt7M2
c6+Kz7rGGN0z32dV9tWsuyZA7nuZ/ZnEmMqx983IKQFZcS/v02zpT1XtNVezm9AtA5yb7wfohzB6
y+l6Hh33KElz3GbZgvpFRf6ua3twAnm1OJsY7+5ZOUwggLvRusJgXpMRNTUmOUF6OR8WXelbvbbI
TEHne60r71AUxn2t0x4zO1/cyBweTTRJovt85iYe4c15knNwbLxoB8tPhtww5J7jkGdBzmlxEdcT
5yTQcrHk1dJZZKbbmnuSWUbALK2qoLfcejcZHDeJQMclwRJETBE0iAfyu5vNOCdPdJcNPOy2c5ws
d3gpRcWJq238jT6bVXTmpG7o26JKWOXCRkuEfjWUkbk8lMokxXGbMhPX/siLCdJAUBW9tux6HBFk
7JRVCxPEriyGz1aHiqCzMVM0ZulxlPJ1bTt6jTkxqRqacS8NTGdsxpzeQCOUQSosZjey7O41MIZE
QqSaTLrAW4ioDro4ta/dXNFaE2xGWy1fwCx3g4+8Jeut/KzNKciajSanKcYgUcPLUTdY8JDaF8zr
YObZjL6H1iWnfqDfXp7gWXaOeiFg074Hwz6mYGfbKtVoeiK5Vtl4idiuGctXnotex10RJDssDjrG
IGth7EMAzGzMzntovq3+oA2zQ0dR8zMykEMjlgwXdow8PFZmCuyKpuzNiO+nbnZNG5V9KApdfKi8
erqMVN8SIheo1Z2RiqwKcy2eNin22yjUYBD6IFYG7SnJ7TTfGItLmEvnyIn5PxVSUPoNoUPxavJo
jOgeEyFnT1YS9AJZDv82Yj+UZy2bDRFK5FO3yzA6w67QIECGfZOAeBQIuU7o8pIDhmmN0ZZrQkXz
eo4YBIPFAYdnKn86WTlHRcf82CQW8/RYxrdNMje3Dh0Z4G91DR9VMELkA+g3zNjtrWS3204l4qZ0
Lus7p1XlE91OkpZgLK7pRHO2Btr7Qh2NLKNJ4TnREWuUhpOy7VzEuhBSNkJDqBjoonS55EsuAWaa
3RyIITG2id5292yv5V3j1fHeReCXiMG+9bMhfoyKerqiD2sQ+qjFy8s/G+J/syG+Wbv+akNcVfCH
V1kzMlVffjsI+Owr33dE9204wpbIEeCnQYprvLNtBrsMxVY7Nt79n3dDJPPc98iPxPfQi+9nArZD
xOr8OBp51OvMWv7OmeD3sSTjOH7RaiXmCSLV8LdhiqU5E9JN6jEoSEgmFwclnxM//fSl/B8zXvbu
n48d5CTwJljzEAHzd/7JIt1Vg1ZjniWeNcchNLntAmVlcEPUbd32r9+Ks9Kf3moV9bvI+V39T8bo
CgR7k8XmQkJjCoWlSPMrwwC9QqwBUwYcm8TqKTxmi20RhoyK9a/f/k9fp4efwVobMULYbDq/HbCM
gsn16JD9RQbpoyHdDx5SnL9+i/VX/HSGg8DPWxBN6WLKhrDo/OZaUEqbez0SzcEW4yNUpafWF1XY
Y6YgU67hLv1Xffd/XDn8y39+O2Z3VEEYK0Fa6KtT9Sf7MAxedD5+2x6Qk5LVmksBeNfXJMFNkTwV
g/XeegP0gktbYb1mlUlcqD7eApkrDoFtFaXEBcUCwx548SMQGuC/ZPL5TTi9QYFZ9gEEG40A1yLB
Biu6iSyS0vxkZOM+HtoOMdkKPlOdbjzNUOpWzW8vNzRozHPS9P7GJIhz0+vz9EQUkLpOnXhkLTdc
BeSr8eWjg8LmA9nkFVUWwtAoruxbuyMd2SGoLxgsRTkRo37oB3JrYwkWaGUL08Wzm93QL8sRsdBN
n2nDzpTyq+UW91Vq/eEs3qVjEBSOlidPtT59jFFQ8haZs9Vsfqc0ybrK66XZ582KfC/Fxm6z8YtK
/OboZsltTa7MJiUdZWsZst+O1eicp8lchXdOdOKQ9+RqIjplCRlbTevWtO0GPH6aD22+TTezyDLU
30382DlWEfZeHur+QOgeFGhgT9FwQG4cbTOgODdlu6ZUgeKIwFdc2cjE8+1I3uEcxuMc+0ihs37a
paC8HhsXUkJCNyI0PPx3xF5lOjRBEYldOSnlvLdKV/uQ5IO6peLl93j4Wx8rkQ9XhUr7A20VJltK
YbcEa5FckdRFiVLQhjOI3drREeQWkQ0t2Yro5GwsBaOe3tgNaaE/WVUOfnVoplBLUqN/6VO9EXGo
z+IaVlf8mCYN7OsUWnGEFG2TNM6q3k5XTg8s7GsC39SlXkp1J1V7Hfmz+YKGq3u0ejM/rDXejZhM
5yBL7gVagemu78ppX0rzJcmVPQNr7+Nd5poTWM/Uv+iMIPfAUtXNEmvV3UppN5ho3SDcrkkeqwt9
h0OoeaHcjqHsOzWI6MlO98q3+iv0ZgTDLIlzBx9rF0Um7uqocwVKzxipaJ7QerY/TENMjEO0Nl7G
Sz3n7zNiyNE0ZpCqZTlcIebJwUkNMAx6mp1AzsTeMGkCM+EgzVESS2fXLYV9pa8mxNiubuXMvsEd
jT8fKFqsX8yomV9bJHMrKa28HuJMu8KTZACuJXjRIcqzJAYQSyDiP3fT6A3vRvVd8bygqQ4rA5RD
VCe47DUvevHyrgwjL/b3cRSNVxNsajqg/Rg6GBH27aBHPPu0IYkEQsoa9VMobbLnTacYTwiAxfXa
yt1Fa6ZBVVVZKHPCpxw3eWWG/cEXzOXjrtPvU+ZwB4PAUZfrqnlF/JBXOmMGl2/aTJcTKX/oJKNc
rT6obhMRdL5pPDhkzpLdaG1TXzJGsRs8r59Bg7Ueo0VOHF4UD8eIscNWaPplmvtdR+v/kGmIiSvm
ivsFQDuCTKd5j73SpS3fjtqmJnthx2jefG0HEF8VSaLbdtoRKGE+2nbth6XI8Q6U7tDe9Vpt0nzW
vWMqR3OviwSJ2VsFl/QrmMCql3NU5B2a7qie31fCK65ZkBZESD6NIsN+URVzTI7KWjAyIQzhPzHY
1pPr2Cv3CRsAygSdQ1wcY6cupCjPrfSOxWC8zyVKcvISGZgiuiM1QGMoh/4gyjXvJo7yLxEDa2Yn
7dbtDeu1162aBpk53NZWK31iJHj2WBKc23TOpmv4IsWRpBB1oA+db6pxGZ+rCUsn1dAK9UGoSRSb
wwMUrA6Lrz52zQ8CosQjU2XrgsnaQT5HALAoZNYGlV2YTJaTbuugauQ5cabPdNCYpjTrybctwxzN
5ZNNUMBh9tHkhpjoOD5Yk0WLjNWj8KBl9ItrXRcm50PGJstwK1tPO6A7csKmcf9whcn4aiD+YNNE
dnb0Ms99LNpJ7LHkSvQe1hy6w4wHPrcwwTl+csBDAht86gkcZgZ766QChLQWxx+9tapPyQ6dE77+
AZSlYOXa4JfyCFSdi0cTWF5o6wLJudblxoPVOFsHj/uHDlfQx2kgysJRzvKhLc0NpM0xDbJaqXMv
6m6Xy4w7jyEwLQKyGAqQmhs2z69l3hpBhExrh9+iPQLNH49DZrJmfGPbd+KNdG+s1Pu3rf4fpdR/
bPPTc/+pKtq8dq//8+XteHB+lYTfrUX+6Ytqv8y/VvhvL/tR4ZvvfJ0WFbNp07T9t/bVd6Oda1Pl
s6AR64ZAhtrt30U+dta1I79isqFX/+J09cjDWxOq+D8Y+PS/1/jnZPBbFefrCI1t0MSeB9CNx+HX
Ks5oAJ6ava0O/qAhVafB0W3RHqr8CpgsGUE6Ot+H2G7xtulp0h+HtOwuSa0Ncp9nAieAIvhSBmiW
EVZHPSzzHo+aUU8xLXgiCy7o7vX9qpMn3qNhiWEWSo6LQJCL3ih6nIzSfuaxfy0QocT8qseB5/Oh
o710aZX/iBQF8m7JgSConCIiTVugNFXUTzc9U4oSVrkn7lsHFXxXd/qzD1ES4KeWGvdlOeanVg1Y
EAgf+iZRpZ2lbS3bnc4g3dv1WC3uI4J/thJS59fWUMR+15WJtnYgy/QI6BM1AjYOTHwDjNVlbH0i
g9osePui3iBOyk0+cf1T4AUtrx7FoI42omtvT73uk4Mp++OSZ1bomlhEmPaNKIqMEp5C4Ehf+h+G
bGnisCw8/dmV2BGdeiBP2/CxQyEmIIWvVUdCw3h3gecwKDPE5G3a+RBUURcECbQ1O0DOZFDutBxw
VOZRA5MRpL30vYm5oIM/GhBhIa6V1/r6frRF8TTnhUvUVdyLZ0WWXBrkE04Ido1kuvXqQvu6JKMf
TmYTnUiETT5rLJbnmm7O/u3zteun4s5es5v592gUHRejlGTLug4Sg52u+nKPfGEgjaNeqB/5ktFn
dFvgxqtBsUsNti2UMUnQd3k+XoNKSBLApSJfDk6Lh2WX2HBi9+aylhsZU5Sg1Kr8tFjVcVAWu2SX
DSyVaWw81xqDtp2oZ0/fc6twnuwk94JX56eM7tGGd09Rbbd2iqTFth+g7xZPCoDwQ0Kv77mpk/ba
o4f6mEFE2iUYCZwNhah5Qu0RX0UNmq1sXhkE4IuvOLKmBL1kOWPjjup9qPgjs8XWtvZitOUevxdG
ObvpxsDxiU6fspoBcDnOe89q/T39T/Pr6JjgLiIlZQUCEzofrVR0EDs/07vknBcVv8snJ27nVERY
GKHF8IxJ/qAql8gQ5Cv3kfTnm3QZ89BkC9ksnR7dSAeiN1zv0dsLmqukaiXmExD5fC89IBc04RJA
lFOXSm9P56x96Crr2e6K/lra+gcGRDNhJXQmEzqKiwYmFJCojKOlAxTkOLvUW6IQVWgdIrhGwR4x
m2QK7albZi3VHQGsxN5oJq7Vecb2llri1MeY5YXRxFsJY/uwuE63JRBtOWEPyukKYhgKx8I23080
+ANbzjgh4F63wYh4L7CAP4alASwOZkmU78puAN1cdRblLBE4YT+22r6pzfYGRQTaGs/Mr0pttO86
OzbQHAy4mnS31WksgyXOAk/zKRFAbvSbcdLd5wEl3U0kRPzHrLKMpR9s9MylX+rVqwtkZ4RpVpET
NGfwU0Kd17wu0L6phTJSLw5xJZuHxtfrDF2lSLZ9MpikouXl8h7DlU5sVpOcBw4JsO3qChKyPe+N
BoDBFvMamb8qrmkJl+Cwa/LNad4b4EO3IK+xNowsFAIa3qhvBseZr8aI0WEyLe0Hn7/fhM7BoOxY
y8ptN84Sq1OPU4fzr7NyPUYq8UCusJFAb3q81IlbAcMpaxWqwkgeCaHRF07Z2HoNJbOrAaHrDCx7
TaLKDIdUKqcmc9cfpn2ix2U4zpJ8Dr3ZqnQ20IM27rkiL+8RmwOLf28ky84fp8zkLYoOgYa3KCaW
OdqJkhNjRd7HBdEFq1Lr9NHL28rS5F301Z9kfioqnlBg5oLW9voU1ST4PUyInJ7UKL0N4eosqyQL
YhXEt42YtXLKPT1utaZGGRaPw2jcI5zhjTAzTRtMPnySgpzym1GHZB0ko+aXZ5iA87lVyOA3VbXA
y+7RnCtP2P8k/n4rev5DuWRa6Gj/qlx6370mPxdK31/wQxPxBv6g1UhFDlDzreb5wQRZ5RIIyKGF
6dTQxNL+u1JCIrEqI94U5z+0ESsnBFLIOsGjHboWVn9DG/GWpPpTWw2BBX1Q1Bq6Y1roe373oVRk
SyfV7M03uPi1BW/OWM/zjsG0/0SejHnMpwnCzhDH9RUmIFCGM7kmb5yeN7adakCPkm0NZ2glTspU
gGCbZ/sOJXWLbroqpjTy8sBkiDKw5UuHthkDoHlCANAjj/Ct9wmnM5JJe8TfuK3HgfmfXkTarS+t
gcwr0mcoSwyUpR7TPnem0zJCxJuGY+z2Aglj5ML9PgEro5arB77kB62sXGNbWwnPT4ziYLniu7RM
/C2oLXTeNglYmwAASCMmrcxaGB0qiU+9hy9yBvkEUdI1FhZvtFaPpWRNWbrKPPBHVQiSe+0Tiob0
EXII0PJaJtkFx9m5m1RzxNwX75Iq6l+BMH5pDMFIJc1RYTo4y0K/IizMBbS1kCR+yhC+2UxfiATA
qDKO+tBcQStZNQwI06czMYIoGSbaY5gvGRnNDwDze0QPOmipeBeB5jbcvYHltd8P34QSAm62WMkF
+dDkqzgL2fhNPeHa5yLg7jXkcPzn/PRfDUkw1tIU/ldX+U/np1tcA9WvgSrfXvJjSRAIBgDEClxC
RDeba1bQjyXBsN5hZ2K1sN9WhJ8DVZx36PmJU0Gq+uNc9WNCIt6RCrSSs99ogI7u/52VAXLor4cn
glxMGMC28Qba8/5E0Mzbnhuz99O7LPfNzA9NsfpOVJw7t35UW9bFchqIXnQ4cfKRAERATDAOqQOd
BGLedG7epDVu3uRBi9y2M++Tb/ob2yNDVw8dGuVBPZT5IV5Kfbzrikb/TPQ321rgtmXqhUokHo2d
XlQxfoTEyL1hX/kW5VbSZMzES/HVjAn+YrDbeJ80Y80KYEh7cnOrAZofUwR0NK1tb4z28YI5wPQL
HRVrWmGAMJ2+DxoKhDzApMshYzEt7b2ra588tFobubbIKZrds5Pgbk8hFF3jiE2P7mD3H8esN7aW
jiIzUKWT3CsUyglN/2m+o3Ee+RtUqVJtzZq/OPD6pfO2bVPU0OIStGMUezz6qwt0dD6l49C9b+ma
ZGfbmDSo1bV7myqdlvrMo53SaprRK7sJqW6RP/mIj/UunR9cu+vKDVdifo5mZrwaPXB0EUSOPsBt
jfygrYCNhaSDDsfUiZKrZZymZ+psYe8da9KPcWkOWx9CE7WfyCS5hoSJgyNn0P4BWJ/iiNtkbeiR
xn3S2lInlNUGPhfKaCGNE0tQH5jFKpwHoMHS7U4JA67MblvSFwp3fun6uaEHrLizQiMf5LSBgcbY
W+/NbasrJ5Balnx1VWGR05jmhza1+t0YmwRprDVsXyXupUGZT74MyOaNQfLJBQ2KOs0VTlRdNuKi
2f6IV1g6p8iChBMoZTufR+S0G5a8/oyhaqFAmiuZMGkmN5aU5lKrry1svvONXhKcV59oiY1eDd6q
bD1M3ZnE4Sxh5NR3Vs7w/LiUKBcC3SQupgwSL3UQQsjWuqZkh6USAFTxWFtrYZnWRiKfNi99G3Ot
FjG4D7IucfS62uTXT8QyugxXqnaVHPpMHJWeMEUxJyaDGwcvcXXKqkj517TTk8+ywUYA6t/N3aDw
ZiSzA1tLSwN6qs7koabXQwkdx4nK8dWQiYOFpR377Qxrdj5OMW6tsIUjBKOlcPTkMGckER8ggxUi
6MAKEORIa7874Op2d2WcpnD3ZrGESTNwIqhUJHmyI88lmbWe026D1o9Odx3Vw3C9LCmmcEOzaJEj
lzA3NenTq/JZU0uQARCL75xSTymxZS/dG2CP4xk6hL7Hn9lvEtA/M3ecpXGudAG2IFRIYVtUxYCq
LioSmiC6ozay8MZnI22rfYeigGGB3t6jsM+Wi99rf2iLX/JMaQ4hph4qFLbfymyXXdckstvF/Vw9
T9i+rMCbe3bvxTMqUohqVe75j0D24ZxhlmIlmulf+iTqGLYD2DLl/OrsCz0xRiZVRHSbSE2+jpr1
3u4d79pMyZR9GHKDDJwxX2OQFOl2G6/WBNIoTMdLlBkXqxzXWE3LzxAWxaxmdo+APJ+bbL9MpnfK
NGwQG2/Upul6WtntrtmWqDtqle89L2q3hYgjAra5VtUurpcMTYhlXjS0HUzi+qTYOH5mXHFQIGbc
ywhh0VKqEEwxoBrrxUo3uklsRQAkNM4+qcbNXjl4a+9NVQwvLZWT2qrKsnjW0MVy2FvMrRSO1h1V
HFthYfZZu3WSNlZX/IDVAxapYcoiVatn0uU82J0nq9VslGAz/YZaD7K5sIbNRLcjNFqH6YftqNgM
SAoaDlqjzGobdXKkQ13ZpMTdVGXdky5KqsMjsFHzCbnjB4tbmMH1W8SRX+rGwfFG9+LYqdjEXTRv
OiNhdohhSqfFgoyK2Q02Qdry032JjuxcEMA7BFK5UtyMRPDeLN3iZHuvqcznppueY6TvPqqaFKgo
RWPhhcOgd20APBGsIzJYPF6zaO/hdGUqrNi/4ouYgA1Dz7aKeZkP0nQ7185CIqGJbmjwBnpny8u/
B1z+04/+Dwcsg2rgL+upc6W65H/CV1UVafmLDvP7S3/0pO131iqbJNlsVZlg4v1XXeVZgBRXOQqr
C3JMa/XYflej49aluydMD2i+afAyXvXjxGW+40eJsSMBl7GGD3L4b5y4UGP8WldZSOIN1J7I0A0P
VqT7G8HYzVEhYtrIDiAiYKZzQgCdtbQxXFRjUIRto7Ris/V0N3GOuHsJKKZLRGams3CqD40R7eSO
rprMt5Vdxc1BKyoxqrWUknqgJ2b7Waa2dz1HZH1ANxBnRlDWsbN6IKezwdi2oAlBr1swlhvJtaVT
VdATlovvXZOyhja99eqXWl8gmw4Z9UjArNq7FhynXsF+iTONXa0MqzJ2nKCvkH3vjcJN1LbNtfUl
b9DcPEvnO6Pp/Cdas7zxWK9JGV3rTffxRDzk21FRZYZ5jPKVj2zWkwvK1ijzCtCcqryT47vt59Yj
A6soJQjYt2Q8UFFrCpRFHhuxyyDs8jX0O6h9i4LCMGJY38IUjysB89VdwbpVpfUHc0jM98voTXel
CQ+6NXWQz45sxTk21nA/eADR07ekLbwuQJxdP2tbfDlL+zlTKd/At/SotiCgK2r0IZhMxY9ZE7EH
srLt1zleo1H7mA+AQIVPOxa8m26SJpdF6zbfm06y0DKdpntlrYxyLzfBR2c6fzvBwURe9aNunh0r
lURoucnZzLGvwiARgRrT6SaL0oHdCIQyCXu85lvyiPOWGCMnCRmI+5pv+NsFLTgiqg0GP//J6Ncr
jNJguuOStu0zIcrkeY1gEiiTACLLDZCjPL1o0uBPqEgzx1Q1JPzrtQWcYzjAfOUjaUFD8A1HDM5T
s0NXI0Nvjx4dV1e9jmA/0NqEqVvIhW4si/rXJFozw/Sh9J/mYrzvltbezRDd2GSiNHqin5xdIAvS
UC6mRgtrIY3H0uIGXEmB3LWSGz1nB4p2cAT5TUtk8K+bRHy2ZL2JOh0HRMIQEa1NN3A3GKrlyvpm
RwjhWxifZwl2HLKa1iyfuOXm0wxIvNEA1JSA9Lr7DFMCC6S+JgMmY8NDiLWMC4xqGJi158ctjfCs
hmJSZqBbwtynKbgduEUdWr8lFC4OAdbhrVjQsgGM9jyafO506QGKSzoO9yZNRlKwRgR1QSR60NXT
alan4UIhMqz3yYy346VfL5FnduZR2gCsPNHyy7pGT/fkCJEpZhGnMQ+DT2ND1C8Kms7T2y2cauTQ
zXnLOHd92BFc1i//y96ZNLdtrGv4r9w6e6QwD7fqbAhwlETJlKzBG5RsxZjnoQH8+vs0FZ8jy4l9
s88isxSSIND99TuGNj2Kwhi4JEKG3J9rAnBMYdiIiUveUNzgEaPnceF64ocNv85dbpiB8J2LHEMY
d4B8JMDoky32cC7eTNLRFmuDsScVtXk6x+o3lhw77MHW7kycy/dKqo7EzXW0u6/SJqJEmLpGorcq
Qu8XRDXbPLbEiGyl4OOohGG/7vcNFkieBxX9+Uqh09vvspHrE7amdjfqPZ+aKHB9hV7LoPaKvllR
5d7l0tiyceLc8VPVGob8nKQy1x+cLjZu0kbGrSttN7OeUkIYqDQF7IigVomJpFzTajhqGSLGBDRV
GZ/XmNpIbJaOcXHt8VAgCGzhezgVsmIVeiXi09xN9RXefCnXbaBuZp7lzGN5dsuMIayg7JlwD+Q5
e4yS1FT15DqpaNbueqseuIKFOZ1qbnTc/KTtPWVq2Ow8VC9bvNr63bl8jqJpLLBunLbLbUe3gLmb
BpZIY+EDTxxcFyIXsVYGua5od6G6LPUhqtBYr42yoGexCNNkm6pLsh1MXeJ2gvKDPJF9FAntN2uN
uhKDI4TJDU5iPl9r29GQqWJu5OhcatpdM8x0Dlrk5QUcz41yVRDVR0RU11MeJTuqBJQnRze70Y6J
bCIsCiQgqGhq6YP05J3jaHk1H8y05X+vw+a/YB+gdye2uLsJe7ujJdq7bwk4Si/Memh3gyZdued7
3sQl0Phqz2f2dVK6DL5Nm7jEZKRdAECUz6nKbWQUeBA+jGSrTmSNdaxvbddzkogNeT96M7HhdeN6
9wQj8kW+LmnUjyZFQLkEt5IVuu2wT90OOyaeH9Gua8jSG9Pm6crzDLHIILi8Bi2D5yeuGF3zXpTE
sPtTY7Xx5ryyUqal2QSFuc29lhglRoeInroH69yvmZtyldJG6k3MuLeePVm/lQ5N8UGLB53CwfKF
eABv39ZyuHYbVW7OBKESaEZg01EsHBRJ6oe19F04RlrqY46aMZbUeN6x/BiFCLRoYIRYAUPBf9jV
4l0UZdeTYuaEnJqxnHr5hyXNyaxIoEN9grqie7ZSChF6yKiDWao8NdkwsdbyTLZBzBLDKV/ojLlG
09ovVVncV5HWHrCpDRxkZldMzCFGe6ebJGd4ciPq7DK/43BcX7DHuDeIuNWQZ3c0iIGEL2o0rT9a
Kn2f3ZBH/uhG8cfEaSwi78rwU8Mor+hVg3eKPu62d3zVIU1TcMTWCkXs+n7ed/FQXziph/hGlrRW
PtkZDwQjbGr0XxsFdvqmxpGQFs4pxGqoPsx2XivsE2RVhHtw44JVNeUJN23ILwMjX1BjvQjA2ZbS
dzroNFJCzdQntKPYaThe41Vi1jhVzMzYZKXOwYGiiA0OcnGw0jjLfKT187iC5o7nzWwD6XKyJm3f
j7qBMArdib2L3jCXaxf86dClHttcMjXSKl3DXAntIxYcwvFUu7xOlsw9OHrI3avRV2rHbrWO3LQG
BK8nDh8cmS/aaVSvkOwDqHPump4p3U4/zk7xkbD7Jr/MOYx8aLKYxM6+E65vYivcuKMxfu3m1vsc
uxCFnSB2beEmWzeWkwQuTOBmJlZuB+g8BvPUF+vCracYww4GCRyK6ZXbxqAkXC/7Je3dcrNQr84+
nqh0+IqPnkeSXkZ07NYJxacRYN1KUuczuWbzKbbmMtBy7A5G5qCX6K32Q0feEeNPaa+tqZi+gJ/d
KSnwgia67spN4uUDEbuWXzlDsaG00tyG3ogI00uA8JvuruHQT6KDzWS07oqmuqKsQKLisj9YxPU6
Ym44DEWrHbCdKDvLq7p95g3mZWUQNMhFK+F7G5g3G7p9wn+Dk4Os8JQVC5F0kd2YWP0dpk5IEO2a
TQCPujmWG/oq7H1OksSHqDJ8ozTKnU4W+NaVO4Qx1xx7I2/YEfKMQ4kSpqcOJXaA4Mm7WlLrw5AU
eoD5Qj1lCBcuqznvP+qTrlzORZ0THuM6/J5gdv3cjzmaxBCv36GHHCHzrK8eU8b3aAWKgkM+LfTs
Tm9Dd+cIQzmqRHn47LwOuYzmZnAsIgGqrNgLeuOelax4nBTJQWtOLnuC226jONw25G8IdTUv/bBV
wyz2LTdDz5knUbCgFd6GUdzvx9J6qWldWOu9Ro1oreZytdL2c9oaz2GrEg6EgxQosdLpE1RaJsFE
LYM5U7N1j2z6LmxYUVj522KNYBXKONEd/JCTsS1ilKSdjn7OErkmLuNBQRdagzhgj+pst+Xa9ZZ6
olg514jly1vyTJwGLviUhBquEgnP5Ttn6cbohcUfqiXVm2BxtToIlbGsyRcM0WBX1I5uQTMVFqY2
sXcuwbb3Chozl22P1ip4fS0O2hraJ42bNXH1FcFRPBeJ0Yv7GtvvfiEXeuW1c7YhwWWB/Fb5x9RJ
NjbO2I8imlxucSpMTOVABg6DHwspZZ9f6LOMLqOmOMLPdw8KOSUXRete2VlJ/SrTwG0x6Ig3RCdx
RM4u/SFrmjl56Ox6UPdFhqjioDTaog87Vi1vQ8nA0Ih1Smv5CGtlGxhQew+bWI2YfIXotnKfwiZn
UceLB3nH8j0TyQuI1i7oDlNyxy1fz01FXUUdoS0olywwuyc3Lth1qZklqNZNXANHrQitgpyYln+P
5BSgRLUK+jbGlniStTUwgxKcwABeio5BxKY/Y/CTps7ng6ot02nWhXbHLErTcSMYy1HF1q+e/C/T
/0a/k+GZo70q/6ccipsKoVX3739JW8YbtlIenS0O9joHaN3hGC3/+xtVPkLuPKn7JN2FFfWfQVEh
ZnpYzGXoHs15oU7MLDymkapE0mmvRMbm+4bC+ZM3IPO83r8DahjkG5GBX4YunRBv3oGIba1a9D7a
WZOHMTgsuygJBk8L9aNGxGDEsBnW28RI4uiir8OlhPDvwmNU9tqdqw7aEaE3U+XP39WfXBaUdgZE
jQ2u8UPSXGkMIToOM9qVCqMfObM4AqeEImQmMqpTESMx+QwFwF2gjFH9apP6yy8FUd4P14SXt+Uf
jOAY/r+/JuXsZATE4uW2ZjoPdwRbzGhDoWSKlC8kni0yLwzhGneZEyp7TY7fpUnIMlnbTa1fm/aM
mmGlYh6Nd708QdcN9RRfz3XVopTF0j+/XH/yJVqE8lkOHYmqSh6p/JLffImjFyWKgbR6V4YjCjhv
nobOj+0MGXtreeQOUQ9R0nLdNc848edT00Nrn5vhk2pqTwXc9S/e0buEAu4nKGtpIifDEB7t/I7f
vCPFItdlYG5A3oa6j1Q2Co96IKn7DoinQ9ojj79Cp0uQvEFjDwrvBqDMBFNr5IImftfV8gzGlf35
GzP+7I3RrUrVo4tGSSYxfHepnFGtsbM08a62IyZUdLk4Qknmx8Y/SaqoK2/rOHfN/VwxtpIAX3XZ
YTT18TSYI7UC8YiSQFXRHa1w0nB+xoqYbM/ls/DujO9wGszcISmwq1ZiPaWn8mQrRQhakjkt4CyF
B/3L66EUZfl0GhaJAuC0RGoQJrQmIDGcbuQc95zIIrxy6RDn0NRYcwL6+eXQfxCUUouEktSmfggI
8Yc23VhTGqyajrI1Yos1UK8WqpTcQR51SsKP7lj4vctZd0flttQXwJOpiHlbiBaW28mzuVqRQciV
by2K7HE2+VsuFn+eHBbH9RkeMvRaftltCkoziIHmsooEpcJPnHqM1tFI8+VrOzpNT4A3djYjK3c5
ELycP+w/SPQvkWgs8m/uix+YfamMfkIk/FbuoxvnX/qGQWu/4RPSXaxjmvNHYuQ3XbT3m4PaBzmR
Y1N8y030HwzaJPYEDx9tjlTvspjKdekbt6/+ZjI5WJ5mYEo7C63/Bgb9HoGmF5N1xkKyjdDatd97
6bTRbkZVjVCaUl8FpFVG1rVBWNdxycXfbN8lwgAhg0cCJtZNU4ML/X4BQR9NDqKrlfszvrGMMwgV
esb7mStwSZnDr+oQ3++FvB6NhDqdxYQisyW924yQveqQiiqvBzDBY8RJLyTghCN1P6FnIgOBvHBj
crU7YSf63Zv74E/Gg/fLAy+O4Bz8wuXbc2VR03erZaMw5VZ4oPdL2/cvRV4AleTaCBYvB6QpXLz7
UFd/9ZHf77/yVblanF+Jt8F0+m4767s+bYXrUHNRaNNNhtXkBSqA5clLKICL/nblJMwKdTsqL8fd
i6vtvd0zVZWp5pjlYRgJYS9l68YcAxAVrqF8MsLR/tWE8cN1ddgdcX1iDObiUsL9/XWdO408nnAa
d0M1IScZ7JCyPeY9YCxXmKyNM8lnRzcvzb1DeuKJ/onyvqwBe+S2vpSryOmcUz/r+rBq0W+MK2o4
uktt8qZHVutf3AUME7yft3Mqgj04DZ59MEkMErLL6+2AUZJVHaVFz7mQU7t5B7JuhRddlDNZR5Ws
8GgiTRwQ3845CVm9pd3xDM4nhaF2p6tUnhwSyqn2ZGpbz5HRsXnGds69ROQdfAPHneOUxNCwo6oD
Rr9yMrrKdWgyi1140Du2RaVNoF1mfXE3tcWJTGkdinrPEG+tzNNJ62nbCxNJnywtiNJnIIN6JtNy
mcY150I9vWgNQDubVcIOEnfMvJ0EeB8oPvbCU9MCkMJ/p+Q/oNeZlaha6XQnar9zl04k02tJkk7k
5Xuj+WEqZ3FZqjGjCmGg+A9wlABuyIWgnSW5M420Ziqin268rAHFJfMORDzVKTdqgX1fayencQQX
L4zxRiXlt/C9ZpGSHzpHOB+11rPbqtPptSWxGEOomrifTkoDVGr1gxskS0IbJGA6jjUQ9ye76mli
sk2NCes8bA5myydFYg8Zlnfs6V4JTaGnmYTGXUGbs8TKzhWJZ3B68PjSFrfx7kWzWM/nqe08zzSG
oFuSDiOOT94kz0EdCMnp9V6NMWoPfoyXa7hKsokqtLRi5oPUrJ/0eay7bSdGRgeFw2eMrjFMin3W
KE3Rr1CGucO6J8r+4TxYuTXradBnA8hoQf61vSLNzXyuJH8XRzUPv5xHPFCg+xozGrbEUg5MOD4U
38TMedGeoXdDCjhxM1BGOdpSRcXTXT9NZCsVfsR5RbqBW74kL9aM/RCngJSiZkJNhOmBXWKoYejn
+ptTT6Le4CLoyRwnwMkXd37DRHc8/wzxM6Vf0GXKurHEO4XP+iGGtwlE5Hmboem4gWP5eNh9Rsdk
16VheKFhrKz9EW1LkDWT68Gm0B6AH4Y+t2HV4ytJjz1u2NpauUWmT7c12pOWk1k1hYRgpDT9hMRb
oEbIE03dC613xgnlp8Lg1qFLU2AXhlQETUQ346muOTquYhg9KL946MNLffFmykR08TLOSjPCg3VL
ciPIpRcPHZc/3na0dm47xO1E1tM0AKhDtWelZgAf1mhxnbu72ghjTmQgCmHpzRuPHpEmbqY93nKT
iKnUOFqudHWOYod3d8KkWk13Nu0z5xptvnZlPppWZlMBG2uPnQrmAfRor/p50q4VO+5PIm6wz/a4
mj4RGuOZ3F8d7oPIS6YL5tVxZ7o0kawGVa9QzVfLEQA8emk6lk1sFc6hTGL7WKslyMGwmPMlMR8F
X/iE62e1pPB8Zb30Lx42ZBF0CkNpwM3tURgFWEWv5dhhhHCc8N4AgAYYQTDTxxEalrZ5LjUnPab4
oM1dQ6zjyA8arDntubN9zqzuJdb4hxXrMlwZkRG4IMKS9lBbgTsRSwsB1PX1k4Xr476Ah0JrFsnm
S2uE5MJdEt6f+cIzLTZ32QTbmYnnqXKj+9SyJUELcpYqavoArcKDdSYGQ7WDlHAMKpNrVHlUw4Rl
wDZa4ZonGSmhMafjY0QbQB7XoslhUb2HhWPWp6JVlGW/xObg7o0ClEWCZLhijVYjT9GG+/+8RKNl
r9sS+b9Xh5dCqaObFlpsH7neHUq+5j7v2+e5AKXnFtTucaEOQUqz0hGjKuu8VWvJgVBQ/dOghOiu
yIKlp8kTzi3e5oyGxVHsLWNQxsAQjebzXDoksVWtu/GQClzDGU3DZqFwoYjdOqimjiiWsYhFQGho
Q6BrblqIZYywPGJpNz/nmsHP1+xY7Ucr9vTws+eKhEiipg6rzeJSd7siGHqgNwKK/5J8tIFLV4T1
agE8f5wdl+hhs3SvndhQg5SPtHU01EykUIbdUzW5zCJ1jyTBEFSfZNrI19p4gEoJiaQsFmYetUfc
WzOxfKl7VKaZbaEgUiFAvNa9vBJ2oWRcM3thHcL0MZ26SHWDaFLkrYQRB49RXGnHV06zsXXW9JT8
0fszgWj3sXfZCb4aP8891sGCYvpl5ZAJsEqoeoqw+JXcgpMRIb+D9CxwLGWs9+3Y7uZ4ZB0crQhF
AC0EaCQwkPmpW/HKKZsJEj76Km5qg5e3LYFZ15nZxzm1whGGi/m8YLCBxZHLpIMXul1TqcanmIWa
xze9KF1qmmuBonAYMBOetQBtr3QvpZGxc2hGyx2hLw2Chpz9sUss1uniXLU7NxVkNuY0h4mBSEN7
+/q2XruAmzhlkggVhe2Lk3R10eTQgWclQD8y+xYulJS25HDbuLDsEjWU5CivNDuCeVNbr3oSOu6x
a92SresJYkZCH0bZelxilXFOwDc5lTM0dZp4/PM4koizcNXRcfxoMu3DkHUporrGmm/pb7eeiA9i
YZ1blA1U1kzY8nLEZmwZWnQn6OmcWTdz+9KEdO1YFx3tNq8U9VAPsfK1bxtvGw/Cm1a8Z6acM++t
T4Lbws1bdvLGA2QzWinEiDAwZZvWMYEAoikBcWtxOkARW5LLHmoXypSkhL68DeU3mqYGX9O5FDzv
+BoVreHU0Osy4IvsilpJcGGTAXmvKbNJhApbpSNubSNRhtvRnnK79hMRR7F7wkru2WxVSEfoQnEj
oN3NnCVKpH1MXablaDuJnpIbzZpOtKBZ60Q1UemGeZEEvaCjUdizvi2wciGC1mP1kJktWpCiH/1E
iec1fxCZAGBzyNOlJl4ibk6Vy8qSodgA8/eSgwIEuRo7BKDm7Ba7SLdpXZwcZZMP4uwmt4NSpetI
dbwLc+5CvyG7MXJZ0qlJHzZYCOjdXrSCXP2p2VcjDETU59qpNFliSLDo6U8dqX+ivpwEMLvIvtJr
bUE4VSF58VWBpKAZq4AnUKBhLL+WxO0r+XztoXrYc18zGAyNeu31tXoNDTkGo1r4djcXcN1Ws2Y2
DqFpBsln0HyCyUysJ9O8NtXevKJ5r/zAt82+XE75gZ2vIC4iU5DDGL3vFvY68vKrIYNJM7hU1yrC
kY+1Yg+EC+jGsRrR9/kQaQyQU7PNyaEM7PHGKLQTk1+5JkJb/WrZoXUwXi2JBbnUaDdLR5gQL0gl
fycfiy/EHHiEN+T+CJTig5pXDNrKSEILO3C3mulDYwWJZTLFWTfh9ERlDo1OSZNBb+RVl4Fjk/rC
aoOemDtyGWksXIVTHnc3cyZSfJeM3cHPT6fy1PHdqUSmoFEdAbAAlvdDhA7pfqnHjlfvaoLHGPrH
CYVLG3In/vx1fjj9YFzQACroa8RfxMHt+9MPGWr9kFY99Z9nJckAFnvXwMrlr3op25RHl/Ny+PPX
/eHoz+tK77htczI1OSl+/7ocyXMjraZ6N6W5/dwrRbsrugkOXyAZole+KOeTbcesxc0op9yfvzq4
zfuri0SQUzEPOG/iPVJKkjnoiWZXO0HHIFyr2+p3EFrVBf1QrPZ9JFE90FSOJXLyhkD/Ro/8g9j9
ArEzmL+5Cf/ai/OAxD8po7eA3R+/882Mo5qymBtMjqgy6bkDQ/lmxtE0/hO93MZ/Ejq/JRhLvE7V
/2O3kXLS/+J1eHEcmc8HqQcUpP8dzei7B1d1VXSnJupTMAVubEPieW/YASZAejbCRhyH4iUiuT/O
P7+5Gr/GrX54gXdPbDsZeYEySRxd4gVil3OC95yMx8SjEuXl5y9lSTTqzSpEORO2JgIhDINyKOQY
7wA6RNZajh5Vu0qtnLMgy6BCIB2Z8DSjw9B/6tIpcr9goXN7datyElUWv2LfTsoDrkhUZS+YFmVk
Y0QiOK05WzpS1e3slsPvCZFzSXFJHnOnmBeqXS/7nJStsMWqp84XtqlU4d3c9JtUT6wDsJmGTqxC
GkJ8VkNhgV6S5esardVTBGgrpNGI0fD6wMoL6nfxQuvR2AIYlKNTBbwJ9r+E7Zr29EE/tFqdfJyn
fLjIw2YgvnRE87iBuc8NqnBJygysyebcpWWW+EQmEcMsrZaILHu9RfUi/YkE7dfLRdp7sXIrEJSY
5doYo9Aj77HP0n4KmQ7bpNuev5F/Vo1frBqSRebm++tV45qKx7dLxh+/8MeS4aq/WRDBqkrAiSVV
4XAGfywZ6MxdbLswjC7LzGsC+rc1A5MenjrIUo1EcqIBIdy+6czd31CFq1BLePGk6/dvdY9r70F+
B2shiKklqQTWjfeYaSiUCBeTZe3Z5usw0NMlo9a5Dg8WRSO+MVt47Y2Ufu8WbZMmpvDg4m5/8jCI
fLRKACTTTrsHlQP9Q8SgsH5zJf9kxXm/V/PudJWPzxtEvm+/Jzw9chVCcoXMfTqa1bMVm9MNDTXl
ZXnuGG+SfN56tTr6XV0RjvLz14an/34NIonZIBXGxBvA2myffQDfLaixjgR+SBpqW8LHognRGYoh
8a4yD/t9YNeWc0k4YGlzmWznYjK95KOGDvzTtJTLizN0SKbqZTYOUU5KfGYP+bbP2yFbc8iwPzic
uWefnmRrH4qiv9Rqo97gFTSBWQfJRRRkQ4GYFNexPoNtOZyHfdVFBUK8CrDZMCwEwLqceRpShO0J
ftPWnwjBIoALDGEFvQnozpEeF08+nAhVKFFMsSgRx2S4WAs5Wsd0xMSI+BJTfVCIzgLPde4GKmdJ
ZF4aBhHHrstji7mOE4VUlrSVMe5maFeyaRcDSx/uvdXi4MZeEQoW+3VMtXihT/NjSTWttVKIX7y0
RBqCF8/9Aw5LgmsSlUCHFclfE9XSlovuxsjmjYhzm3oxMkoUU2dNZQduTlLO9QEIBn9PGjXqU86C
iG7DUdvARRa5FoPRJpsRomYmOdixIU/ciPSMprGZXFFU3mkYBNdl74hhLxvUI5IRyBaeSOyIfc0Q
HR02tqZuYIFCMnTJ+uU8ZtnoPNdmtBgXRPohaIyiRBeUziM/AhvCxFSnirmzRl1XKONFoiMs69FJ
Z3cdW3Z5k5XtRH8MrlGqWiGozZbKEkpDJ21DWmC7aXviOSg0U7bInYHXYn3cZGqyoTxnDHhSvT20
YHFagHlBMKshPSypmwau1TvPIKH1binUZe3ldb+bE9qsNj1SE3CKVEelg1B16v2xKbstoTfaRai4
NNG6GqBbKtVCIpbNqI4V/24KdbzWKiL5VknpFL/DaINLAiEYKwIZy0Im8TXseuNiGSvbae004Nm7
BbADiRzIAuSQnoaEANxqLZkr9apxSiyzIdaHyE+nkLRIt+6zlzKFgHdXfZtudbUSL8ieCw3wjXos
MrzLGtUisdNt8swmmNc7r4Trvu462g6XYTH2uWqk46PkCuDMLb16XjjEDRSAD5hPHa1R+i9lOKR5
0HrY+nybPJdk3Q9tqayZDuYrsO9y9jvV6bX1MCJ9uSXfep53hLyABihhyRm+KtsiCtoBNPwTQn+q
NkkClF3Is1Wi1xSZuiOfKGYr6MvLNhZJHTSIVZ+7CpmF1FZwq09qtUdfn51IEZCLITpc2hqS8jpd
Bjquh6rxfEX3eLVWfrY5JuKJpjVNoLXsQqmBMLuHPrFTc9UmI+9+ikiebSrij5JK1EgGLZCWUUcu
4Vl45oJY8CDjkR0mBcR2Gj6raTuoV2nSWurRCwUnmJrQhWfE254VoB8moEQu5R6fHAWn9Cb3oA3A
K0o/QhXpy33eGQqFxpkwlqzbTqEe5nSlEQU/P1vDgKjv4I6Jyl8ysHj60Kh6jkyMoNoixscymvKk
I3fKKp8p7mNomdulu6jaxT42ncY7RotWKRsxoM1amUpbbxtXz6/xeoC121XCiETp1YQcMkLvU1U8
WMRC5NetlTeFj4+osgIXpfWeCumeVqexj4vLAsKKHnveAfduUeOCgl4ej2bTTimCIiscgrJrnU/o
/gQ5TUlLgV6OlVwjxdSe1RUaTrddxY0jnipNqY6xPXv0vNtptQpd1aQ/mNSFTHTV507rP5KKZe9H
VK2WTBcSHwY7N/JAoa6IOHwk3iQwMlsi+q0I7TatNNxo5ARdxcYYouNU5vIyzkV7pyOntrGoDNYX
Gm1sxCmGFm8qka1TvWKSzQF+Lk0Yn4swHuPLwVnaDrwEweFEvrVFpmiLlVTJ+72HFNQhJTskiIZ9
ZuEje3Ngeg1gA/CUo8OkdcQ7DpWO+3runXLelsKgog5+P20D1nEaKyLLpD+KBb8rjO7hn8Hx/xX9
gHOPieKvB8eb38uymymGL5PvjYqvv/hNJGKSaI0FEB0Ip0uXv/vvAClnS7wQhOGdZ0Q5Hn0bIHUC
IKD5mTsp1ZWpe/8dIJGWEC6DeMTV4FjlyPc3RCKveNCbkxr51TLWj0OsbjLM2u8nyJw7ZilqdYbF
LrM5IIaB3drKhXHUw6nypE1GM/yiSOhJEb3deCtEAe0epol9d2lIiPXjXFUoGej63ApiwHNlBRYy
sKB/qcc+vBY22U/FrKmBmUCtrhaoFgpIla6D0J3NYLFzvcYTBBOzdpYZ8bweA66sUe0uW4X+q3sM
PgQCyCQq5moVZH1ZPoa6gvHAxJK4bj2V+Cr8dw2teDLUSj0HXGmTzLo6x15l5wis6hyHRZ5DBpw3
hcEQl7vEWZLfidCLvoiFJK2J33m05iodAk8mbdEvTeiWdg7gQmlIzP0gc7kqmdAF/Z9fcHRMr5Mq
7q9GQZKXJjO9QjUk3quSSV+MTBmRu1E6+pZMAptkJpiChY6UugKQG+KIYCiZHua2XGZCWQHXCaNS
D3SM0pAuE8d0mT2me1x5U+aR0Slf3PQyo6yXaWWqzC1LmbSv43OY2ShzzfDMEisgs84yETsbnTG9
92VdJl2UkbqmTIiAtJb05pSOUPWBgbS/HAhS66yov9W6riT5j56MHP9/GnF4l/lrZTsY91Oe6RsY
fXeLF4h2j3EJwyvUruQ1G2rmFxWBVJY1difHBrBe22eUVeKtmPjLtQkE64w3shko6AR1hGQ03JgD
KaUyxsCQ4trhSZNoblsY0/XYpZbvAfcqndv71hkBlliwIVFhVBQhJE1afrAkZkzk6QNMtR0gas4C
IsTmTSkx5lmizbZiFTsBAK1WWu9nWZqeQolODxKnDiVizeZEGCT7cWEK5CSDWgXhGeX2JOCdUkm+
GSQIjibyi8ZZfYO1Hpw8lpA5Nzkrr4TROwmo4+Iy1hpR6UGGsphORutDxd3moyG7IMY4XhVuYweQ
5o8LDt7VIkH7WML3lgTyhYT0owFwXyP3iAxyAH/EwNG+liSAldf1FeSEd3CwNQWpJAtaHOx+fiYQ
xob75swqTJJgqBlS6POIKUI58w+chth7JCkxS3qCakgTqsI2ixniwg1Jcdow8As5QmuLCcGRvtId
4pX8mBV0Cbc6lJm4tUgAgCKxMKRo95rJvbBWrTS5sFvV+YBdKYwfJnMBOhm0NKck3pPihxyTIa8/
JkfS6XUOpjWpaDmigtFvQwNrMSINxXokQblM96KS5s28WhCSTLjdzHLb4kMYb8ckMQXpmucBNjpP
sxmEc/qUZX27lAHFpqVDN5fV6f5c294SjB1HGk5cSRQ9FVoSIcqMNRI7MqUqIAFERc7dNC8a3hUt
mSSjI2YnCnLymdw1vEmfRbu5d82noSpF/8XJPC2zYaqJNxxX+dBXB+ZKRDQcQAjA4S82fYRUCFsK
WSIq+oK7Mhts4jAaMAFf71udk7qiTa+n7X8gnl9BPI4tWYC/3qlPcfXy+//su/y5BMd8TYLbv/z7
XwDB8he/7dTab7TKQ5qA5mDaPzdWfJNzovREq6R6/9F5/nef5jeQAErhtMmZFnzmGzjM/w7g84wZ
8a//xh4NlvweyYDzMFSwYZP6BcIEJNr6BhpuYOzawqP6VyEyiSCOuLr1MjyzeMg87De69SiKcbyi
rhQH0VA/5pGl7FXBsaUaclblJc6CujMLkmyL8iYf1Htozgj7b96krGTIQYk7M/YtPiLfnBVngypZ
YAx3jjUZhCt9AkKFgn32jOKKNrMrQxHYWcGbepT0oCpABflI2geE4ddBHZJjgV7Wb5wazrusmpWq
uAsuFg7h1LldVJ56Y9PhufJa8SzDPWg6a9ezSUcdbPrXLk/Zn4mPWePUOjrGtBWIovF1l1+9rLwS
2ngKJ4viyWTY4H+9GublxkznCzXip1DW46FMnpkiKpp0li9Wjzxj1L5Ujv3YzN2myvFKtEVsPISN
uUtaFweJiji96ih0LRX3qPXGYzbmzw7emI0aiZPaZlfyCvTsggGB1l/TWrqXoz7dGPlcBUZBEv4Q
OTGG1fEuMsTJLSfsNrod7dvc+8IE4G212NzhG73IBp2woRyFHMAzF0ZVOWYkBz3GLTplyIHi+SRq
8zE2sgPnsee2SUmttI5oLmDAbbNbm3wgYSZfq36+MUnV2cxGv2m8mvOJKZNlAZ8mDlYrUG5MeRUX
So9bWEer7VeMAfE6ybzeR1VSYV1hPY4UeS3j4nnQ0EmoM365nhURALzDg84PKM1yIzr1ptfFdohJ
2XPxfCujelE7FEiDA3w1cn7M0pKrLJsumBqtnVuRmZUmfMLKnO+XsCfLvbdz6iAMJcg6XmhMgERi
YlQvWys9VPNy35pNyKo93RWqFUxzKfySAldcaMlzib9gnevTF7daLkY9SljA24QmP+cxmdTP9FFd
e9Qk+LbQNjN18ouF47iZxjv0FDuCHXpuVGMXFXxHpOzmPsVl7EzDcoFpPSaTj+8TKNdAhsedMC19
v2r0wljVnXpfRtoXzxAYOieKrfsoP2jOeNe0w5055V8LIqZ8FYkhxpvpzgi1mJKFvt4Qw4QZ3lY4
piGQ9M/XXSvtI6fux6op0w1uDJKITWfTy9/jcxJ14HArGvZj4rTzjsgHXOAaccW6Un9KQ+ZrOjXm
oFXC8YNBuEOQT1Hoz41p+TPA044gqfHQVNa47wrb3U+jQvY8ytN1s9QFVcT1vEGYOR4IVet8XcmN
L73WfZrH1r7UXDwx3DVV0phBixolDTyCgwMnW8Rz6FRk8ke1DryXmk15n5XhfTFBtgeL2XnJijwJ
H3XWkebnTzgoRx9p1nriGE61WxLU/dyuG3OKURvA6KarBAf+wa36/2PvzJrktNIt+otwwGF+TZKc
qrLmQdILUYOKeYbDgV9/F3XdtyXZLUe/335wO2yrMisTDt+w99pQIN32qtCSm6omHA340lOtkYWB
t9YO5Wi/ICbt3qoKLW8FQSwsnHbjuQCnm8V3dmVajrDC6ujGGNjjxBWX/5KJt5ooHDxJJTwwCXtO
CWNnumCaeBer5I3LsI3oQxSTdKQG7rhXgotuzt0vruaQB91Ox0h2H9rUXVhOfvrhofM30/C/KLjZ
HNMD0rLRvTEH/GX/lhJQiQYxrw8WZLwNhr9h5XxdpXYLUcpw/mH+/etmwOPVfB5oJmFBQNF/lf8j
LRkrZ3Yh/HKrb4lwOImCSDvH5ED//e/165SfV1on7S4vBuCU3fzPT6fJdZWZgfY9iCF/YXCVb9bj
ODOmOTAZCdVH/k7f/f41/7qH5zXBvWM7gPvO///8mrFZ+YlHAht1mZ2Edi8fEKAVgWZah0mzizWy
4gTW5KLrOd1+/9J/cUt9/r7+6gGgEUf9vX4ePzyN2fBPC8Pi6tCXnbnNILPfzEzP1+PiArBUftB9
9Tb1iqnwJOUpkz33rQ89vkvmtwQkXFwtF2OM8oP51sEHsxNkRB0Lb7qYYAtvMOA1ASOpDVvLc+V0
UBPknSrjJ91OcAIp62oEOBiouvb3tl03X2PE+wFKg3n7+9/0by4hAuB1gczB0MGG/vLFiiL1UVVa
1SER/c6q0dP4yw1M+fYfPtF1HfbjtpjYJ58XQvsPxt/iUvrlE/UnAxqjt16rPgwjWqmb2cASrjOc
oJj2sy1er/MQG+VtIecbd9DL22QlBFlL/NFKzuW1VAH/nANrURexxlrAn8YHzXeuzE7uE4/j3kbv
B+wwcbBOClBhtpj3ZSyaVbGbXox6199VuXpSiKJ2o0it05B6ZTgxj75AT/0RpbazqfKCb1F59R4Y
7UdUL08eWqploNNQBGJigjzAb0iDuFw+WUcXuYsDTIzLjTszlmfWZ+zQS3/rbFDVrkGN9fsv7G9O
GCw/a0IXThwB5OrnK3Nxtbq1gKsclgmGBeWE4mQj3Zc0gck8/P61KJT/8p3Z5J3ybbkuK7713/9w
F3RiTvGazxWueHlHntCpBGz/Dy/xNycL5A9hWetf/+oIQYecD4WuV4falw2BAQqKfLS8rSd9upjz
fmAQnwvr4Gviaor8JITdfdJU9Nxn2atHRDojZdkhHMzMg8x4iCc+p1Mzl2cGPh+LM5khwvv8UJgO
TEN0Xgzil/6ySJ1Qes2jx4Bl4/RefLTmlDQYgCkbJFHEVfltsxMdEaek2Iv9qJhZ6SL9sCsuwTbN
z1LlZIhBQGQQTYFq0MLaZItV9OIBRLq7uhJJaJnL/3K7/6NJ1/qbO5bvAscikgjdwkzw85dSiYbA
n7msDkZBoyCTMg3SgYRkASvgbLBxILoKjUIxe1ckh0Lv7zt9w9DiGuLikwfrMmRMA58zWiZEf3CQ
ccR/mbLG3Ho6PXUunasIWEswRvZVwmRwa3ecRA1+0S37syddTG9Lr29SN73HJEpV1fILd5ra54n+
NFOIbZooafZmMbH4ne5i21lXclyfMGJWyIgkYUwj9LqMCn8v7OXJbzp5/v1V9Tc3Cc+M9X/MT+ne
fvmMprhFYTvJ6jBh7qfEweE68XYsjAZRE//DN0I03l/vE4+nMMcaZqEVPPfzV9Ja5swYaKwOHcEK
oeH09daLslPEk8o3+H4W1gabZaZBkoJjigjYL0woQAlQAI515LDcIhSOpUQLxpWEUdTUA75Y77XP
jUtNeteFX+Jr9lfHR1WbW7Pp38psuVMFQ1d3fRhzmcVm/hJNa5VKEEO26Od2JBRL1SKgXA1B53u7
ga/0s70ExmpuU5v/0F+V7trAn2gmuWuicdgUy5AcFULozyYoqlS9nQg6OVXj9JAONJIek19CmGj1
7GV66IYYEMUaAGxKtibGDVwkVJdUawaQUIy883b9G63kn+Ao44JsRrkzrK4P19uoVzaB2tODAx0S
VW+ucT9hailaqiXSE87YxLyt2/Bfd8yN2szmFhui9tK31RvevO0ErAEDbnpOSRnGo0MpjiX9S5ZI
sFkWi//aPmCiOxFIdlrIh4d7zA08DMWJpnhfRjxZ0lhyYXJ3ONNwZq/zLemn6pQb9pXsEeaLbg7W
xoile7qfCNK68KjsyUH4IhBP/8Pz2Pmb25tah8Qd5I9cUfovz8kC4XwL/KY89O78VvXyjrXoFfUF
H57Nbb3WX5+tdj2QnDH4VHqf93yVDLt56qdNm/HHGGht86HKQj/3t57sTBdteQzFSXhV6KtxPhRG
r9Gg5eWKTU9DEqziNwB6/rnpoJcs2DLCYUFrX7FnCBaXTYHGGZMN85M0Kbf0ziRDVk/HQMVDDteW
yjqmMSTFNTFrvpCYMtvNxocBPtumE/A5PFpSskLOchzvLBsGWV04KmTZZ27babnA1ABgjyCF0tAW
4Lrzm9Mvza4D7eHSHRBT7VxJHiI0meODieFtreYH91/P1/+fsP3DhM00KQJ/OGX/YpZ+YBf2ve+/
f/9xvPbnn/qXksr4A1QnPA8qPJcf9udozdf/IErURCbFjoyKft2P/Tlcg9bJWI3YVvyVlKHG6kD9
l4rK+gOp5spH9zlSV8nmfzNgg77w6yEt8JwanPEUoTpprb/cWO7cISSf7OqoyZxV9166ESubMNKm
iYyeErkjYeaumC6HFWtT9i3n1oq6AZ/nHtrSSrkBo74MBW3fVd9aDpUXoBxnRebEsUM85dTB340d
9aVkUdCyLbHNF38F7ogVvTP69oRZDByPG7nvY9UA6DFhxqHjiLeYgdrAWEE+QGpG6IC6DrrShPOz
+Krf2Qnb9QL0P0YVgMhW03oAPPvyOBIwAjjN2Y09giN9oCOWWRpfGyteqJrT4kGw2Iaz1lssMBhN
118SY2z3ApXFiShA7nVsBc4rgGj4ReqTZVRCDz7XiIEekSp6l4pnyd04dWJbFe6tHA3/TAJCu/VK
MuaQueO4MnOSOt1RbvOUVjvK9G4PL5Cnb4rRaEUu1U3tHjt0PTtHI8NwGaVxXbn+Ka7yrV2r/IZY
RqT/UCE3TKi8EDVWvRlXzFOHbi2cWksPWA9Yl36m+uPYL9oh0hbjZOWJdqIMakKCeWFeo+vf9kzl
zyAFWRq2ngZraqJNMDAHhQKd32UclfbeglC5E61p81P75baRoj+7qRaB/hEPjgJrNTPND/sJlVbk
5v3tkrMinOCR7Rycy1utAY5lrZisEV4WTMlveomcE4FYdhhlTC6l8KMn6aX1jrBs5x3YeD5TJIrs
HLPj4rxcCV1KAevyykJu08TzDoCEuh2GJ/ZsOqtRmANgOlbkF4gv/9XrqukjnmZ/t+gV7LY2gmzC
fWPdWpz7xeWcNY8Jm5hHj+rwRaPbo69abP1MGJW88DQcAjVMfohoPpStJvZAlAlgZcmKLYt0AGbm
ijJD+f6YfNLN6LPbgzfW+a2qW+1E7pS8FmWH1aRN0bI1cF+6IDW00j2M2pjOu65fgTiguuCqLSti
DUbzLvukri1qzclaUWzik8rWroA2IHOsJhcfahvFk14FhSB6x5ywN2AWiV1sewhUlFjKGwQrB59F
1CYZq/bcOeKlLlo3umwB+yUXjVE8O2nn3gFw3SOmMrRjn45WJPbFYMJd20h/qvw33JAt4/RoXghW
V/1NPwqvfKNpj5ZLq2IG5Q3jo90ok0ygMenGsEBqZ0U9T9FuBGJVVP5pql2B6irqwV81idOAgdTK
DHvMLONDYxF8/yiKycrV1mZHO+CvctwaU2Zve72G1ysT+jUHJZ97KYkbi5yM5j8k7lYnbqidhkAH
eHfVzm7pPpNJT+5d2NuzcVspf4zeETf30NkWf8MJR3q6pdFAj/U9V66dgzgtR2prYJs5eZ2rL0Uf
/OzV1aJZO3iVRPxk18WkbcgGHvPt/zqBIzJHrPNEZjCOTEzqOXpWrhQd1dDRSAZdbqoWBhTyPOt9
tliT7Rn+Ak2n2XWrrdRSn2LKIDQirOycl1xwAEKVXBEqJkkNJUbDgrJVn+CPcvat/okcNvwGjRQQ
I/IpM5MyxK/qazx8onYAALSJOVzkxWTrJCCBIY1d5cJ1TSrnmkxKtbNX5qquFxKMnM1nHDjQMB8A
XoiLzgHptsnrDqTaUvoT40zTOVe+1R7z1Oe+V3a0tfPCQiI+mu5+NESyJ/TU29dJl99UorhcYjZE
m86w60uVrOG/wAeQ/QxWgo7Qc7mpZAo4baxGuOzoOU8e5Dy2gNl6r0LcM2InDTsYc9pOB6d27xbo
FhzB2jjAS65BBKoqRv1jfedJlwrGaeVXREhi3kCtvpixzW6KtjO24HJjml9Qu5tlGQt9U/bL/NbO
7SvPqO5qRTpgh4lw5iL38jZCb/X7eDGiHS5679HGrHxrQTjn4VAVxHC6/XU9eFjHtFk/SWxjbwvE
bYZaxrZ32WJwdEYHNO76l9w10i0+Vu+rNFpVY0UWzSGzW3XhLu5ypiH1NsAB2TZNc/YtQdxystsa
OVesdoNWWawmdDQHg5kQF5ZJ0wqzOVpuGPGg32BN0hOT+Li49XCcHTmCPaqWvS1Lm/gJg7380hMn
MBV1cg3Pl4K3U8K7AMrZoFIx0ch1QAro7xQUHsveCIMssJhIvhuQ9hNShSQPrcxn480vsGvgz0LO
m6yEo3GxvpiwMHkW2n7zIj0xnA13Mb5L1jU7e4Cdn5MQfXD61nzWFK9HKmK8Jf2IPOW0aTABD8VV
rk/t08h9eAYV1N2AMvUvmZpWRJdV2SUJhFC7zERe5eThEo5YOIdikd9az0ovZytJnqN61K+iyACm
nfUOlQAJf5vRI9i4Lk39qleEHgQpd/6Nnblqj6yoe2FohvDGybcma4tbpp2q3Fil5xxLv/cJ0lj3
NVlev07oWTeNKvUwn2v9SCLaM92NExjQxCkeXOzC2myySsw7D20vJsMq0sMJo/5ZYWZHrNavgUNd
jC+RyOitxUKLhhNJnSZGoKxjj3F2Y+Hq9jWUfL1UDoogRqgBvPE53VSxYGxSrpNcGGCOEfPT9MnD
AspN3clhS5K6/SKUR00BvBg1rJ5xEnTI/VhlSTB97r0JXBGPIrb+NE4eemdu0tvPovX/6/t/qO+p
etfi+j9v0A8v00ua/ljc//lH/izuDRszhE5UEcZDBh0o4P6vwMeE+AcgJEhaaLNs/pN/F/gClRsO
CULRwPjASvL+rXIzyIgFBgt924T0wL8x/psC3/55kAipB+Q/JwI6O93zWKKvjfUPw0rdAbebIdy6
B6HWjOyQyn7eSINGJFgK4BmNFXe3SVp0b42bi4ckybU7FFdoLS2NgJYi9eyA8FCnYuxQTFsqqGDA
sAPlVKLs1XV+jqPF+IrYtRCl1Kkm32iNbR7rROW7EZJRCLzavxSavjITq2mbMq7e12LO71CoLQef
Q5iHtjZ+XxPaELRak3WtwX+5ViAtgFX0w0S/0MwvrpnM6Wo7dY0giXnIouPqlp0LduZkz1rzinos
eyF0aL6hnDa2wsvmryh5u8AHr+5idliG77KLjY2gTEMfqxu3TMVvjUEjnbMuevE4cpjk/zC7MNex
2r91hp9fAXg5l29V19Grr33ej19BSYWeaVHv3C+d6R/hGthhIxT1gF+rdR0m2sHdpKL0b2q3EZfV
tHLugXTWdpDmutwvcGpD17Xro0+LwMbMTlBlW/W7keYapGC7v0tmTYUAahm52gOrWA951lNRRN4+
TrqGNsisrz2vexwK9i746y/deBI0QWIPy/c9a5329Yeb5G82fj7+xJ9/aZaI6wVMIuA6jv3Lqgjd
COVbU91jnY++EsqubuK6Nr4w8waEgw/iOGZmd6RKHEIrqUqBLHJYdj0677MaWW03ucHHQHeoruOK
/f5Um/Z9NPN3aInEd/ThBvsOMV0nUGIvTZ59N7YXPcWWEns/TQvWtZMkhKvQD2k1kbCuddo+l8Qv
rcC9cNFLrmmTUu5CX8z3yhkvaeaMw8CA94CwmlGjFTENVHMeKkaCIeLJZGenhEv42cmy6umNZEGq
ksGc3hpEXJCZoCJ0gyE3ROHKoPmMt4Xnx02ZX7kSk1vR5+khN9/pirJu46xRqduc1EwmZwzpUIwr
JoOf0gFw0Ht96UQg8Hts3aqCrlXxLW2gC2ZnNBzt5ewV4nkequa7h8i8g1q6chSYoLUH4veMXZX0
/QHufnpRDIN+jhIiJbzKkGc7R69KWTWCVmqTJTvMgJDXYORY3GnpoK77weADFQT9pWSB4vdd700t
h2CM0PPZSvr21QfwcGlZnR/oJM9c/f7a+eXMwjLpkQBHJ4bwwOe79NeZxQ9nFi7EKIqhutxRaS+3
g08WsWb0pB4rxqydO/oBJlKuHRwkb5PwlqAfeixJ1jQn7yCFkQ7Qw53aQW+f3dZq4KYX+h75Ofo6
K9+2yBkfy5afkksE+msxVu0BLBiXdbRiA3Ck0F3EKpxZAd4pRDDWhjGJz+Nam88WlpCA42reSWq+
9UBl+dPZDR4Ne9AEvIOx5Wcqqa5IK11uPy/bJsNCkeKlPHetbeCYqqOPeo2M9rQSm1pm9M+gTdur
tE/J3y4bDORb06zS10rP9y0yBPI1aHVYuoyjswcFm7thjmr/2tPbeg5///F/Ljf/fV6tHz/2VZzm
kPOwr7Hj+vnjn1qGoPHSRXeiaxxtO9D7YIhotfsMVtC5M+jWAqfttYdsTjHC2KrxmzMakUTtPWj1
MyRyOAYbUZA+7eWyeWF5QtK0305NHDTMYL52FgRq9kaFcSQKTdv9978A3kfe1sprZRv4y/VTYQEh
Wi927wqHqFiVISZpmzhmihAV3aavOGdwG3NeCIcjpkqIrXW8qnnRI92+MCYn+uDeMzmY5/rFVK5x
6UxstRLBpmbXFl70ULgrPyMhq8Xb/P69fz6Pf/nwLXfVowsUE0y0f3nvpOqlGLUm+65GDkJN3/fR
B1czcyvMN8WTsaTLmWmPui5cWe2Hz/BvUVUOmJ9UntjIE2Xii+5Y2FN3rN1WewBh4e/9yRrYR7H8
uF68Pr2kW1I3E3Jkhnz91H9IHhN8Ran12kc4zkhe8NCztIBHR2vKq70r3S5oMhsxm2ALPoxj9CwS
Iztonuad+rQVIcMyZ4cPJ94h2FVfO4cOpptkdIQL1YVL5VYeCwOhvhsx8gH2k2tCWt8IIwQlAgi6
zl8NkAakW1QYA/OmOZK6FX2tXG51agJ183nroUCO37tIS2To5PzDscqxW6lO3BWin8dtmZkS1VGb
vOsNeWmZnkRfufLkd6so1xNk/Wjgsp/GFL22paN8p2vg5GtS9oGzKPMHvRELJLHWSb+4ZfZm1mV9
xEKljvkkyHzrhMToV4jLRE09prdCXWXGwrPk9xcCReJPT1BuQwaZ1AzopWG2UQ7+UjZwVpcjnVqL
qxWoVzDr3GCbz7O5mIB7zBFeqD+zYpYk3lGKNS+OGJbbxeBMCuOyp31tXdz0WXHCccoWZC71NA+k
lqUl1sCKNDkUaRvuJP11pfU8cvwPr2Ky5PcxdS1tixSkZOAEsx9AFuXYmUw+mzBwtHIbZVVmscFE
FBW7wiCLbuMvJTa9WFPbeWnco7LKR8Jd0fa7CW4SLGTp3m8d7dbkxoKyhVzynYQLjsgculGH6/2g
jKXfW9y1B5dNNCXn+r02Uzo8E5x2sLVcziiYUiyE5vxsADPbmjWTAd4Psr8+44YgroSLNRO9FTis
799M1yq3nZT5qTYyvHB+QYyiYy7tnk1dUiNvJMcuaMY8eeI5kD71WlZgwGwm09vUaZk9957lw9XJ
WycG6+bqKihNToNNnzTJu4Ye4U6T01rggMI46Z7iUYUMDcCMZKhjglgLB7pXnV8358gjLZsPqp8w
7G2iYeQ2mBOBV8EjWcgieteoHuJ46I+RbvHUWYzMfE3MiA18bDhNfqENSCBbfFK38QD/Olywlr6W
Rc25OtBibmdOdtIAqsW4jO0pP81cCIwlprq+0Cy0s4FtmOYXCN+Ej4KFW24zgGhQ592M1CZqywOT
Ch9Ff78sH8LJvSPRnlpYjGDb0eZEBoCPbplCS0o/8HonZcjURe5mghiWbtKWKnOj4m47+CwskZ1E
OsD5pfhw3eluqFtkKzZlKwygnN69mPLyynXL5EawrA14GPh8Mv683H7eSP/f2f5DZ0v1tIok/nNn
+/BdvfQ/NrZ//ok/G1vf/MPWGR75hu+4hO6ukM8/N1dspv5wKMwoERCnrNauHzdXkGn4V6DaUd8h
ivu/zZWw/4DhTidAPt1Ky9Wd/6axhQ/yc1+1igpsEPm+C4hUZ7AnVqXcD2WiPmiabGtmOlMrumep
We6GAfSbp0RxtRhaGyZUjWxv6vzOnbwzDTBuXJm1902t3ZMD0J9G0mM3rbfO7+pRO86R6UR7WWcJ
j5VWe4HsQ/auU+vtwfIiJLTsHuL+piKMwmSMmOYMvbWqMNzjYnSeuELTq9ePPcEgMPwomGtz3+QD
vhWvwRySBTqhYUptcl8OpbWJojyzSF+IdRde69R17WPhcb6iyiDsyDglvnIEctzIH0I30a1+lxSW
aE6DxQgJuGiV03rxOJ5Jn+KkYu/j1rN4sua4ZyWwIAglVteKFIYm4c72Ea+RrbPLQb2UPTD81sYV
VcgDZgsPsn7Jqsh7j52MDcMietjwYZfUukTOTXCEfs+aP2u2A2+h3+fIJy7IGVz6YHR8hsE8AJlO
Eh/Z7yRGcRkuNTLBrVdnhzJGpqeqdACgVpnDIdOUF066Z3+dJTYaghmSA2XvfYyDmi9rzM6tqOpD
JqanrE7NfTZMuNBKPz7kU4wlvS3j5DlVKcPumdxiyHTn2uouEuByz31cVsFY9DdmqRIQ6tJvsPo4
b5BFJiB601cmIUiAqcVzZR5jlT8pOVSb2TeyE8OT1zityTSO8vF+8UaoJ4tW7tlOEbNU1StvfdrD
p3R3nqj2bFXv5JI+YeCjkk+Hi6Wv2TLk8RULCzcox+FrXfanUtbVIR9wXcOS36qFNrfHmXPRNLpB
ftByk8RlvclF/tTAQ9mOnVaHeSm/O2nlnEtniW4mv4aLq+OU9qm5Nr0ZbfN5zPeWtMhMWlg+YfPb
SikVzwgE/taE7TYai+7sDXStcFf0o1un6a5Si70B68UutW+913QUcl+SufvqJa06qW6ew6a1tTsm
LdamyuLv2OHra1sb7u0hVffE7hbgakrq5bRJD1W+ZiOmUF6wpDO/r+xxNzCJOnIuJDuKJH8Xl7YV
2Inm76Uzfa9twluGBG9CxNmxQSuTVkGk0teadS70waoMiUYAyamXPQsOk+d5NZCjsmg0tbosQhxy
wGSEejDsSt90Rf6kFdFxWcCSlj0iGrqvZ3uOdEpHlZ2S1sa0jor/g3FL921c3CAz0BjlbKGY0bbO
CrnT88tS5uOFAz8RPmzntVvTWjQMBg6aVQkFzN7UrqdjsM/kMpNwprSDyPXxbjYksMrCypsbSGRl
hbgaVX6D/Jk6NvXCiGV2HxjQ/5jWMrseSBCJ92lWC/RCcQfQ2Rx4NS4skiGQJ72NRQuSMJLyBp20
EUjJZRH7kjRjT6n5vW04VMPYteYTHnQyeoZpnvz9wKWlAm12KEta3u1K0JiGD6Ntp5THftTsHDWO
ycec9YQQgkNsYTrobTNdodfqv/bsjAh2SawEQoos9Yuk8ks8J8RFJ60m9sBU+c1yJCtz5jApqjkl
FOqoWo+10DYlAdkNpbLetGYY+Uuxx3ZI+Ju3fFGQZZ7ctFFXRaa9cEs9iyXVYdTmNQC84TRorXWV
6SLfdgUc5kpL36Pe67apaNKnssvwgEMpSc+IjCSG2XExt4tRGje0XY9tQVA6PFNzHV4W9cnwB6Tu
pryUY9rcYSXS7uHjuS8ChuQ2zn3oc6VPWz3GCbfxpJhIRkS97WbwTGeHbPFwiIaeGN5hIMY5qdHg
pxBHNH1mXc9dix7ZIbyJwK+oBauotUUCp0jeFAkKoXTuD5NBnjLl3LI+SxYieCKnusWp/rUaUVlZ
svTfOtHfuoz3J/zBgEhMb/jizBmSNl3XQmHKI1nI3jYfKc/YGzYDClvAoZk2aBfYOBPgg6MB1RCa
POMN8ATgDHeRZXAeePNVOnn59aLp8jynPqHu8whBtVJio3pogNIVn0jleI/nRG10BiYBSycmF0a3
h2qNSNQcziALWViYMz0g85hAB3t7JF/Z3jgT0fHQvO9GbyEDyKOzqCESgoSq/UOr1F6bW1LedBkF
ADmQZzh++TY3tQx1Db3oaGgaBqwcx2aJAWmFYPUPfpr5W9NDAtdahb+FRH3Eckw4idZ8qNZ9BNhb
hws65p3eN/Szsw8tmpFbmFQq2Y0YTk5a3r6TqnIuhmi8MNRas08EmxTCra5R1eqX+B7rsNLnbEf7
oB8XhOIHDQzapm0AzcgKrbIXIxwhq3pGU5Gxey1zzrvW+bYsQJUr9lcs5oZvos7zC2pZbKlzVQBb
BsbQzJlxyTUAyjq1kmDK8w94Cv5ONcs3OHhAOBafsyyb7egc1YTnwLjh6CdM8bVsCJ3SwePeRLmI
gkQa/dVkeZKHO1ZwwqWBOdgfjd9+p2Gns7IpGKSynktahqDMe9C6Hj9q6SwScUc1fHTM2IOsxzlm
cYhCKp+SGwJxs1tf1M1R98RyKXMcW5ObfxtLSnIO05pTO5XPHqEmgTWY94ymqkDGBFBlClvY6KTF
K7QZARFnro+jVTq7TLpzUBErvkMSWF4iLp3CYV6sQJrza59ELBXwfmwmn/cwkSEX6n7rPYFyXm5y
s6/5QJE0AF9zR1XxgTW8fQn06yu3fT6cV0rsQ+va/FlTn+/hCB0dMnsDpHfx7dgX0409RNlXN3Pu
wSNOANPiK0vU/QEad2ziwsnYSPQRH3SSJtYj/ccUKBsMB+bV0FoiRwRt78Z805Lkx6UFQJQ6Ek5R
XIt3m9bWZipMqIpojPpaGgvB8biTD66yvW9T3utfwZS8ZU00XC+6qWWhlIk8ZM1gQvh0JJDZTFWc
rM0gN3YyM3+QPg2ebXNF6OVd6/n2HU6QXg84NTVKDNGIwLb64qPvTI/dcJ/FfKcYTNYEs87ZN41h
c8tUaPCZ+zD2D4iMZHIdm/c418YAI8Alk/fsS0+CwWsVt6diIhkMS0YSB21svsMVtu8rEiDejDhj
fIipGUkCuTTq2EwIATZpnuD0V/as3vTCK7ZNPfb3y9TBjOLwPGO+Lvak2d0w2biIoJa4YExFrQ7I
EDMuZ0e671HsAjQXvQvr1E6f7aazzsaY2tuunAq2EWghm7pZ4Nu0bhnWg1nfdabVpcHMR3FFNC/Z
jnpUQ4sdmpGEts4byi0SlPm68tJiHxtdtovcadit4ouw4X2x+Xe0fYYwoNyjZU6fOc3yZx5x4xdm
Ivo9yqzooJNidtTtiYo3ap1TWzHv2KQ4I3LC0abiKRYpJh2pzShWlqQ7IaHnhkh0GCZNWvgn1CUS
LqAy8nXG0WwdCTdg0fvudljU8Kx7y/jOCkUevL7G155lw7XFluWR/USXc//V2bA18bnnpY2Nm+oK
LXc3gHumfeinhxgqhh/QJ43+dvEbEwV40cwyTDPuhwv0fiXqp6hwHqfIW5wvMeGt+Lg9xZPVGy2f
G7FTA/NYB7YVQwIHzUOefJXuBHyidsf7YqnYffVJpZ2LSqVfEXZVO3RvpbUtF1Ucx7GCYe1lsbex
CGr2Nn05lc96pKJb5AbVQZUcr3hu72F7VRRh7fhalVWNbd/FvDcs8UVXUZIWlWzB45ayfEBpy2Ra
d8V+AlF/mdXEVs4lKh/Cu4ug0Zai39hdY+8mqOu3sLm7bmsvUcnkPc1J4DbGy7Jaxo0lsuoA6j++
EQDl5zvPzbr6WjF6s7d+rPTWyQNmjIJigRH5moKKk1GIpn+n3Ey9MSZQqZ2sezIFnZxdyDjDUez6
Q+YnpU9wNDyoi0JZWuD0mREWS1N1W7NPOEcxUClKJ8c8DIljPxPli8lumWIidUFFNMYrwJJoqyMG
iS9TKdN2wyXcZRiX4mnriBEybq65CCaToasv5aA1hxGewJ1isxeUkJ72i+0kWznM2qmduubYcU1u
x8FML5mppkEkRveDdYb1plc5LHNmwEO2R3f40Od+lH7Fhz0GJXwnYiEZi3nMZ+wt9gzvO9Gp8cEZ
S0pwY0i0oEXw9QQ4QA/ZNixWCLcj3/XobF50CuuLCTHTpqA/ZtOo72t+7Glh/XjbNGnzJWFidzdN
hn1amnQKGNA2WzsxoAIYSWmGcc7aCIwD1QFjw73Kwbp1XVZfWVaLQI33+NhTRTLvUmyTKiMLY551
FOftHDJ2HcKxcI9aU8ltTeN+N8Spv+tyXbzYlrIOxLY2myjnZGKc5RG9VSf7NDYlg8EVrJ6WDl9v
n0yvha/JfSGsa1OxutSr7lryTvBP6yJohJgPLcmclFJjfIlh04OmjSEw5Lppd42v7LCdmayxbUE7
ZGQpHtioJBG54DEesY391lPTb9bk14OWsv/TCNkLqsmpPLw0Qx9ousaiKTPNXR1Z6DN8V7sezGVm
SpkcRpUXZ0VYHFyiyuyowLUi/B/2zmQ5biTL2q/S9u+RBseMRW9ijmBwCJKiRG5g1OSY4XDMePr+
wMzqlpjV0l+9LiuzKqUqScQAuF+/95zv5FMcf1PKc66jiLHkhvA34v2gtGUNC3+n0vXEfGoNuq7Y
auy5bDrDdGHyFd70o4SrVBLwmHmJuyWYkQWzqYAumOIuCKA1NQ2BPPC+5Wvjl+mmrCZk50rUwU1m
1Jp0LqS4Io+cVQqa4/lNw2UPSw5FQb7Ks6Ga59r20Q8i9XLIUDGJBe+/miMba4Bf/TgVAMUEB89F
HtR22CwgSEzAPVaAXQAJzvkrYU7xtufbWkGs/qQCDhGSRuRcQ0/LP9GTXe43oCLbri2BtI22zawF
1SUOu+iETxptXTNGq0Ka3pqa+a19Cd94uwDPO+mM9blCDcjd0vh7YTLFtzSqoVzK7I7+g2luOmfs
gm0PTPGmaam3UxOhZL20f8agUcewrvMtkK/5INPA/DaUHNHSNu0PhdN2m8GorUva+nQElP7SxmN7
8hnOrswgI9i26jZxPClGKx5QdZxEJ+h2PapX2u0yqT9zXqMUm0rsDs6cFseyU322lrgeP/YtYDT6
Pdc2+X5PlFKPiVHXa1+3/lXsEalQjzOFYxXDUJxrBBCdoTdl372EosboP9mrOLWeSoMlL+0dQjQ8
HawH1w4+xiOkFRRbxFKYzGgs5tWPtHmJi5gz66qc4nNilM+t8pvD1MQP2hPfbVbS3TBRHZWSiXxc
WUTHiPxo96XztSGFdGNK/JzKKJ5GkJ/flSqMeSfLwGtXdD0ovkdFw3r2ivtgak1J/mhKLIsKopfe
7DJyBfoeq3Q4DffEIc8VQl4GVnsaEMPObXCQUfwXgjPO6O6zzg7vicjEu6xsF2Vj2kd+twp03Bo8
CcXWMzN9skpKyTmBiDjJaMNXpfzrDJPLbe85FNYCfgm8vywRK0KOc7JvA5wb286M1Q2Yi+DIH/i/
sjL4bjHbcdKKxYMQ3hPMTbriLpsrCMUvUaYQfWdGRpyk1zHl9YlkcPPxNCc+IcimeNJsSTDNWrXq
rKUXqEqJ6bzzAdx7S6IHYdRRItzFsOWQjmyxJHijJuYkrbqD39cvMphPGDxRmiXKPGbSuI7Chlon
h82T1v5Jib7dERzob/3My0/Kpf1Xh2azLin111Sm1jpy6rOW/YXkjEU5wB0fTS52lfLCbLvc0Jjx
jwgkLBjxbbzn7EIDcS6M28FyPibCaa7ayFCbQXu4M3NG3bGpJMG1hYAjzuFMu11zLHEr0bloKyRq
pOPiKLx0hkkbLhqYdlfTSyYFnbN2sneIeUFttPbnyO3FwxC42cYbp0Hj5K2Gb27j9w+sfdbK81wo
h2bdnXRNM8oUKUp+w7nOdWDQZ0kSMFdmlh1Cr7x22rxZR7PtYG1PhrDb+jhe/RXDO8Yd7I8C7j5h
zJN6bURVPS9W2mIBwM1fMoBZ41pMmfFaeYW+9c3cOKRseHpl484mGTfVZx9E0ho/RRpvgDGeNLEn
W7uYps/UWTxaUhWvSSqC22qwo2tsXt0XI/G+Sw2PiUwgoznVtKEv8+hEyIz9oVyrxBxQlLvdnWXF
znyzGGPJDPKLak8XtED736IUnBe//gIV8zdelowbZSUwGRM4X7tE4f9xzMi4EYl2IWSxGRySqH+c
pPuBCsF9qCNZgTqd2gPPwbT1dCM4XAVPQ+Cxwsel9SDNXK2Zlt4GooleixGUA6HNwRrZGWL5fIkN
uGJi6dlnpKXNqm77+Ioaoh130tMVvJDE68hIZ/1ZeS0Ysb2McATSJMqJbKYXRk1TwGYqOdxQ3g2V
IgjZq/STVk59RcJ00BMkhOoJ5yg9vkmlQBlYF4idAmN0MySu+djzC7xNUHfzxw4/64rHmHGTTYMa
eWo5Ndd2p7qzz91TI/EeWnxkZXKelVJ6w4YVrlqiT6iYgDathNUCVdLtUgmxyjwzk/JfYD8FPNpd
2h5UEJPeYIw1RWvgkDkijbzHG26PD26nWppPZqbgTEzEqoCWCJ+YFxOyHMsUtKqM5Eg+xTTdTxkO
1rXNg7adyfpOKOg5eI8WWzQlaKE2va2+g6oqt4wILpNBWT9DhDqpzAOkrbphL5Oovoyytz6mKRX4
xnUWNJZ2xV1TL3HRed0H942r2U9Zy6q7fDb6jwZMl5Md1/RlCnSj13oy2o/EWJk3ZjFMe0th7OTw
2tgXNPP+fYh6nQALeFxXhhFbn8lIzU5tE/QPlrV4DNFf8JRWJcvqqnCD0qJmjGO8jQ3uBMIe2LE6
dMqkSGjskzd0+Ek1IrHGzqEXWJO7a73B5Zsu0m3Uapluxqy5m2WD8hXxqbWFXzU+mrMvTynq/nWZ
x9P3XBXiORINhdrsIYyl06GxyoZEpck0qT92nlvtBoNdV1YOmxm31IbDTrI1ZZPulUGwCrkmxZWO
Rv/YD2a7Vch7z0oAI6SyF+a5wjH6ASJtC3RzJIECsi9jXu1ELCetcVFZrW5wKgeHIhZy2/Sz2oNv
cda2yrhLDI2PMcBY/4nurcEmNqhHk/ruzOh52HUt1T/tTJ8ujRHfTzHcuiCU5J8zy1hL1RTXXRt+
MXqB50EU0cGL3XZjwM66xqFNLFiKrzmpF92jCO7A4JB+Nbk9LlIfRzHCk40D1JabJvTX9Jv1qQHK
ew0CNDsTPfy5DEax7SNoEWkwvcqpiNeWQ4ZDFKS0FUVU0CvT05OR2NHOR9yCghBptsGNvo971ax7
PVnHrCHxbV1l5WTRaJs3sT2KDUIrf9W6FbUsqpbnBOc6IbXxjOwLXjsbWdPdBX5FH1iEeb4pXavP
70cXdNoUs9mkblZl9LP67Gz49WZwGd/QYxVUGlW8Exnu3ZC4Leb4/L0ZXRp7nG4HZGorq8+ewsb6
ZEsWa6wA2wQ/7oZOyWtYLuJHycBjALO2aYzc3BDUVO0skTmHwSHzRKYEzwFerRwXEB7edPQK860d
Jyju0vqjaur0DkwgfifrQGHV7nvoxi8Gsqu1ZRufbIINduZMhTziu90rgKurMeheizCtL0NXX6CK
5tPKrAK2drEcBOPcuMVuN4EwtOJjXZrWGVjJV5D13XVllXqlWf9huMw4Yx1YNu3gduixx3Ov1Ajt
qP43fPRP/NjvxtauaTHo/d/H1k/fiMYq258G13/+zF+Da1/8gc0RQChf8p900f8eXPv2H47t+Cbs
SMTZf4q1/7Jc/hlOa1nMQv/bqPkPnpn1B0ptYCvca7gyYRP9K4NrxuY/CGNdJN+4H0KfV4gbdJmR
/zy1DkTfzUkVQIoKOE8XcRyssAXbv5EP/Sz7ZsjuCbgi3iI+DhmOv/dLRx2MaBsD1aFLS3DOPcJk
JklR9VK2/XhXeNCfc0DpZMnPQPF/+D7+ifZ3+b5+fItvFwc9D4qBj83nw/75LZLlmY82QVEH6YRV
xnrVELw4Cq6L/eueDaZ6lWGhQrpLzFcw8CTfRqMtiSTXnr3JtZiJGEqTfUtZv7ZroyZoC+dLE6RL
jZNHzLUnrbYNS8I1Ds/ovvCQpv8f3gT5pqFYPOfcSO+MsaZ2FLFUM0OOGY7y6EArL4zCOVIATh9q
G3Z/JDKfNZiIp7UwR/VM4Rrg25QTry8JxzuvtMa7ii4NB0Fy66HWz7ses+pxxJ/OSGcQj0XSYVAv
Z6BQRkFw+K/fw6Lt/0FL+PY90NhAQsb0msbYOwBD4yAXnfwhPNCKHTYaXionNT3t/Sr9/usrYZn4
+5WY+HPjEfD8NxcxJ4FmGWyEh96WJmSimi/PC+qTbu36Yrqom399vXcP0ds7C8k2cBgnLwOp5Q78
QfphCUIpC4YDB0ie+sKKgh2sA7P+66v8k88PXzT8Cg69gWU77z6/ULNc4AxEemkNyR41w3dlhyi4
m+Dx1xdaBDPvPz/XIk3H58FDafN+UUglOpuBe/BgzZzLZ7+xtnHIPTNNfHFTYS9tmBh0blW12T3C
ieCscqxPTiqie8yfcAJct77oadGzer3b0ANKTA6oAoOFXEIxKlLw9gn35odeQtJe27Pp4CFMh1mv
HMlFRuVYWxFYyaGxvObj4M3J4ddv8s9s6p/uRwQpQvBxWj41Tei+ExYvUHYweno8DKnNVFdWTJZl
1BxpVWW7Kms4NNrV9zHXxuJGJINg8tMDua7drmcmuqNFo29UljDbBjq6qb3S/CgIurpxw8l58Yei
+Mj4bqvFYD0IOG6YqIacHiXF16NlZuEuBmq/4Rg0fohliXFbJtM+IwEz7eULy1l28FrXJXfHgo2R
oJljd4kPhYqod7EvHtDGEeDnJsU2RpK0R+0WPOrITY+pQd+gFHUMPU9GX2I2HpzyGfAchUBD5WKo
V/3sO2f4t/m+jzwMIL1F6eoo8nk7jylcK2R1yHSVPbUNHQfAEysO9satG6rp6zRNDe3HuKUH29p7
N3Ko3FMvttYzR5oNFaZzcWPbfFRdU3z0ZZx9VyKuUBqZ4cQ0SsclorsK63OFhvSTT9TGxi8sfSCP
Oj+mUzqe5zr0bj3S/TZtkJThyi6S4ZaWXf2ZNp77atbN1iC7cx1H2TeDqcE1uidjgxKJgA1fnwrM
FOvcEzWO83BB8JU3VaSilTWCjaWqpztk+CX6kfS8fJ6bKk/VGrgBvOyKyAxR2M9u7A0rcHnmUWZF
cXYiNX0w8qylLiU04kaQFEraXB/jxGB/4ag72HtYg8Gxmx37VUdec5fyOTG2NpH2135jP2YOLgjF
HdHncCpr236t4JTsstgygMWMQbFaKrsPHEQ7quZx4KsBvU9HVR6GqdvFsX2xoqLbsrb1xzZniInN
pg1WOra+YslDWOoJdZl0fp3gyYFr2eMflnlHhybTKzyL3VqbHA0tAjhN6dCFDUf5gLbmOpLeSzxO
5iHGm3EfiXnaptrDzpEhWyhLujVNujZSL3xq3SjY2Vozbx674YSdOFxV/YwM1bTlqktrY9X2yLp8
Ti0sUYSpiqJMaVFX45URyHBPe7VcT5AEaPfGEy9mjIAuZyToZnZVEVNbk+jHZuRv2IayXSIDD0DO
kKBGkp61101jXLlzVZ1bQp3Wmonha8qpiqyDxg8QG2DHRsmfqtuZ2QDLVCPqq2kSzpFhfX4QdmIe
/IrHxTOwX2a4AOjbdVsCOWOGwTHwwjaOlozr8ovuHfkpjUT31fOb6ZPd6+FU0GYg+zFsEXIp56xN
g+wFvNJrMK79sUN3dmtMdOy7fGI4umL214hjmYT+XG9E7RXbwiQWeDTm8YPTm+UO3Ed8NDOptkhH
nHU6oakKbbArwqvLc0Lnmz4BfQYXVuU5LbtMbbD112+Nw41XddPe8GAE1I2Z7aK0n773rR6qG3OS
+SaiB73EYqFOIpGXJgOK3ESyc4iZiBbL7NSWjrC15R3rk++11nbQU7axYrK75tZsPiJ5cG4tHtSb
KaFxtsmiFn2iiZjiG/E8wybMTY5tBLF8iZmS7Qie8J/egj1K4BuPhkl9wfAkvs0ynE9RT8lXVQTW
eDIkZATIdV0DpSbqaDS97D6XTv0pTe1sk5kzrjyDutBw1bTPM1KwB6fO6IyF3VPVNjkuDWKMZyM2
D3lK9mSqeZNYKuZrL6+Q3yN8PEyTrW7seI5OfrNEGg82Nj3Ppj2YVotNWfe88wxbHwqvYeN2trWt
29na4h2Tt7Ov6Jcz+uJnrDAnhYT24brTxBcPWRea+74nITTCfYhT3vZJfkA74G7tMHZvBQsD8ybi
jhWJpox/vXwd+l10olZx1yryQqRcuT71HverwEP4nRq4f0p6zbpeWfUpJeogX1HbWEwYinoflYZ7
xSDPuJ+4QPwW0ruaI2aLG3eK3ZchculBwz1s701f8SfEbPfaJLRaL/HVaBuvIFSleCbqat+kFud/
6kX7yh3NfVuzKAjd2Te9vWRjo707Euvtrfs8JUdjydGuyu6RTqmFoLJNAAQTaooA805HZdgT5SP7
vX7L5ebj97Mv2gnq+Kybguxu9CaMZMeSaKO2INlV29ZCimcCrFhZJwK0y8By4hs0XGMxH9+293/r
rH97YLWXA84vDqyJlsm7pAy8wssP/ePE6i4+Yf4KQfNbUAbl7F9S68D+A/U1jiBS1ZbKeslg/OvE
aod/cCBF+2yaNk4tYf6Phxh+EL+NAox6MrAsUDX/yonVF4vp6KfCjcvTLudX8ipQby/l+A/ldtB7
VVWByufMigYKhHEVsLOFLo/dVJ8TYIKY5l+mMsBO1wUy/sBaJ9cOQUNXSSy7G7vysHJqJHSuH4lo
q6Fh3sWTVKApyvyxKicKFI7lxzpqHyN24cUbX7+aNO50smEaLj+Qr1o+Wa033qliYJ/pLUN/daOy
ukLyEp6daXRfS7Mm/ny0GCraiqpvtZwenlqvMr5loz9+YMMrxm+QlUI/PSWNM9zQwN5qIHJkb6VX
ZpqpYO/1UfkIIw3KNS3kDuRoawnMxHFlPBqOC8gPqEG/JdWelDEKV/QTCz3Yt+zxRugRtUsWBy95
lgPeaDjB8rGQYHMAeSnPqRJMNTOP9jf27wrL1DC4O1GbqMGb7LNTzOUVGwYpBMHsbFztZJ90CjvP
FZFDmceSmKM/eyIQZ1qoLsBInGZBhqlC3SHANH2Sj2LnaFKAPbNss4VDFP0Qm00MgyjNnVU997X/
pJqkb2nmjwaoZj2jUhnTyKx3UbigRakmW+u2xrlR7wzXE48aUMNrp1CJrjhnE5wnneDMqVM8jgxM
+JRZ7EgYr0LxGGa0arBRcbSVSctmmqtFBNPaOacRXbUgonD/LPqlhpGErUoGfgGnR/rTeMOBa+ua
XOsBceGV0Dkp3W9/zElSIFuEGai3wsHGvzfFBT/j2vCLz6rk7G1hPirWbsuwNcVvuzhNyL1ue4cD
EcHdxGnL0Q2fkC8SLgUpL3yioIT9pIl1hs4DHebREi5vo+h6cHZ+1c37sQ3tox237qsa8xpjUhvQ
VNdjM1+FaGx4n4XgkCAFIdypM/OG/OVDQT/kpFdtRo74CXUhL2CAGCKZacHjWxd9pJ5zzirAcKM+
ozMKgYuItBGk6IY+rGfdRH0+RLumBVR/bFVPrLdEU/Q1TSuwJgRzoeEdl18LokLn+xwBUr2ujLJv
+pWHPgFDW7BEg43e8uYDegtkK1kZn6AeRv5mrmn+OB6tjJFqu2d8QQeIXqqxdgzFm4g6y7wLkt4j
Npwren6Xjbve8NiKc4BRqz/DhdNBRk8DgoVgbTsupgFnsHoMf1o4ryZ1eLCGfFJdeSaBwLVFnbZC
PKsPkG1c5yLTLtxmdh1Xx8ROgBhGXkd2fW1BLF9JO+dtTVR+5xgd1Ef65pPx9PYqg5xT/iGfHLTj
sNV4sa7yuMtIWBU3oc5RduZZAwql8Qa+Z5T09fzQAp7meJkvX6mF3pbPJF0EaO0UVlchVMqrSVf8
czglIHno+SMdMrBI7bOKCJgVB8lk7w85K5Sf1vrgFKaYdgnR8N9R4XBHpp6x3FNiUZFJ1wiKfYXK
kAhDUYzdOlbZuB79rB2wRVGeNLBX7+F/jHd9OqlnGN0dgpqqEwH3aUm8XOiE6twGnEiUSzigaxk1
Og8LPHtXlGgdJw3x1zP96CoNp/CJLxNlkU2xdQ8lvcWqphv1zJSsYVCQWuNDz128T1Fm7WZsv3hQ
pEvt3jZfUgP/NaN6HguCwseHwEMn6FuaG9vSg+bN8AGcPfoEvDu0sTaeErds1i0pc/bGDUsG1Hxk
KCtGjvqooEP/S61SWmLQJQJ76xDRyeLQZKAWZOoc8TPz+U4Q05+077OCdPBxuGAx3KI5crYOhDBO
k/jpV6DJGXcVtOCO9ogJBK90HK+BSMtLSbf+Pu8rZFB9Rs7Yyuc494ERhL+DXT59c/zCPkWkKRzS
PhBfc9d/QxWP/s5kCTzXjMG/2fU4PGKvnY6qwHcw0VJcV4nxgQgF/cTZvtmU4HeRMYQBhaxAPmiN
Rn4WHGb5u7HcmUExbUtpzt+SSWY8AUPeXAXu4JOHlvr4J6Ag289TljJ8JzmyRhDqCw6q5CkUruVu
3GFYKsixpfBLotk/u7K+0Z4uvuEFjZ3tHHBkXY1TPZ0YdgU3NKHuBTnCI1EzwtbrLOgbcc6ZytQX
Tr/xkf4u3VIoUMjU+w3+H3UNBB1nidFFd2WvWU0mH+eGobp75mnMZAaI823Y4EpA7m6fVcbE40Ok
7OqJPEv9AK3rLnYxn04WPsZBNoJTqvAfSp9JSt5xCr6tYfESIpVzqoHJ8Ulaw3hFivzjLC3vY9eQ
wlONbgUFaiirkOdDEZGIdnF58IcDnnE87cq6axqJ1h89n7tF3mSeh2pGYhRh3r+gxa9QjvnmNk+1
wN9p6xGpUguojRxOVIxk7QwvEWyffI2SzU13ZoE4/DDVeU4+onDyLUV2tQ5Gs320sEs9JxbSCrZC
mwCk1GHUynHy2HtkwDKOTF9GtverIe+6m9YyX5YZ+DUe4onZ8zAqb+2TsnluvDnd9DQlH6aQEOZp
TMUlE177vXdG/TKFsqpfxxYM1yXBGyk5R8zZUeYZooFaf7KmObrEscDEA+YWq4RggNRikc3J1wJ8
pU9dYxu3Wrdg9iySQJADF9+A9o7nek4YxroTeqWk7Z9h50UbWcTeXahC95begGR0WcaQS02sSjfw
zbJrM8JMtSHTybiQkOlufKcbtnxcsN8cbzwx1Cxf6EBj06nUh6hT5ikz9VPLlrhFfuQu0MBnYclj
OqTN2Zhc59MwMM3jmZs0ao5GwImM46tGcoSzaT5cd74+BB0tn8y3YE6bguO1X6nROQ9x6/AOA853
sUPyoFRWx8B8Mm48h1vFTOJzMQSQ9HPxMWKovJK5x4Tb4pBOC2nRmDCcFAqlX2MBLYxHjnXSDtE8
c46FT84YGMI45NhxhSTUvgTS8e4ChLcPlXaQhuqSLADiZQnBmsed4bc9MEdUUyiPP3hmzTxTM48U
9qjWKBNcIk2L4gHDTk/qDOXHzirhf41WnpINsrixmBfD5kJhFd+Rj2HvCGKaHk2t+6upsZdQWn6w
9yToQNfvD8nYJM2mLcLLQhzZq7KL+UfLUVd2MePwdsEdrqeyGbYELcHuivFNnzqSLi9I8znIRfj7
QRWfq4wOrtnkEaaoonuKu5iGCaG2zJwCCoqxlx96vAOIFkak6BhyT54qxsNoIi93wjiA0+jxPZBo
OoCjK6Dao6jtAO1PWUySMlalbK1Gt94hR2B3zGNcGYi3873Co/CEfhI6rhr1Q5RW/q4Z6yilwSKG
Q5A2yabOkZij/Fph2xb3MS6YZkWSHTF3WBKviENxaNDEU3c1agclgGWNNjiFcLz2sesFuMTdHhRN
532n1TkQ1uK58yEO2xwykV8fQh1G23wprVTR6BU4fHpHSCuqNR1ib4u8TqGV7LF1dEF3PShhbaIp
b9dkhkLg9H3rKkuL/mZuAmV/YH8Dq18SC9GvCaMr7tI2sddN5lb3uEukd4/K1AZVZoSLTSGlLCgH
53MmLFPuECyhTutNakFwXtmtZJOVfT6ekWw1W7x54YgfI2AUThlwbZFbxso72RKaQI+OerZp3mI6
f5YEDt7P0bBExMt4V2fddHYb172py7jWNMpqY4OBCFlIlbdXo6infVAm451w2+YxHgp0MfWVCuZx
U8M7uC2aqvnisVru+7bWJ9G70V7L4IlCbdjRktn0vnYutKzwyrh9lhHOR7JCjg5hJjsmCeeZfGZH
o0dlVoCqpbC8+b6zTfV5zIocIEJo5fhUsaaubLCQgC8BRGY4FrH7LNxIA+v2rUF7H5ikStzuM6N1
GtJTCWlS/8mdLAwWt2M0EkQQ2/59BaBSvaEqyzdspV2ar+2wsERcCjlScuoO5gJqGgJOoPAg5YpR
vsDMMD8mBX/SAwCoMrqrUANA5qHdT+QAyvyPc4yl0LF1IP07aan6jt3v2BbsoMNvZhrv515EUi0Q
XmEzahWO835IKPEoTZakrvW1do6DzUnUTWLrcZ785muoxW8neu9HUqHp2BAhLGbHJnyZ95j7PO4n
4jma6lDCHD3jpwTCxcL8mhktzBir6r7AunGcG9kHnX3UzFMjIoSFERfX2CZyVj4e7C29TkffFroX
N4XhzeoE/SZ86uM23PZZRQHozGVE2VZ4SA6laYcc6J12frA8I9JbKIf6kHQdZSbq9dfK7Yf2oSEO
rNnNoIMGxIsefu2XmfNEtgS9cGCTEUiwxJacRTJWjMfCtxmY5lPzlVum/B7MfflgQ/lawmIXfTLD
TPVsFs44niVnIyg0BVs3ahUjusxkJTa7kETcZh/ISh8m/kVN7q4S3l7HAn52I4Lq+e0sXHi1+A2f
aOl2/NgNYfDoeg6dGvysJs2ZZZj3Qzcko0Jm2oA60qXry0kzwTpNYzXnuPZDn+juz1/5H2hd76qk
bJv//H/LL/rbhQg6pQxAp2a9v7sCzQmuzrkQAnG+YhVgDWEkw/fDs+e8NknA2VpWC0oMcuTvxvh/
vzoD3QA6NIZ9tHYLJu/Ht6mMSQDWGDEgpcp69AbYS0mdTNSPcK4gl3FVr/U5BBhDwbHt129dvKOf
QD4JwAeYRPkI3wbo+O5DHlLXiKpIVweg1Pz2fpAAWf2sth7LtOHYjPiBN987E2FeWO4WMkXZLX4V
6efoDkbx+O/25v9PGDDr20Km+d/bmx9fmxgWd1uVP0ty3n7srwYn6bp/sEi6NO3Ju6FpyeT3HywJ
y/ljaSxyj1ssdv9Q44R/kKjkcBfwQ+DjFnTiP9Q47h+uwymHWDIL/Yzg1f0LCYM/r6dMALi9SSIm
wBCGhMVj9vNNPldz3bGcYPDt82Jes792F03OhLcah7p5+eGD+e3z/HaxEB2RD9rHIdbl/eIt3XEJ
7W2dSwxa8bl0KutxavvwiSSK5WFaljxgEM5r2Kf68H+4tE2rOAg8oqPeP8yJkYmxxe9zAZzOpUNN
66+fBqillH/i0UZ+CJrA1LTcmmiBIv368j/vk8s79y2HFnUQsqDQmXm3llh2IkuGUPYlLwyac4FB
jbI2246tJ6mWy41Lu+fX13wDJP3P8vnXRblVnIUExiryTiRSqjLqpAqti2uVLBswhI8WTIV6h9or
fFItKgonsbl4Jzq2krjt2q8evdF9bnh8DjXztb2iazceGkPLaDvPLLpeYLHkoX03xVWvIqx2yVzR
52hgpyMvh3Fh/0brsqgi3r+Nt8Y74wGgeO9VKMEQ2N3ox9aFjiX3Sge6csyXnlzQsMoRQFhdjRnj
uV9/egwP/n7VkMfDD3gw+N+fHwwaiUCBXC0uqejFI34pEL5+GX830xHZs5jHe9dR4gZHNW3hKaYL
/evr//3B9Cl0cKbA7Oa+ef+skFRfZnU2iotneON9sjwwGC+ASPa/3c/f7TVvN4ot2NVpWHDBv4Vw
RZPflqbZiYuDbOueMTk96D6BpoHb226+jpnjvPamtzydJl1m5Q88LAYk4rsU0v5vvu5/9sZtk0ww
V/gu3IJ3d63lGFVYQ6K7dMwK67XjR3l1Rvtu9qukzH4ncfpnD8kieOS55D8+heXP37NQqZkYdm9d
dINmG/sQfeK3zm3nm9UVKAYadz090rpOuMuByVIy9sgY1ljgDUKh0hm2lNeP95L+rtzi56PtzsB+
K1pmNYAwmZqWU8pThgwd+n1ILHC++/W98pYf+O4R8S2+P8Rarh1yx/78JtJcRl0AxuUSkbJQ72aq
8cPbfTO2hXrWmpy5PGByQUhViAiHSE2ZzJRuzQQtk1Asyockc9DmzMOMG0pEZvM10OZ4/+vX+U9W
wYWjRD1F3cgx5d3LNFDl9x7YhotLXhlt+qVBLhQNcmFG4rFG+PibSnXZQX96iomi5q5mz0XsCqzp
/RWLVlqpmU3NZaCzd8V4xH2NMEHyXzat7c60xzttezS8oySisidLOoY5CHDhIekWbr1dTu1Xu0Ia
QA51sjcNHoLEZvzjLPfE20fUsGt4pEeTitP0Ps10YQdneGCgYBCq38wTs5xff4x/Vtg/ft9s1hw6
GEkKx0LY+H4eOQdZ6FOKykvFT0H3nWa9SX0jvSX5AMdMiTt/WKd+jxPbco2cJmtfRPEujBk/rIhV
s831RAdybaUWnIqi9Xf9LI32gMSuE7QqJf47wgNoLgE5ogVixoPxAXucbDemX1WahihCACikkO02
pmXyZKTN0G3ZAjy1AiZRMYNR5aWDw38VNEV6RgtS3fQpvWCoSJrALWJFjU9i8rNbUU35FzNrxAaO
EH4NeoSz4vX18deJwB/v1E5xuQHMSto2M9fCRk2QqrvajMkRwANLrKJTNSYowjhAZ+b7hnrqyjwd
Nnbk+w8hSWSINVIJww12IcOEwpUa1b4X0sRDhRJ8JuEId2FZNG12mKGpQ53qOkcfrXpKOK9zOjlb
sqPcVn10gigdPkxDzyTTp2WvL8YAiYwMubZ0gSxYhLUUsVTqzpdFjgU1BNu4CdIhfJJxx7abcY/4
dEnkyqsgV9UkHMktpUG49UXLmIi5pvsKroYyoQxYbSgBl3GvYhdokokf42idx5vIRgtMDiZDzZH+
nH/GsZl17MwC/4ViMN2hzTihRk2na1SF9Rn5WiB2cqqKGANVMgZH1GvxTU8m8BcEcR7zDpQ4NCJT
vQntQt5oy9E7Tc4rZELOqqY5fxJNkJwszPgb8Ma4btoKpB7cu70fWtEOR0b1An3e/UTMgbuqPQiB
3CjjN9lF6TI2luXG7Ph6UNG1ZLpL5RLr5IOTLOSbmotQsRF8DDz6FTmxX50aT+zoJlI9Gm6QZFd9
GTBNOZUlwWePfg9zMeQGIInZ3xQ+JFAyJyYH6SXJZ24YAfDDNDVYRINlTmJAhU4mUEEFQWUiVJ8g
aHo2LzdLcT8waSiCnWEuxc/sjvewMPikS5jehEsjjWW1N5zXOhiY7kDjABVa/Bd7Z7Yct4612Vfp
F2AFQRIcLjvn1GRZlnVs3zDkifMEjuDT90LKp8OWO+yu+z+i6kSppJNJgiCwsfe315fE5fvF6nli
OqauSzsdVbApiEzJzFTPMs2s3KShYDP1atToW7Ti7ccIP5QMb4qVh0p61dratgp3czQzveqEyj3I
S5bszIP7EVC83K7a955jKiabJLOJV4eS2hnqP3xy4zV6Io3Yf+3J+JxJbbLweKxDgVdF+0rh90vy
MqUUWVUuH687U+DlxNFcE9bFT6OPEWkB5fe6qEGfd5iM8kdNSV5lmFifWc5IZpZeVCU7IYCEb5LV
CMRwuhB3L5VEFDjUFkPJ4CiHnXoDYJu/IAmR39EfxhLDuTq8STpI61HQLA+O9NnUX8RWZo0khgtv
YvR115fiYtyE/dcuMkN5qUn3/cj/vFwtpQ3KZ4iG0JQTdjqbUWb6vrvEIkVJW+wbinQUWBOSOiN5
GGzBiAy1KcUDNIn2F9HAmHHccMvcwVQMcXo6LEZfbKJH7TD2AslpBmKNpjiURlP/FWTcQl2R/4Vu
nOQMJWzkBcUknxFGR2A4CY/akt22i5LuY15URL8LCOCHS6CwFl2tr+jm9p+dhfg+70sebcfF4F6R
f6UMQGksQxF9xkqHTreUV9pvYgwfwHs1N0wjnh0pd4L3pmPj6cn19DFXZOc2QXjTdBHSiKL9CO+M
3VwXaEL2sRMRpfcrFXCqhOBrul5x5XDpiKDQw2lKKZYixXQJcOhepiC1Ul5/Ofy4Zk/WeYS4E9NL
DzwOpKGcLmj6g29nqalJV9J7TgMk2Ue2HS4QRSVZrdCq53xPC1z8GWtnvry+vEICfTDV80WZMIid
Z9ip+W3ozf3XMup5Rm0cEtzxYwS9Te1rT7K2NeaoUqQVykGNoIBlwD37POm7uneDM7fTXIOR8R8g
wQAvsgC8wk0ZM3WirCjuoM0Rl4MlvLNBv8Ai8kY+GX4PBF0q3+NtOydWSo8c1tq4MtbMWlTZFGxJ
eHExsWQCD1AQ+KcIo6dlyoLHvEC5vB86Ozvi4cQcuWSk0mpmTBe6BDkCmEUAk9jlQWc1o1LiLHPj
a7J+XcQb1vrm66sZucBFVVAOov2Y08x7TcVMnQj3u1MXuzzVzOnDHTQ0Mw4zIWhUZ/GTZejli078
ZyAxvK/442I5lgGH2yWSN16pniu5zESPihygi4wlQApi9P2LkMRLuqS/j5bYmc9hYx5Q3mHcfXCa
uDtVivRnBt6FjlOOoz0G5gNBkRNCFNs42AC90zaZTjfPkXdQ4cdRMecY4i2hQCpE2tmwosW0YZ2P
EClnkRFUtLzoHZXD+8sdshMRI/fwFdHBoI+8HHjX2Wo/rmSXHycE6Y8ZS7e9mTnSPqJWFo901/JY
BhOlraERPb1IKsy2qVebGdWWFgqV8KLikC22hA6K6nx0UCaPIycZM2qIBZcIQa8o1x3SeF56n7so
sth7biGQuHjNk7WmQMlrtWrwgoG7ugeYSygSZJ+wHGUFL5eDyzLe4r2SoAmY8hhDFfHykGax7+7n
iQKNziRqHomZoXxY1EyrMzUTpDGWsuXzD8VKhvCmXsj/UqH1zkXXwDvElG4uISX6/Nv0BzjdOzSq
MxF7jA58u5p5leWXtW9xcuvYJIJFnlAkMUdyOscxOKuYE6sZgJe1yBzcp9xhXTALq0oCdpzL3KXL
l21tGVp1WoJMf6bTKH57mZ8eHIVjTiLgONWdV9wGY8gUCe0RwYcspqs00djDvEwIeDnh9zYAO7Il
ha5OFhRdMB/YRKFaFY+XWeEvgP0BO8aC+iaNPaKrxV0uTbah6K2s2VJEErizy4uaacXfM+gckhB4
1KLvycwNvaRVaQ8vt8qb+Z0mEFI7zp7iTnjcAlNOPCKbb+adKBPerCDu2GFQokEnaZk0Y96w2ruZ
eENLxvqWkzqT2rYEAixEHOp0WQG9YiCd2sQBgw0pwGzfGDbBLoZnQzKIDQhCZuLqeUsXJYtCk6gJ
DLpFbXVf06WFffA48Jq5neZ7oUcuD5X2OBK0HNWeogWNSiLp9aSbY6LDd3a8wdrlnlpgthALre8m
EWYLvgtTnb4RVJybc80yeqdsQ1CW4WD0TxktujtbxKt6HORIEJJYRfRkG/usGmsy7jeI5nsPSMO7
MVyqN44rv6RWbG0LqAknWXaA6QA0X89Fkn9P4JFtAjQmGxfOJjzsBpC1u6Cpw9GIHUlnIC8GUp4R
EYr2n4pcM85ZywNtJATXo4V1xcGuQz1h+dRQ556W6py1bX7rer0QW3bN6szJfjkZtQr2yW1bw4Gj
tyVaSuIF31lYDAky443qHQhly9IP9lVnFv8rGEMkItEdE1NBS+YEU2JVZTUOWRiybOO2KxHWvEty
h8ejqpZ/dpFgkFwJrZ0M4AzQb1YnGhRYl7qJGKcyIV2XhstDATf6iBDc2o4dEqXLQRmHDAbGjXhV
o7SjlGErLg9VCskmEHLzDiEPV7pcNpM4Zd1eZdYU3xpiTHYX5Ad7RD/uGZ1M/BTj8JtA8zCLnZ3U
LVb0ORJpNbCmNf6Caol8GuUy1II3GbDu89xG4u6izRPW0H91VrixEK0oPjGd3EPtO+yfsAqYrVXC
arXCNHuc+ObtZd2M8oLFEdmsu9ddzTtRmnizjaPwplJgnBDlk76aF6/9WACU2zQD655CkHY3lEye
LAbqYjXy4BvyLZZisKu2nO3Sk0MH9Ddv8u0e+N/IGzcYr0C8M6Ib6yXC6Jrr0ajiKjAj3jkIkF+e
ObAtg/GopUAKUPSIeH48lJ4Dc5FuT/poilU8whUlZScjViXyPAxJkFtsG9DrOElc6lU+Vb7HlIw1
qDrEei1onju1JmxGLyGztKvvPnVnKJi4WB1omAnCva8H58A3p4+49C3vl9Rfb1LgK++ROBS7njeE
1ZnTznpAWWkQJn4FMkl7rXWvLKANADiiOty7yl1ODkK2L2Pryq95NK7fwO1MYG6XnnB7phZMXOWQ
uejtG0FQdixJrnwwkGZF50sMPqLr6rzbdw2NExIB110WtOEuyf3sn6odknc+Mf6yHSvcAote2kcd
Sn0XuW38HsJ68aXpNJ8E5TXriZQBkt+vtcWJlQLbLAz6Dpiniib/4yWt8D8C9r8J2CksUPb4Q4Xn
Wz/8r6fs/6Fif/k3/1WxB7RJ+75Pfl9IuiWNVP1fFbuDAy6kcKoel1qLQ57q30qPDUrcFvRyBnRs
U5wg3/mv1W3wH5qufdMVSdnbISHx31R6/PDXZBjSetfHjwgnLtw1WF0vWcSf6raJ9lBx5kl67qtg
vG7CmlAG3/j+2tXA8XA/JPAFTyQeqJej7U3waQM0vSuNwKVIFdjHOB6Dgxoi9Y5cAsAjtyRsxIsU
tCpACfeimUH01h2wmEFJsxhRDeWUQB3GfIyNnsRDd4Oxbyk3XiHhNkc0AEkj0eliDvZhAZNbaZis
SRUm70XdR5xipIq3kZ9/iOb5CRsctD/Yb+r36zCRqqWGfsgmy94NRi0E6l9cUapDQrQYNREbOsKi
1Yq7B6m7DEH0Ktqdgjh+BIL+NovbvN+lSz6fFEq523XWNTBK9EurUTLlRtNEH557QHSa3mNOiQNR
tJo7R2rb76mmZLvMqKP8QKJ3SmddvUtSsJeI4VtEMPw6sNFWsT+9bxCgGTPI6Tb0NN3PSHOszm52
CWozLAcyb3hXoB69h5fqvo0vQq7mIupq9GgYiaG17nD7jDZhMGFay7K+8VH6geljCN0eEZvXRNXG
sXD0ixcX4EzRnkhLkg1AXybG9A0sJuz2HG175S6Y6J705AwKrkxWj+Y2ohqqx/6A0cE6bOJqOGGP
Orz3ehquyBetYm9NjqKxTiOAU30teR5yvFlD5zQgk8uMXm40yjm6tp7iWttX0aze60J72wjvjk8K
AOGVSBEDVTpMaXDVcEQGuSvzJHnovdrFNzRoytswr7q78iLki8oqDTZt1fg0pfY+IFUrNhzG6WOs
Yuet7pp8LxN/ucFv49twkQvWevX3cZexZqLZu1rYV1Tuu1s3RGlIyzD5DIFwcKzRUQh3+ICjMLS6
ISjO6UWuOF+ki8tFxojhcf/JnrvxO2xKCjFVK68NquBd4Xv5zpL1iF6p7/ztMFUM2dxW6hbt+Cd2
2/HOah3IxrP9zaurT8E8N/0WumR3nozusjQKTF0Got9VSocfaRkZH1drbAwNrESeQqMw1GYj5rQv
ws7Yb+oSt8Z5/oSYv7F3QnM02/dW19PlatSh2Ng6exlgHczxc7LfTkZHWhhFaduRSd4uQgO4RHA6
S/Fx7aOPthppfiTtqAKwPmCoMrI1Hh2J6gjADUWikbHSfPmYxO03m+OBBnqH2FUZ2assiaveAMMn
aYVIeJunvnNKWHMe+AT6QsBKYoadXYd+NJ8XrCaJmwGjs+kl/ezc9hfhbRgvKqHJrf1YXYS5ymh0
ld0fcqPanYx+Vxklr75oeo26d0Tmi4ouPRcX6a+zYtV7GmNRYccx6vwaEWJe7LOevorNYjfytpdu
vA9cMHOceMW+awdYNAHUL9H64T+eqrTcDOt1bQfWKRn69FiEbO/gcq2DjAlvI1vPh9rLSX0tZfFh
oeMCh51uvg6zgKweUH9TAiXYAZu4KVQu35KUhqPqA4Xz57TahhOdpnlX0WVXQH9pUA0dJ6/PtpOo
ktt5kjMjkK8r1Q9bniUdFreoda2nOUG2Wl6PtGruqrJvSRYmDYGy5VaHvL329fIBx11/1xBAn5c1
XveSv7oupd3citLtKDd51qI2XdM5pMZHKm3ngnwfK5Xq3rqQjh4hGeBf4hOZpBKE6Va3q8YnGdjt
NiqLArOACELTEszXNGHBZ1ATXT1hTrQ/psuGwqc6kM27QPjvyjXR38migMQiAX9IZeKVMCzbkYac
/gsA8W7nBynyyNSvxa6hF/QM0qckhRWrm6wcP7GxYFw7lNOpXruZtxRE5Aova55pJa+y4YtTs9vs
Ay/ob7wqjg5TIt4llEZOrgW4ncxou1V1mB/LwKo2qPBOPSzGjWCD3df4QmB3ak0nR9X22dY0WcZR
kZ792Vv2pgB87Q/0ibJjh4e+hXwzBiK6XuogI1FXPsQ+7PugT4IjwTrQVVD330dyT4ZVHKJ1b1l7
ZzGVpM2djnSPqDgTJiC/7cW9V6LZWs3iGJS/p2/TNiEctGnwKsoW4N9aRDvpZOIKZkR8mMfuGv5s
t4e+3H9FPI6pQdXOlAdKeiJcGp7X0UvPao0+hwh0z4lUZEuTcT8W8+eq8sa9TcZsD6/yfSNUeg5V
n5zGmXYFwGh3E7AEuuvdO7dygKiOk3wLCas6KKu/S3T+MNq99XZO8/uFcb2KF4zGlV3eQTleD4tf
RGyNWSLpp516/yBXJJVegZE9aspx4Ii+6PdeQT5uHhnXh27MEv+KxCIJN93bSbOnRUmojZMtAFXJ
6egEAtzcaHsPXHS192kccRiG7xdZH+YefPkuo0tiNcwu07VR1AGeS4UoS28foLLTcE6Td0XRBPlu
nVZCmR4DZ8oZpLuAFNDZ4eRk2ja2oKtAg2aXGwx/ujdO41jprs3V+o8LP/yfqrGXqwA01fXY1f2x
0xZ221MVLDjkwkKj3FPMLP1lzRggEDxhIbVS52LFDAvLf9aQhDlbjPkVLQiju5EQMh8gJGdXlTFy
cF2aVzmaHzSo3K+dM1rHHnLSfa/D7jCHnaC1HaDXpqpZXgtyXthUa6QNqZ0kT56O8c3IDfWtJWlC
J44LJE+t3rSzV+hLM10z84bdjQbbBlrLtWpHWK6Do1p8Xxw90gDNzmUfZM/etgl1irN6HwAzXQsO
2roXNSTGsJ/wOzOy5DItLFgUnU/gF8O1pFTgRW+EtPxh2wxrlx0KSca5CSPKjak7gnjGfwkXhTwV
uyW387dhqroHksdzT3lNZ9sGUSSI+JgTLCqL0yrSBVV2sUz2xtYqQM+o9PBPGUXRLu4jcVPlYWV4
qYv+sLqZdwDifXQh3IPrXge6elEhU/0jd7ftG2wEkgzkwMbKenCGi1XdedocYomAwC5XmM6evcyz
/8HU0ADM7DjdJiPU/QMGHzUtRcVgbzM1DB9YvNe9yyBd08L3GZ4boOyAI+aGJ4r4tiwMUjKirXE/
D2OuN2qUznYY0I1uPT+t3tRdj6zfL1J8BmR628q5PURzNdzMYyDPfhrizYj6Rr7tSzUWeCvW5dEz
Bu8RD+0qHHsE2mXt6a9LHKafImLu9472g+sYX1BKt3oKbnqb0GwXJyKJbitbultHBx+Gyu3/0XRf
0+EuPTy8aQt3FmmfFSVUte3z3P/oth6lYDTfKFYRW7CXONFtCSjim2PFxjUrE8+sp9lVNluCFILn
f8AsrNfbQlVBfLC6LAWJYWN9kNBSDapncB/Qbbt76c/1pqF+u6e4Fh3RkI97PHEncirTfEev9fzQ
g8rEpmdGDi7BczZFmz7rDu+2jdM03kFkDTKzVrQoap1p2FbG2cGNh25v+al/cCY7+IpwablBkrTe
hd3avmtnNCNb1vMcjxKBkUJtlx8SYZcJnRR5dEWPbnxFS459ZbcxOifm67XdJf5bdx3m7Wy3zdkh
cby3VsOLDrx2r+tAEPvb/l7KmJ4z2nsKluaqPsx+K495adXnxaapoo3K+bGh84sqodoPbZe/yRKq
1bkR1edGXs8iMe14AXlZAhC8/cTK59K/u02NNL8wIn190evj4tZtGiPiLy5yfph2+7LCZCkxYv/0
ovsPLi0AphlgGpr5q3/pEGhNs8B06RuYTQvB/5z//38UngI1yp+O//+7pOb6/LO48+Xf+Ffb6UT/
Ie9IJBsG6Jb88P8e+wGN/geWEY3pDof/y/n931M/jDZUIvw52g6J0skIAn+c+iW/kggkQ9J7KHpI
JPw3p34jFP1ZAcPlkA8nQPMFemKbFMCv0iAOi7qqRtv7ltprm39H5Bm7NtxB2iqH3TDkjn5CPpQN
h167ZUW+W0v5ZYnLtr7BQIvo8dBaLBBsTqEFCBG/PBZSYDyY2r9XdmXlmq2/9Vd/wzKfTBZ+GFPn
TVu3HDWuNVQueucNkLQ24FBvQ7l8j86QelxJSQPBlaejzKHBYbRleHR7qNKSKCOXkdriaAC15VBP
uTFBodMILsVftGbCKI5+EtKQVyEmA4jMfyUGa69HB+S9IEW5ym9tP0+cFaskSGHlKM91i9soocnT
4uSU1dX3zleZfvSMdFLRwjUq7qcWc7K8/2lu3b9898+ad+e3SyIeEKiWoB2QD4peZ2lMz2rV9Cr5
iqBeFrdYOCXF1eqNHdqE1PKzudhUQUaBnQp1G46c/rAcN6zgtimeG9wjoJwEo7TyK3rOezvdr3Gy
QvMvFx7FfsClZ31KYUJhmO1ToPbv1rXAwGdfRV5PRxcw0hGXmD/f1K8dA15gM8jSo5Blw/7zeRd+
nYRxWiwocMv6mz2jwHgnacRsHipi/PX+z1/0SrXJFxFRIZv26fdi8F4L4XRZddHqL/FX0nOOcPct
RTTP3jg2b/jiBrn3Zu4b6aY4YcjSGnDjTYLpochk/Tci3K/JNnPLKMcdozsLXfJ3rxmAgt5FO1py
/+uEr5N/B1gmHwjkKotd+Io6KIYI/+0gg7wIWUpQhWE9TmvGr4NsicQifxK4X8oRyhO8VN1aE1Y/
4Rrr+S/f9UrJx92xcHkCh1ZWPpRorx4oIOeyoMnJ+bpgZpt53xySGSks93Zk3tECaoa41P5Ir82f
H/BvMwknWNCK/AeHLhZdFtufmzJQHfSKmkf/ZSE4g71KSiKcHmLHOLf+5R7F748QzT65YVK3zKjo
tXgwx64dkJBTfe3x7KiCE8T++n3pDKxR2wEBTdK+WaI1tqubJlO1b+/llBbrU94HbetuqpIFkWIS
/YnRW0IxlJG4HdVOeVOgGgs15zLPw+/3z+Pz24OB0CkjRE48HVv4rxc0ERVYxDl2/QXhouIq0LkX
+fdJaAtVVlP5YHBjTPmG+G+D9fuDARPp06cCdBSl++tlK7YMAlJJ6zOhlXAopQUyG/ttELapsrfC
hTZdkmTyiuAZjS0qE3i+SkXttkIWOj1m1TpDlqVGtw6fE8wzMESm9qWvJcVUBBF/GaVXuXCPDDgp
2ctrguPW78JQmcytqkbVfE7DjCzGBurwsN73/qKYVKu2Ez0dIxgd/p2F/yxvU197HptB7eN8gl9G
4SX6CxOwyr/7uDDwCQgKCg5ik/CITl8WYBhurC5yAST2oU+iKL6cLAtmKtnfnqdT0+fMNly7UPDx
065is0Rb9NTyhY5eyvBtnLbD8nHVJoTY4JmAXdSOg63LIo8g1e/yg+N1kve7S2d6I1syk9U3fx4F
1gCcnPr1ntc/kh9qCr3rk4LlzDUieo5oYRT1KD7ATG5zYN70F69PK2yp6XFSnT899Dn/z4zJNxyB
dZNSZueZOZg+89XIybJCb3O3tXjRY4yAuJkG50uMIRBr+rXc9HPu8Je+wEUE5Z0f4Ap8lNOSDm8H
QPFsZrqDvz9se2LgBPxbEvHVFvR7/nyFjc23WYlu/Tsqs1n3sQszOZ1ib+qy29Kj9nycBWS367Sz
9Hg1LvjDt9slpGOKxAHidX0NIyBls7TjweyZXRg7vG1t2A3kExqMjWDv/7gBmcODnjd1YFNm2Nlg
6RlQaddMv35JzCJWVoFtVfuuj4FE7Cnn6YqjdEvm9d/P6FpUVXsXEB6uwEy5BpY8NDDJGIxuhpEI
Lf8pi6N2G+4peRlVD1IZIydDDu5GvcTh44ruspE+TpFG5htdKyBq01C8GJZWBx23x0JvpksTDexa
bgEvq9/nsZ9XDzWca9Jv2LOY6dLKnIQXXm8RWatd4iAqA3y52HwgbQAiDg5DMhShe2V5S6a/dNUy
MYbNMlE430oWRhG/C0vbZ0xW9CDlfKaleaJqm6yIA8JdLhaX32lIQ+Ym8giN6m3nxlOd7BtLmece
OBOrwF6t6LWwwMLHnSuh1OLxUxK6nTtdRT29+Pmu0Y3Hq4CyIOQnKxnQl6DXbQYuCUNB80XzmJtr
oY/b9fytH+Bn9oU8Cm6sO3f1fe80+aHL5eVVFpq4LZ5AXtz1iP/lBxpw+WEbuTrgsnIvMmPcTaAC
v4/LPDKcK/AZPqkkBPRO+YDZQXBIbN9MURNaT49tWPPPToQlL3CQI5C6I3SkCr/35oz3XCu9msUj
RRL5nHckdnilAQDzoYp+B56E7IkbEb20wp0eA+xzGQUITG2vT9Ni93l1O5We4AM7Be6JCj+xmJnV
mEWoYdcWJNDkaQnxxEPubT9GqcyiaUfJLzArU1qm+XrwbVLXpOVa9zAUOvEojKWQeCgz2e16L7Ve
mP5hj1Mn5kj4lOmaQGFusNGSdEVDbbQH1CJbP87d7E0j0DcBMcpH84TrDLafODi8y5N1znqb3psN
yj7qhtulhJM4XxdxH3CNsdXzbDovRAnyXJNn4mbqONdJ8w6cTOxBx8Q7jCSob2dU8PYsxCw3+4H+
WI3+oMVbEdo/cTvpInS8Q3qK3XyUCcqKgmXW/7LOlBJTs9hq7jnKF7BAKbLTJU2xPWrSUQR3wxL1
ZvJgtmhmIu4GXXsodGzmpT0uPXModrOuSK7h6q/8jizEqFDsS5elsu8QGyMdKXgeJD5RDY3dXT/7
DktujikYT6lGnc9e0Ohq5rNoWjGr4MjgM3PtDLO86WCTweYvOcJ0/G5QsVmXCnuqlreojExEmAJn
YHlqvcVn/IbUYnWYGEXeBeEMPRNq6pSLjJOn32l5HSIC9E5h2a9ceLpYI1/tCSQt7YHlku1o0m3A
Ll/FyDb6feiVZpMdhrFjOi4+yhWkVqHSrA+U4SzvzUImDoUKS5T0Tm1HJ1C6R6KPyB+3XhNiGY8A
/QV0K6eRH+cQVn0zOHPTuQ2ETcWqSktJms+0t5tqBlZWIc7Guy6e63jv2aTR3qHN4uYxSipZ7U3r
HVcc5PghTAck6QEvdj6uhNM4L41mBH9Mazis5neIqV0m7gqAniuHaGaW+94CiPQkLGalu3cDZTri
iUQTm/fTIjk4bLGtlgHGISnS6zuHJjyStVGhBguLGKH9T4hWgb3Y1VI+Ro4TYfShVJd1V37dgqj2
m2lsv7QVewwqugrzFryyqKXBc8y6Txlr7nrAyr0pv3oAuhRIMixYnmcQxvObNYLqv4EAhJINHcnc
knFHJ4cYvQPRjioG8lk43akO/xYDgLErcYPmE0O4OBwmgZ2t0iRtm4XEFzUXGDYexQBMx0xIv6pZ
o4YMNNm8TassPXykj3j03vklCviEgpNXgKqISkfHDakr7j9mnsbJgAUxO1kJ5KycVwrKWbna6hDD
aDRddBp3En8obhH7i/YwRUEC6IgAbX1EboUzbAa1E18orcdw43qDI7YapQFcWJ/iWbRDpGVcvkmG
qW0iy+SEFG/YdY09r9cxuTr7KGaROgeQNaKG1BiUK9mx2JXWfVs0lfeeVCiGake7DXTb7SNS88vj
Miz4s1r9UFsPnuX169OA3giGg/J99Z5sY0KdsByoa7VHLGmQqG/sCb3yLlrWsjjG2YCAasVxA0fh
CIqTk+JCtfZYQAvSzfXX1IEvusCjGXT3LcolzHCk0W0TbBy3lwPIyrjuZLgbC1uW/jGmgdO/Q8pv
FcVx8lvC2vRbCg1iwE2zQcDgNDsIFaYM7buDa5k+Cm4mv/8RfdsaAYN4QFPbILeYsSFlW2orl+Ly
ewwz2tbbtfGsYrTatp0Qo5D+lURjMYXo9qBg5jL/kQMBHDmiVJrMthKxkPByd6EJHxUbOK9D6vlm
hYM4byJM+gfhDh5yXc7IOrixdg6v1y6xCEll2uHOeivTKmeXoYslcdajDgI+8zDKxkR/CJbMySHI
BQRTJFNTVUbHsasy/wNELIMeFS3KpehIExG5hnbsJMskxXEie1MmaZ2j51Cp/zDbxG4WgoC5ZS3L
w8xsGrE1x3ihuBVaqP0kan91T5HnlIREtcM52zpXY0V7+4a4BAE3sBeK5iyI5LLZo2kP9QhN6Nka
GKC2DszOGZJm5kpVkgZ89xiAB0Bo6Uk6fbYNHWB8mJ038Oc2PVU2rr+PcrNOFl5Q8idOLiKuqI7b
XqhnyCsmXo3g0q0gGEflf57nrm7QMeZBfQOcjmbYw9DisuJe1W1gQha4LWaMkKL4g/hOizWddzv4
cdNIq6yoyRugqYfzSB+Sjea1umUN1yZEuqR7/L4yu9SPHcwTDeNYNLbJWFBQN1cv3NhiINvEy6Pm
qDPsNb+X9McSuIbsK1zB2FvY0J7+HYm14xXajC1UQ/JDdconNtUABW9XiFqHaOBRyjBkmU0c8CCr
JZYfaMgj9/TyGNkwhXji+DcOj2EXo2E+uHkteEYjfSI43dRJMWG9i+zCjqOPUxHIvDilrZ9U89kj
HJ0eV+RT3JVYW5N8UgrSYHpubaQigo0SJe2MOlabg3zok7T/UJGvE8s2m20VDNQaHaKUxIlNND81
rVLyhJNXP4X3AIWdJrvxY5QM0DBWlED93nVBO9MPRlVteix7z7wi1OFNwgtxHn8QT54J1ETJ0Tjr
hJlgbjxmnXPsnADY9S552V3TaUrYNMdmJlDdui4VlUffhU1xmgbfzMcYBCGRtc0I5N9RO9X8wP9v
/pqoRK33cxkGbJcCx1n2sDTFBY+Eqj8mJph3W3O1L69HMUieSznODQ9V9Sx81Y27uODZp3CG9H+i
Z7YIeKs75kJJaYiYID94yjNzt6ydqL6tAJuh8klKalKgc6A4uQS11Fl5tqM1VXxXvSpuwTZkRZIV
woTWEa0i00MSRJl6nhRANOzni7HFAJWzpefeeLMYihpHX4d5hmzSHALzVnJis8ViHkjvUb295+DJ
cx60XPW1S2eSvvaDSC/TcXHcrnieUrEwKPFL5NMn9kSs0Teh4m6zJYLttP9xIg7XOiIwWJIEmDmk
uc7lp4Qzi9rTHmYtX9xp7NZ725pse0tvU8pxZEpV0lun0G/d8RFrRheiozULxt9CeWBidhwZiMJQ
XptDPvoFE8gnLZXEx7iPE57aUJHQbXYLWquI2uAka2KUSDbrE6NuVtxVdJx5z13Q1mBeOD8wnXzJ
15Pai1ezVKI7n/xTG8hlSFEeLEz9kwhFylGlwPH7y8urV0+lCa1Kq0LASmNWU/bdbpgmoJdAzGaT
P7JiV5spGdjhXL+xIcHUHQOymhO3jKyBgaQaZl5xTstJe+v7hWfaTec8Ocawx8e3yI3X/hyOiyhP
Ye9wpmBjw0c84RA44Dp4gHff8DGRNyjWqryrTSRKyY1VfDu/nBrpF4BZfe4QQLFIEfCP/rYnc+WU
+yiZzCnw5WBRxriWkQNYl1njwNxR/aXKH66ceL0pzJnoHJJsZv+c1jWPNEOQxqWPtEQn1X5Jx3gY
IOzj43cbtCRH+MNVM6PA75kFa+AxWtiQFX2W1VA+s36lMpC6dfHsNvgfR3v9snJES28C3Upgk1D8
Jcf1Oh9IzogGefgNFHQCsAqvEqzh0tCEQhnw8xIP5pxpPKJTubM8ZHh4uYyK+/3LV77Oqpmv5HhK
C7MnnJDA6dd0p27rOrQHf/gs/dlUb16mBlpAk9n9c07s969CHEqMixLOIXn+2jHHoWcVdrvbfM48
8JFEnr7n0v64sFizdv35uy7ZwJ/qLqTfItLULmoIz/V/r0r1NjrOuSzcz4tb0Qp7PaYVhOitHLyU
1zBVlWAvXP2GRWOkJ6wniTKVHW447eBw7iYLYSobEUdes/a8rMw/ah+1SswRoQ5kz56A7e3MT3++
/N+GCkYvrfZwGfAYgnlmfv+TkHZRqCOTOZDPQyYWroMNyhwL2Vw5Qv35q36bc2h28YGgSTIirxq+
zncTRmUOLqjtM/A6d9SnWNNK/CTWwLwifpzMf51yr0soggcT+I4j+U7poMz/9eZU17thQv7+GeCx
WaMG+hnX+zFjZX9IHISRehdHxPsEE5qfv5Ug19QbVrtKnv9876+HmaqphPhhqqq8bkAwfr0S1KfL
NEeJ+4mcBEdHuhLIUoV1YI7zf/6m16PsSCr8FGLtgG8jOfaqSFoQGIauyMUnNIcBYLy2NEfzLOek
dkIoa6LGP3/hK6ZJYIAiL1QrSYWP9NGvtwbKcGUx0eqTqqkTpXsF0IpljkVR81xj1ZW0B6UZnRjR
FhUD3Vf7P1+A99vg+kxigxdCRBVw669XFizbS9EG9Se643VS76llrWhTYO9F+fElbJlUakJj+ERm
/f6RFLfkYFJelY/FXXqeXwanyqVJ8ZD617zFDeJzTgtrGdZsCX0x09S7C93BCudNJoqB1TqYpdks
kUg0YCnT/8Pdme22jWRh+FWCvqfAfRmg58JWHCexnc12OrkRFFsRKa7ipuXp5yuSSkTasRupXBDD
biDotlMki6fO/v9npnLwwRBSQ19NS6cieaRt8i2DbmCITlYvXZx5vYQ/rV7TEZaGivCtiroQbpci
gMekkYO1MOd2FuDbMPxEmPgMbgkey2kT9AWuPVozDHXhNK1ccBSYV10TzvJsFa/QJCptK+y/u1zl
ZCb1egsE662fhKRln97+BwLnQNyg2pYDvxdwgaFoV0QWPuMId19Sf23gsy6zUoRA3r4UHkCXsn76
luK0HKtcoWq9pkbj0gvgDCmIKJTRYli4my/e0hY5xirw7PCSYZp6qFyphcoT0GXuVQRRW20mnEIl
ghHhuULR8M0NiP9VNKfgR+fMNeXvI92ZQL234Vv6X0Ia8eI3QZyX8Y0ebvT8Qi/KZ/g/hkJu4JwJ
Gh3TNpgEaQ5JdGxNheIgK4qvNcTM+1tr5QixWK0y4Vk9vb364EizOlw99D7bDpU3A6qp/pFebrZq
FCW1fpOAZXOnM9KXJWOySaMS6QarDdbhhIJ3zB8OCRvkcisAggRrFshKpvHgpL8l5BH1+2wDLSR5
hL0pHPVgSYTCrBhOhZ+ufJHW2ioiDeBC7c8hrF1bpInDmOrIda1oBi+nhBa2aLlURKVIq2HuIKrS
YE1av2ZgarCLzpKUkTyXT2/CYL/ZA5jqGCEDAMwxHlZMLWtZerEN+KqKV8Iyz1JKFeGJskmJnJ++
lUDTHMuz+KYoL/AyMJiR1x/K8ybNyKlq5uzaNdPmXhVc6FdhDXM1pglVjwpqa+8RTTrsQrJNRJa0
+6+8Zlp9QICgsrmW6Yh8JrFghqbTY2g1Nq+VcFUp+4uCo8oUmiCLw80riAkImF7Cukl4HAAaJyzp
Cn9Ui0QRSQGuz9nZuyr4lLM6pVMU4nBrxV0gn8YddtrURK2RAWWAquWLL7nS8Fo2J06N4k+nZR6I
xHJXQuNEIrsrah7YvRn9cSy405iKmz5jb93+53McMWVDV8UkDQtbaKkDEV7zBrVL59xdVBvOP6uc
WahnOuXRczt0M5Mcv1+eLc2t93bnBtFsmpmz5DyGWf+WKXTAzxO3SiiaMobIU3YMCbL9cn0zI34t
3gOdq/1T363188BbfYgptd3VmVlkJ3YOSvuUWo79rrZm6Vsf1NslFsnfCx4GBkop8F5/3lNHrqE1
hxYRlLunmvCfWOGtsldKgoNoS/t64eXvTawSbBugwi+dXV5Py2y3fklNPLr1qeGDxdSpEqyyknRe
Gm4o4ZVa9JWuCQse6waiu1+r2tTIcudaxz7PMz/VLPq9bZ8UxrIoXjEOneEYjlHdBobh0welKmbC
FFwLeGXlQWqgZPkn2ywK3KJZdb7aVqszygS7jJkLFJdPtxsvgDvZjOs3kMy+LDdeTcLGX60+Vy6t
+LAHV+G0hHz+es848Snup+KT7VPMU9VWP5jlTv2m78riq8aQihu/suDX39rx29ApgpcMNQ6eYRrq
K2sEgrIyyszCVTB1HIWBQKSkf5y1tUzu+V7g+PVZEr5k4hGTQexctW+ePtH9A93eDAIuGrJ0RpBw
y74ChdET1y73knvI/WN6hLbqtZaQXz2J4/CyNg0xhnqZxh8oETJy+el7P5D85jXp1aFkgxIftk1U
VsGgTuAg9+skIXA1IqYWnMUGc46fMRPNSj/NcPOWwF3pz4EJEYM8DCK3OtOOanpl7jXmXNX4H5iL
k5SAB3ZtP3I+Jno8+xgUMyU7USPLy6ZGnQUMzQtAy21hjWAoS1Da73I7994kytq5wd4W+ElVVN7G
Mc6LXiYxpA2lZn6Azir5HtPzfJGQnv1Q6zv9s7ciTj3RUk2F6DtcvjNioNYMp4ttsjchtTimWJJY
y73d/SpdlpQSqvxMW1rqXN2WwI/5fs/4QoMmPLZEuAG4QeyLgY0eugSaAlu36e7292YlNt8PDP+V
ka6i8+1+O0+YyvzFULzttNKXFD3WYHXPTRjKk+nTImAJYe59Gdg0RVRHMyCNY7BE9uVPC2cx5QPf
uV9WFA5IpzHbZuuCc5kWVElKSO+BKTpxCfUDcKWYak8an6fkrS4hZ6rLk8hZKu/22tI8N/bACEEt
el9BrsAKlYfKZUCn8cXO2L1KjNi4JgcavUsVPhqjsdfb3em+3FJ2WaXF7NTJPAeaZ4LvM+AZ33f2
KrgyHMDaIZnic2BA2bvYKqMSzoKi+raL/OpGtfTwg5K4GAh7q23ODL3cMGc+D5bXm8ij/d1fw7zC
4EemStTlkhIAbDsrCiHYxE+mpbgXgb8zP2tktWFRD0Nr+4zY99uS+MTsrUl2wcFI0Sc7ZNmrSAnz
3Z0ZZBqmdaVA4HWbBcYO/PM6Ua+0jQBsPv05B6SGzS3xDQhxNB30O+1qg8+p6lEeYzoXq2xlviFt
Bi5oVu2UtyQqV2cUIko0PUxg95mhRrfBclteBIGnflBqzzh7+lnsh6KFq4n6bKYr29qwGTDfxFbh
LpNksdxSYCBuT2dfUwYP1dO1QKCtVT0kwxGngkAJLNZuCp7OOvdph52SJ/E8WIEU2DXz1Hb+CQBJ
idQvKfREKfzL0A6Kc2Y7bq/syl8CCXKW5glgd31zUkCT5JPhZCzESQ4j9KkLE0L2SmFbzlZhqVx6
tlbzCxuHOSeFv3u/224wZyu4Hs6WDCyAYkgLwouYMi8epRGDU43WUUJLCVjOlzVFz1urJjTFFyk+
lcy6BGUXGYwKd2iXQRIpF53aZP3eG16QUHKlo25LRZO6UskIyyUgDie73ICpAh0YZDZ9ta6eahC6
OJv8lQrA/zNT6IJ/KgYgfDcDPSDVA4Xcc4mvh/oH1BhMn/juGvzwD/J6hk4llOmX4QJ0tuqceBtv
9Y0ujx1VQz4ZMZVzvy+q2Ws7Ub7t6hW4h51dZ/FvCCwk17jNBp2r8PoOBJZOqSIu9k60mMX2rpo2
H8TeV34EQM4umeZee9drSJ7PdrY/e5l5s+0X383rDDmBVOFpiR0k6JrT45oit4zqoNdy2LEL9nRT
p3C4LJaOan9a21rxEcI+ZeqQ2H2LXayuqmhdvslAt75m2LXGMAEHQ+ZE5fZ9ABEfDcnJpr4IlMr4
Tuf82jpx4dH59MxTPnAZHJt+V4sjTs80QeVgyyA13MXe2qwWZL3Xyxs8CwuYrW7uTir4kK50uw6p
KRV72526uZV+9+GoCBllqGebV0weKm4tL1peqM4mvNGZkkGFBCsA20Yesd3LlXNqrin3th/6/4Zn
oXuR6bycv2zwEx+qRb77uCiwRsWBalr8tKFtv05/75eeXujF4gi5cZfCEymeAJqbHsm2LrJaPd6G
5pGa531qhYjEbFndL/7+ixmClsiBCVFvLuOvF1HK4OP2x4oHDzfJcIwW3eviam94tEW/2oSn36/d
zad/p/cG8/uY2cxBQeh3Vx5jUUALIPX/ZhMGS/zcBFObWMLTJ55uNwEMyfEmAGNxmP9NXYD4gDuN
6O0JenV8DanXRwZQu3ihevf6ev/1NU1jBiXOC+QeY3t/TVWRWLnX5+vSHImWp8NdXIMj4NoTCHtF
xQNoS3ONbhM8MAiyu6BOoCxRaWbVfrzl8RnwtAkVGITAVdufj04RAKXl3MqJgslLEvvQHdy+JJql
twng2QzASRYgjOYanT7g+8CSI7cLQh3iBgqN0L7lQB9gE5AUYgt2apy7oHlm+2Xutv9ZLtIftvqh
YfylTTDMSZOJISHSigLp7mNRaJSiTb7XBoojrlb2RmQamBQoKwmGM9Et06ZU0anGgWGkij1hsIKI
GTqtMT7ViO6WPQ8WWFUsBI72o6JgexPgk4RNpI+ba3SqkYEf0k6CO+G8WxY8XI24C3nvnQdVjGVx
hKs4NhkgsaZJu4gmmp9vTLX4URnAck4AO9ISIXIb4/IR6TSXNoxiHA/lPWgz29dHsxx/fceaAPym
IQZC4OYan2E0bJF0k3IPTAc4O+U9V6OQ3Fz9XRBCYJK+0EmgHn4+LlFATYkBIFK7YLgTSsmYf6cL
GQeawHMnBpkkvKif6nJcuwCqVdYmsAkU2ZhWCjtB/yQ4BMwgvCm4tyIwOnVA24EoLUnJgO5OLGqk
ZJYHisDFQ3ZB8hKQtGZidNZAN+Hkknx905jQJojCI1l5OOjH6pCWuAkxAl0k7Z1G5BUy4kyT/fqm
jUPUVO+6AGCoAUzB22kgZu2dRvT6fBnRayYl/AZkptRyXNH/2FyD13cNzAQJNdhGRnoGNPDfsgkD
00TNk/rXD67/IFbWNBPOV7pcyaA3Gz4mKaDUIe0RqhMaUvEIrS4hMnh/15tQwmDSHrPvDjpiXGaQ
x3NlVQG5Q4JD2hW6TRAh57EmJHlG3pRqstflFsdnDil4E9tLaQRTnxD80c1IAb25OFzHu+AZZNnJ
rWkwEDXX+PKoonNPchfIFpA3olNGNGkfv75rIQR4izjP7UkYnRDQwi4tBMIlFO9vDY6AY08cCnRM
0O3SA+NziWj4lnaJdFwiZm+LPHlzDY4AEaLNT/C9ul0Y3RHQVRiwJI8AioB0GKafnv3mGrgG0J7B
3UMxoZO2EdlEGtw82dc3yAGBNkUTtm8/TBJ5aAjALhC6d1kUjsq4bCLEPWLSqZw1oIogOiqIDlt1
91AdIh7YTGE5xTW+o8CwSGnPgLIaFClAK9qXfOAZkDqGL4l8YqcwxrgL0qESRgEAE+UieuKbi209
No0e8bJDqzhuYrtNI9wFMBqyJ4KkCMV1Jl8/7h/RcE1IRTrBFumUkWkE4ljpYhIVdqsZY/54rADK
kcNgYRXcNmRsrfGYrINQWLJSYEzAmFFfPrRZDF0E0YZBjplY4sdZGZssaJr0LhA3GrwiI+1/vOWx
RnAIm1Ga4Cs7vTnCEwEroKQsUF6FJA+kpdnVmAeyADRqQjsbG+WO8CyAD5N9fzwlg+QIMJP2Mw/K
yw7ZA0CJYB66/RmfXTCpd0nugkm9hG4KkomPd5+RTYZyDts42oIK0JCu4CfRaoBXDLjdw1FoZWHg
LzruhA5RlXlKnUoYXT4NgkhdNnZAFlyPVoMuZ9o0VPT0ojOB0dYVVacfuzQy6yDayGRPBAEiTd7e
wR0UvY29XcBGajgJovOkudptH5GnIKrtsnrBoL4C0YSgUW1t5MA6uEJWSK/ThNPuwui0I/jXrllU
Qi9YNB7SZUU+7YfEH8sCuVXB4mzaRzZ0XCcCJgH5RiyNmrpALx9kYZBSoRsNxgJRje7aMzkxI9sF
gmlZf4lqiwo2kH8GR4HeZJsWYDDAXU/C6IwDjRfSxRbCaDp0RZv6L0puDBHEm8Rd/KkwxiYEMNjI
Ggf6T6gpQ5rwiyakpuwsMvldtmF0rrNh2wJ0zaf5fbXIUQCOQPxEw3Z79U0khTeKEHQnwFPUXOMz
kTb8SbK7QL6dzKEO/udR40CDLi0ImmmSij3s0r89Ef/Cm/iBgzn1g+i+QcAEi+IxoMyvfuEgAg9/
3uE+Xt///ZcAuPR+8XqXLdp7/wTI/LfXxNugM45+eEBrNPfp/nr3gg9v3bvX4a0O//M8WOTz/M6H
hA34zK57zKt5DI6GGSnf5vH8GJiCJkLyfj7J33/1nvPo+z+z8OPDV47wQb+1bh6A3us/cNM1Lf3A
eQij8bw4vLr4jG1rvuzKp/Mo+J7mSdB76rbNWXrtNErz+X16/NRt16z8ymAk78rgrip7izewJdnF
p4tovpnni+OV23ZP6ZU7qNWL9PuL0zSq4m/9bW976GTvcsauB/e979m1p8mu/GqRMq+4v3Lb+yO7
8jk7HgTHOw5DpGBfkV349f3c7wlg16YjvW4UBUka9E9k2wEjvXRyH8wHWqTtKpFeOd30P17bpiG7
7NuHuqltiZVemAWqu3B3EING7bVNFbJLX6RVUDzY5hbzJbv25TxIetqDxj0BmJBfN99F8+T+sFJj
zNsmC/mli2J+51fFoix7Mt0V8KXXD+4glpv3gbZtWVh+aWxBkZY9ye46MuXXLoqAf7Osp5uYOyVK
uX9i9bTKh0uL+qj00mlSDnSIrjU1R9mVrxbf8uHoug4gJ790Pe/bLbLhok4ov/Dmxfk8zgo/6Jt1
1hcVuD+x/ptFXix6mkpw8P2hxS8X2+CuZ8ZYXNSL/sSTf0nz8LBSo1LaziXppdO89F+czvMUS9k/
nIB+tMMdRfTwe178VXOD6Twcnv0WlSL7/O/8oL/jbW1GetkwwiPpRzVdm5D00vliOeQyaPryZRd+
v0iSYhfV80GY0JUoZJf/6Kf3ixeviwe2rc39yy7/Ka1+IYhdWv3P3OChIHYYOdnlr9n9BeRuPZei
y4XLr73tR5Vddll23Zty7h9OuNApHaWC7LK3izzGsvVWbhPB0isHRDYD8e7qkLJLf55jd5hd1T+a
FGBF7lJ68UVRvrh97OHbDLH0+kFxlzJro+e5dRlH6bV3Kfwjy8MmNHLSZvGeXvmxTNMPApGH+acD
Lcpjf62fXBO/cRct5vl//wcAAP//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plotSurface>
          <cx:spPr>
            <a:noFill/>
          </cx:spPr>
        </cx:plotSurface>
        <cx:series layoutId="waterfall" uniqueId="{EC1664C2-9841-46CC-9784-07A4AF08F637}">
          <cx:tx>
            <cx:txData>
              <cx:f>_xlchart.v1.16</cx:f>
              <cx:v>Sum of Profit</cx:v>
            </cx:txData>
          </cx:tx>
          <cx:spPr>
            <a:gradFill flip="none" rotWithShape="1">
              <a:gsLst>
                <a:gs pos="10000">
                  <a:schemeClr val="accent1">
                    <a:lumMod val="5000"/>
                    <a:lumOff val="95000"/>
                  </a:schemeClr>
                </a:gs>
                <a:gs pos="100000">
                  <a:schemeClr val="accent1">
                    <a:lumMod val="50000"/>
                  </a:schemeClr>
                </a:gs>
              </a:gsLst>
              <a:lin ang="5400000" scaled="1"/>
              <a:tileRect/>
            </a:gradFill>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series layoutId="regionMap" uniqueId="{450624E9-7F3F-4BD5-8A66-F65B3E38667A}">
          <cx:tx>
            <cx:txData>
              <cx:f>_xlchart.v5.13</cx:f>
              <cx:v>Sum of  Sales</cx:v>
            </cx:txData>
          </cx:tx>
          <cx:dataId val="0"/>
          <cx:layoutPr>
            <cx:regionLabelLayout val="none"/>
            <cx:geography cultureLanguage="en-US" cultureRegion="US" attribution="Powered by Bing">
              <cx:geoCache provider="{E9337A44-BEBE-4D9F-B70C-5C5E7DAFC167}">
                <cx:binary>1H1pc9s4Fu1fSeXzoxsAARCYmp6qJinJki3vWb+wZMcmwQ0kwf3Xvysvic0oiafG71VJnepuhwJ5
iYO7nXsB//um/9dNerup3vVZmpt/3fR/v4/quvjXX3+Zm+g225iDTN1U2ui7+uBGZ3/puzt1c/vX
t2rTqTz8iyBM/7qJNlV927//z7/hbuGtPtY3m1rp/Ly5rYaLW9OktfnNtZ2X3m2+ZSr3lakrdVPj
v9+v1U2kwk3+/t1tXqt6uBqK27/fv/jW+3d/Te/103PfpSBa3XyDsZQeCIc60hFY3n/E+3epzsPH
y5ZgB46NpCPl43X+9OyTTQbjXyPRvTybb9+qW2Pgle7/+3zkC/nhwvL9uxvd5PV23kKYwr/ff8hV
ffvt3WW9qW/N+3fKaO/hC57evsSHy/u3/uvlzP/n35O/gHmY/M0zcKaT9qdLP2Gz/LaJ9NPkvAkw
tpDIIXQ3MBjTA86k7QjEnp76AMkfBdmNx+OwCRhLfy/B+CfdXG+yzdPE/O9w2OTA4ZwSjiS6/9gT
PeEHgiLbJog86JF8evYDKK8QaDcs3wdOgPnneC+B+bQxEdjMWr+lDXMOKMY2cwSYqe3HeYkNJuiA
MU4FovgeO/wSm9fJtBue52MnCH36Zy8R+qiqUOXqLXXHOWCYCGnzR3wmPsYRB1wCOPaTD5oYtNdI
tBudHyMn2HzcT2zWypjtn6JQT0v4bUwbQcIR7EF7JJiuFyGABEfDCaKEPJi+n0KAVwm1G6EXbzQB
aQ1ufQ8DgX8qNer8LfWHHhBpEyIwfUBoat8wPgDfxCTAtMu+vUKg3eB8HzgB5p+vewnMWuX5rdH1
G0JD+YFNJaY22K+nqX+uO5IeYClsBOg9KexT3PwKWXaj8uw1JrisT/YSl3+qZJObDQT2b5XV2JDV
SIDExo82beJxJDkAyDBj7BG2icd5jUS7wfkxcoLNPxd7ic1Sd2+pLuQAOZQzh9IHdZlE0dI+YHCB
Y/R4feJq/iTNbkweRk3wWO5nBODfpptuU92+oa7IAwTenxP7yf+/dP8OO6BccGpjUKntZ6Irr5Fo
Ny4/Rk6w8Wd7qSsf6k30prjYxHYAmK1KwAc8yHPXgrde3xGEED7Rkj/JsRuNh1ETJD5c7SUSJ7fX
1cYkb2m58AEjDt7isRMNKQ8EBrZm63XuPxMteY1Eu3H5MXKCzcl+asnRW/t6cUAFhZl3nIeZxy/1
RIoDWyAMwcCjfYPo+SHOeIjE/izPblyexk1QOdrPpMXbpOpOV2+d9xNGOQfqeCcyGENmiR1QqyeO
8yUyr5NpNzrPx04Q8vbT838aNBQDwqcp+t/zfkoOwJtzwn8RJIM5A9oMUwr+597xTyjNVwi0G5vv
AyfAfPqyl87mNFJvyfsjIDMZg6zy0ZxNQmQBRDSSNhPksS4wQeVP0uyG5GHUBI/Tw73E4+S23Xx7
Q9dvywMb2GPKoA52/5kkkxhzIMiYDQzag+8HB/TcwfxZnt2YPI2boHLycS9ReapivtN37zydNtn1
m1LM4kAiCkVMm770/o5zgDAnkkMx7f4D15+D89+KtRuq3XeZAOd7ewmcp4GpuqnVTVM/Td0b+B4I
px2GmW0/JjeToM0BK2cLYDzJJI5+pTS7YXoxeIKOt5+ZzjL/pjZvSjbLg22p35GPxu6nagA/AFgE
4vIRuYlCvUKg3eB8HzgBZrmfpCbYOF1tvr1hZGCDjZOCMSjE7A6nETtgYANtDiHDcxv3GlF2Y/Jj
5AQU73QvbdknZW50btRbFp+hDcMGUsyGzoCHz0sHJCRYMiIZtGo8oDYB51Ui7Ubn2dAJPJ+WewnP
HFRGvWXoRsQBg6nHxIYo+Tl5BlE0FY5NCdRm7j8TVF4hyW5Mvg+cIDLfz3aNxa2GboC3DKbJATRi
EAFFs51GTNgHlFLboeiRR5sA8wqBdgPzfeAEmMU/e6kqn25N/e5He8ODuf/f4zLwMdDkBPUZ+xfw
IGBsbMeW6PH6BJ5Xi7UbpMnwCVSf9jPzWaapyrUyT075f0eJogMMfYEUYoEHlzPJSMHnYCo4kAQ/
SjrPA4LXSLQboB8jJ9gs99O+nVa34Zu2otkH0hZQLrP5zmjgoRVNQLfahCT4syC7AXkaN4HjdD+r
zUewSpubZHg7VbGBwyQQgEEJcxIBMMhjoGRA6SNSkzzmNaLshuTHyAkoR1/20tUc60aZN04y0YGE
chni/AeJ+Tw8kxj6NzDUNsWjgZuA8yqRdqPzbOgEnuP9jAROdFVH7/xN8raNTdBTS7mNgFHbbcgQ
8NR825X2A8HnLua1Uu0G6eXoCU4n/l6q0XpjzOYmasxtXb9lLEAOoIQGATNs07j/gGN5rkoOdAkg
Bp3pYlL3fLU8uyGaDJ9gtN5PXVpvVH77ds6HMugO3HZmPis9P8eGywOCOabQE/WgZBMz90dxfgXN
/VtMIdnPdoH1phrSTf7t7VDZ8mjbmIBNOAGHQ2UNQ6etfERjktu8RpJfAfL0DlNM9tSUQQ+6bir1
ppjA7gDoxnzcoTFtdto2bDoOMJvssYwzaXnatpH/SaJfYPN95BSb/aQ4T267d190lbwdNts+AVsS
ut3cdP8BvXhuxaBBEHYHIAaG7MGKTbB5jUS7sfkxcoLNyX5G0mud129arKFQ3YQSGpbAl+2CBiPo
sKHAf/JtXfR5fPYKUXZj8n3gBJL11V5GZZe6gejZ21QaSJrN0xz97xSNDUQAAk9C8A+i7LnSCAQZ
DpCc0MW5U2leL9dumKbjJ2hdenuJ1tYgHG6yAvYQvmULNLUPuAD7BW01O9UIYmi2bcSFmujD9clm
jleLtRuryfAJVCd72oVzn5b+P1AsKHLasO35ezfOZDOUA9yngGYczh8bdafe6NVy/QKsyfgpWvur
WKvbytwOb2cCtyw1FAqgNPpoAicN7A5UTmHTIZye8MgwTFzUVi3+LNMvUHo2dorQai9N38fbKoPw
4Q3hobAXhxH4ZxrPQYkOukIlF4/Uz6QF5xWS7Abl+8AJIh/3M3TYrs/1ba9u3rLHgx5AyGBDR/Sj
9ZpggxE/wAiAgcjhaSk8tLG/TprdwDwfO8HmZL2X2nKapHAax5seAAF+R9jAiT6GCGjCs0koNAAw
CDmPm9yBXXgecL9Got3o/Bg5web0aC+xubrdbn01t29ItNkMTt+AvTdQ5XnwJdNiz3ab7rYI9Eyt
noPzKpF2o/Ns6ASeq/1sXDsDeMyQtps33QsCwYCQsBXksasDTdUH+nSFLcR2E893BJ8j9FqpdoP0
cvQEp7P95KovIjj76N3SvC05SqFcQAT0qz0qkpxo0jYVwtDnvj1u4P4DDuo5Tq+VajdOL0dPcLpY
7qW5e8jE37w+B4GCDYwb5KUPOEzSIAi5D4iNoM2KT8Lq18qzG6GXoycIXfp7idDVbf+mhw9gqIza
ggK388AWTCMF2E8CXCqYusejokDFnqvQH8XZjczjsAkkV5/3ApKb35739jA7D6Tci2/+l4fdwU4e
qIRuu9t2762CTbywURSqDE8VoInqTI6h+7VYuxGaDH/xJv+fzrj79fl33w8J9Df1ZnZ/uuCzI/B+
f/X+deHMw8nQx1W9k0x9mLvlt7/fYwlNuM+A3N7khT4869j4adTtxtR/v7eEgN3XwM9JOEOKOtvT
it6/66BDEi7BCSzbjUEITgeDzsXtjpL37/Ith/P3e+BoEfg6BJkuJ44EjXz/zmz54L/fQ+Mw0LPQ
feIQYP2AyMXfD3Y80+kAPWPfZ+Tx53d5k51pldcGbgzrpnj42vYNGZC80Gpsw74+2PNCIeneXr/Z
XMB2Tvg2/j9qqLpGK1wtWR44wo9jC1+gqBzXolXFXJexqF1WOOjaWE5w5USyWg5ZHqysSgUrU5HW
c1IHH2vE80VCx9YjLU4zV4jEuhJFZnwnKpiaaVRLD0dxf4pzq7mNK4KP+yhMP1JS1rMiE8oLoyxY
a0Sj3s+J0/pVaVceDlHVLerMGg91mfHLJm96CG6/HzS5YwqAdZvMAKROhDKYBphT2E/3cgbiQVSt
boti2Ve4P+OBkYtwaKRH6nr7XiD3758HHMVPz4OOe0jYEBcOpMwvn0csjPowSYplZ1W224fpdTh2
racCmIPfPwkWyfRJ0F+GYe8ZdFtCp/nkzcaG49FEPF12QWl8EseDKwdmLYQdqMuWpHQxRHFw8fuH
7ng96BmAcjWHxQQx9fb6swUVI2K6LDfpsuHRkLhWU8WuQcRhftOzanD/+6cxirmgWFDg7CaTGUoB
56BmcbrEqGPJOq+ycd7zCnenTSqvfv8sjH6eT+mAtkJ7PpLQ5Dp5WJ+EaZQlSC3LqE9tz44Ck/pl
mWlfVHh0oyHqT5uqwcedSdrDMXXqYqYMN//1O0OiDw2C0JwBnhqMyssZTrFxhqyx42XZJFnk92Yw
Pg+D4EryQqM/POznNcQQxgz63ZgQFPb3vHxYVcrUriseLws8judaVMavLdDgIiqSaDkYxWLfyWUi
/vDcn5cRQw6HEhSG1AxOtpjYpSSMOxXyIl7mXdkWbgtodnbTdW6umvi/exaVcDgZFIghJgJ44YCf
ybOosjrcRlItFS5Dv+wHJ3ELVA1H4dDZH36/iLb3emZv75+1PXKQwiYPBPXPCXhxVnOrsmANjcPY
YV8HTrZKld1i//fPAU7n5+fYQDpwMDKwXMlL3BqemorrXi0DxNrY77sYXooOOXGD1maXkVJZ7fZV
rZU7VkUczFAWRsC4/c6yTtbO9l23R4xR0E8Hjiedrp12wIkqWQ0ytCb0C9yWxA1HK1wH9pCtdCiY
b7g9/MGe30/hZIoJmCAOkS5s1ERiAmcb8laPgaOWkQjsT1XMsxUUoYeTIs6jRWUXuXFrS/e52w19
6HhB1wztsuN5/w3ztKxuilZmqyTIg8MQWdkqUAH8a4yt89/Pzi45oUseQgPIk6hEfKJaCbODbnQs
6xDZDr8ehoZWXlumEiBKeccPcysuHHeILceZWbpL1qglQ+raeRAsm0TTI1nLYNkrYZ9IixtnzttI
x76OpNMufi/rz6sWDikBClFgBhEJ1K9eriYk81qbtFPLTKIh8ZJQ9ImXG1PPfv+cidbDioE+m+2J
jw7014KCTCyssqAkEFhGwblZejyXarSUmyeaHaWGssvfP2tqzu8f5sAxReAdmRTA/7x8qUEYZmgf
gzmHphU/FEHro7RovBRUZR6QIvSKvhuOcNM7X6wsDxe9ZvUfJhYjttXEl8tV2DYCcgnqhnBmMpm8
c1oVFgHNCA6dpquGpZMSMKa17O1iGTbFeG7B/r5rFgXKU6rJKncoojiE/08q4fIMsSMTtsFKNs1w
VreSNK4p46LyyrRulEeSbFynkQlWkSrJxZjawV3bN+lHMaTjekyrvnNlWfFLp+yTFckEO2orBAbX
ZB25YE3CL3lUoMMaC3wc5XRofFQo68pyuvF8CAO7cdM8ak+zCtWbNBjQ9WhBGGesYhhd2efBXSYs
VqzyrMxGN2+L4HA0mJp57ERN5NpOtY0RdEKRm5eEbiIZ4BuIZ+0PnW0XpdsHbWZ5pg/oXdrWtPOz
urejmRFxtA5t0GzKwLTgqlXXTQTGW5uQ3YXaEsTLMwgbvTxAIvQ6JcNmjiJOFx1FEAzlTm++Cach
szwunS+i7CpxoXEM6w20P0zmiZbw+KKorHNBDNhOZBrny0gD5veJDNfOdqxhGsQY4MiMWak607mO
Sq0rqe1hDX4m/ViWQ3d6P70B7+oZySN0XthllKz06KTRMsAht1cEZdE6CWXWzMoxiosZ7A4Ea9Xg
4aiqR7BQAvfW11wnsCI16jHy0hSPh40qYO4GJpTxKoSiK9or+qmpUGp5JET5mZ0QJ/djCvfpIhWt
eV2EvikddV0h2eVuUFVDuJCjTEd32yh6GYe2/UHkbUVci8DcZjZR12mYkTmuNN3ErLRSF5QmrdxA
ZeM566y+9uqk6s9QW/anaqBt5DsUq68pr8E0jTj9iAdE05m9XYdZp4OVaOIu9IZI1MofewwBDM70
OM/bFNaSk9XjOuyGNHADaP0f3Nq043nGLIS8MYM4p4lMMXgxvIBxs7gbA8/AApshExWbqAvRoe4F
rF6W0P6sCqJeHzYRZAycaeuKRwlMGArpsA6tNF4lIp3J0Ur8vqL9qbbScl7HDj4Mu1HPShMwb7B0
dR7WkVoiUeVHXdhRT2Wp8jkxaI3tfFw1JeKH0BMQXIW1M9O0STYlz5P1AE/zgoA5p9noLBI1Fl6Z
B/0Cqdj+IgSoXUGzBdJD7VpJY/vI6kePQM7nYZ5Xc9nrzKNVniYezCr5KFV7qsJ8WMVYzqOotOdd
E+mVBCVxI6sp3CTrpFtm8FppIiovSpLUH9q6cYmhgVsz+qVyjL0OM3Va9bVw29bu/XYQ1AOHY89Z
qT7wgGezwRTkKGWph5qEeUWdd4tEZshLRhy50Yi4Lws6ukpGFyYarmVBNkVjmVlsZbY/cJq7ZGzJ
0kLic8lNkLutXaTe0Avwak1BvmY2XY1w3LLbEnUScdX5CeVXbRsc6dwJP9cFGWcRHfpVlGZggOk2
RsrIcMKVba/r0ZTnWKVmZbUs8ceRHydOOYjCpVnsGJlsjUhobkuUFIcD1nHj5kEblO4Q2vEKa6qx
G1ihc9ywFATSKbWR2w5k/MBGas/7Lg2aWd0SeVRjXJ5CoEQjv+NgLxIHpR+qYgg/NAR1l4NmED9o
U4jQLdpxWCfOaM+CjDtzmtTiW5ypatmnvF9GpczgoRBFr6sQXQjWdRdONwwze2ya2db/MLfXRRt5
qiizM1M7o+eApqVLalEIBUiiA68aIBZJRA++MOfG48hRYIryzg1pAB7BCaVzWMSQ+jSw/vwMwry5
HBFdNF1LC68qSHZqUP3RScfSx51qT2g5itgLUy1iv+YJjecsJtmRVZhknscJO0NNb+bcacJPdRx2
R3bT+7UKulXcNah2iejkVzvuTeCynBjltWAnl7msopVdQtzukk6Yw7HNYGHGEDtAipBa5+lQObNs
qD7nWrA5yur2S0NzcVfTPhlcnmNyRTLmfOq7UY4LxJTlDU3Xu4FuIB7L+/KwGEd50lslP69SM3i2
1oVn1aVzCBm0PJQ9JrVb4Ka6LYgQs6KLh1VZ22sno2gtg6pLPWClj6F+kEMIkzuLxknleRqUQeQG
dmBD8h9HFGiKCl9ZygL2oU7lCkCVlz1rRh+ccFq7udXSm35E5typLWANytz4QpfEh613s4DHeeEO
QcgWnWOlcy7qdtYJRT8kg9FnYW1sNwtwvAzikqxhBpVvZ61XtgFetIzBwpb5Gja3IC/IJDkLy5Qd
stKxj2UYGrcqRnYZsBL7mej0IkVjMU9HIzZNDa8Ehqb0WtMp2xM1bGd3k4CJRdTmJHXzDhs3NEH4
MUe9fdIgoU/RGEDYL23N3cJYcT4bEktTV8VtukiT3PnCEg4kji7Do95iQvtBQNPlYMnhtoZ0/Li2
u+a8plYvXLuQrfGsJAefTmVXeblu2Qlk7MUiyRwHEgCsVykeatCuulh3cZaeFZzVp8L0/aFdmkh6
SorDrB+rZSdyy21xII502QfruMnFgoZtdp3kpcNnSSHLTzRk5ZzzOLmTLFOBVziFXlpNDlxSnFYf
HVN8zeDWs6rUNPUkG0nqmWBsN6igcQdGwFjLsGggloXNYLVXRjnzaTw2RzgYlId0PAPE1SzJyE1n
ycJXTREkLpykYGZ5GA5rRzb62sF5uxr72PKFBB9YRva4GNgQ+FQk9RlGrbmOqwRsdpmC1wAjUCVh
7bXUKRP2oUZN7pgb2PMsqIto3kd3kTWUXq1MGoFi1zmkSbV1V/IoX/esICeqY80HKwzaa1op8SVs
ZJW7eS6t1O/RKBi4vSFLncwDRiQ/tDgdVoTEMpxlvP001FidoCQrfUu0KXbjMtau6hLsQRQVngxk
cPw6LYHVIGWwZDrtbZCq7g9pHqM17VTqp0kHPkOTYci8tGk4h+hSR42L47I/xEFXr3CVFY1fU6LB
nA1jeCnsmAxez0izZLIHN4KBHYJ1mUqwPma0rlQq0VzCBrJZAU5hYaOiXhWjam4KyI0gw4hSP7cy
mIVKqK8B2S5lYJTQOnIKkrsOqfpDjuzg48CIvbFIYd0R3nTHgRjCK5aPsYc13LanvfyAc9W6pGHV
16CgCsJJJL3SqA8QGAezOuDIjZLygtsfw3DM3WEE8xqkASyq7CNiOXKRsC6ctk/c2MlHDzliTkeL
u1VeDx5NUOb2EJz4jhNFLs6r0BWQY7u5TbUne3WdpCTKPQvyZLeJag2uMjwkvUXmDe9u69GWC8jl
qVdWRM4TLBwvyfiKmIx5WLXYzVgzF6EMPTh9zfKdAJYzint8NLBs0Yx4MxZw40g3YkGGMnGzbEgX
tFb9ZclJ5JFGhOs4b++sAtluOWa5y9uWrBQQuzMDbNZKwTaRQ4mAHiB9O4A+V82iiGp0ndRYupDj
g9eBQGhFG01nRqpynnW1OUZ1Hx8nuF8kPIRoHgIuD5Jq7tddf9pxhN2I9vyQVWXkoawVkJoUftqI
CByEDs56bJBbp3ExFzXsTassPSssPS4wV9rNSvm1GqxsXg0FP6oL4A7GEC3jzpw3trVRnM51EA0Q
p8iTPDOrzCq/dNl42iTBqtb8Q1EFazC5QBilqj7i1XgXl+FHaPi7cEi+KCCa9vI43UikusWYAEnp
1PIaM2S8sQobX1qYfYDO7GqGNLnuJYbAygrByEdkmfKq9iVB87gpjvrI6dwm5DdZKwuXZMBqu8yC
jCDsmubTaI83fauWPG7IvHRS1XmDHMJPqDDh6FaVSFa0Klp3GAZXaWUv8DhrS/W5b3tzCPWAY1Z+
QKJtrkpRyllk1KVjh9Gh08nEq8q2+WyRSsz6rq0PW8hhjpumsg6rPt6q+YBWzFbOZ25ovlBZyYVv
oq5aqpIDPdrF23TCkVG/0B2GEFpVCXVHzMfjumVWNY+y/oJBM943xJ3BWllFCoSOm0gj0IK0pLOP
apEZE7tl1PZnKam29yNlEm8GIJ07IC5wUC/DrIYV7XRJUbnAatK4dlGc4jk2YaTdBOKhQ8duHOuk
bmpH+cbScelaEkhTbjpIOROpvKohwRcRJsGdCTgoIDwVSgwsEJCIwE7qNPKJ0JAWhbDsG1+DeQGe
aVvTGHQTfGlCSBACq4QcQxN2FKuxPynBx30UZTCsLcogS1aONauHkqOT2GKqndVygLSjccAsdSa2
vRxvsxOs+vY2Hkl3GvMBHyOcjHMcVskqSrrgS5hZQHKH1MEX2LB6xlkFmUg4tuha646zdR2125RX
1nrwIlaYT2XeQuiQWhwtCmxXS4jt4dYWz61ZpCFB99kQjnMHO5Bfdbz+ytOM+KqC8M+lUXHGqtFL
cJsv8yKMvRFc/pIkBhypsYOVHTEgBQwk+aJxgCPYVmrun9cW1JoNmlfLgNtQs0nSdgG7ALPP91+R
IiMXiEPar51YLhzGxkNiJ8XGZDXkYH1FgCUQdnfajRD2WJBsQq1nzPmlTGAyVRUxF0V1Ob8niou0
hzJKr4XfJMAbp5kqkKtUJBeWBBGzqEtWfKzzBc+Y+aRVDS+gYrgj2JHx3ADxcsZUij9nDQLU8wSB
zF1fLSuW92dJD/HuaEXocEyacd0Xw1B7PYL3ohlw4QWDtK9so0J7bIjLBYRqkNs3TepUfpsEXeKq
EVgRIC/BGDQYshNUSV/TlpXLJEBZBusfjdax1GGxAfJPLVASA6MoxiNZVYa4OJU1UDJlUEduHo56
XiddR4/TskYnDHfsSMcjVMhGBuRVMCar+3VnqXyctzEgYI91+jGt0vE8qg2HNKm3tvJFRXBn5cCu
uRakWedps52TtIEqG4YfAav+RDstTBuQlB7FxbgmOc4XekvFmSYf184QdKdj2glfazXOOYUVUFME
95bt9oZpzC9DIq2ZjFrhF6kGPt8phN/nDvqcIRiS5LRaOvn2qq5htjDvYcFCZ+iwbuFGs2GsJPPL
zkKfI8xo7Cd1IhfKwLqPLAivsQM8q39PPGGLBHcjtIoctTGsJnuEm8a9pTdAJea2D+68/VCTHh9L
3AWrNgr0JohQfzYEEaiOFYEKU7uB2mRXB6ugwHqTOKZeyrK3bHcwbYpat0oDfAHJAbxhTjjQX0EY
JhABB12+kLkix5C3VJ9quZ3eDKXJqtEwTa3R5KJL6hgiLRCcmCT6lo1ZsSmFgkf3jWlXaT0Eyxoo
18xthGU24xB6IQJGri5hnKxUcgTG97phpvUirCD1qIubHAnpSSjmLUxbBStUAzp1HYCy96CBQTNI
YCxyuairtp6Fmg9rGyjwdZG1wZeqYwPzRj7iozQk+DS3ebBiqQ2S15D5MD8Hc7iANgIgP6AsKny2
XQVdAdQcKxhQCozS1ktEDTlhJxtYJc6IrkMUFxsoRVrag1os6LSuWOBryE7nDQL7KCnMVMhD62qE
hODOCQp4YVlv12CFBlh5rAhWKiRZAHHAMB5aTiN8+IVXkPYJHrW3gkOe7EGC0X82WvVf+1ZAFcpA
QF4BlVqEswjCCvCMRVweY9PmJ1FXN1cKdeJb0dLgTulerloWpYMbduCZqOrK+cCcIXRlDiuglWXw
JYZjTnPXVHYV+I4GgttPC6WHB/r5sbXg7IF1fSiP3+hiqFQIynXfIvD9x/9c6Qz+3P86vh9/uf3N
iT9+gt8s+PArF3/7LTjWadv/bKZf2krz/V7w9Efpts0FL374qdPhF70MD7/B8RcXX9vowKAT6Htp
56c+hx+/OuR5m8N2zFOXw/1mPg5HL0KjK/w+LQRlrR9dDhxDyz6U2MFbQCEaagtPXQ4cml643BZr
EPQgAEv2vcth2wCBgZgHXt52pNiy4k9v+AJGaO14/Pl5lwMEwS9Jduh3gj82tFpALZNRODP3Jddf
AvlNC9LQJRA/wmuY1Z5A4N4uRnA1qzQs2eEIkcfg6a4bvjFtnGOgEEsI4jHuLrRukNuYwtqkTorW
CaPyZMwD+4rHMZAdvOC5HxrqnERpay6GuFVXmWHpImkg8stCjr/qIhAzqCvEK0E4RBqmvG5NHB/2
loA8XcXg1VwDZP8NKhILWgFCTrygT8hlZVSyknmaHwWOnS4a27h2D6mhZkR5Mg0y34qzaIUh7V/m
KssyL7M4WFYguVZZ2RSQdabAbRYiXRSpkMcDFAsg1OU9Oe8tiJwdlQCROSi0HuzBat1W2+UcjkVP
F1iT8DOWSp5gKznDPW/WAcFXIxo0uIQAmLWSSstFZWHf2cMQuV02cMimgW7wqqyqz+SAKeSGjj2z
KeuBvEhVs2ApKr51HTzEruzELVWVLvJGJx9KGnOg+1MaL4qsjw+lqWu/o13mI2fAXo1J80kLFZz+
X/a+rbtOXenyF9EDkMTllXX1Nb7E3kleNOIkGwFCV0DAr++JndPnxPvrpM975yFr2F5rgaRSqWrW
nMUwinCPsuX6rVzC8km5kdwDG1vOZGndbQZU6h4kHOTwadocLWfjVTxn9qXfIKxJ1fnRTIh48qTD
MOp5rmin5HlSIa1sR8fviEyqxjGAS6W5SlV9QXk0H8ZGxlUXa7X3jN/0nekvoiK6kF2OwpHV6190
cvZk7YTiQ4nE2rdDczVkNJzQm5FfpL3o75I1X9NjGbWIFxfPtxCgHa8MXdrnemnKz7kF/No2mcFJ
l4VHMwX7seS0uQHoGt8EH89TNTrS/MUH6q/bMZaPVFNz6tHUrqyC1fGZzTJvq04Scr8ueXNT13Q9
LnkukTWbIn9QDYqwlRpsgbbBZLrOQhPflQ62oush47t2pfLbOM/mlmeZPC/zSK5QNZCn3mTN57HI
m0/WiORW1Ybd94Vcz7NY5ts4mshVGpg+u1HXHwaq/ccWKe1u7sED6aPxwigeONw5K25Ta9LPCmX/
G1vTDiV3ac5tK2lf9Z2Xx0AF+yBNuEpFoDBH685RPBxGUeMRJ2MRL9Uyd8khNTz/akn4wezcX9QL
Uqh+6dmFtpwe8wIBzZKr9JnQ7htq+MhMopqmn/NCfdQTWZ89qginNVbxvRYZoq9Z8OiSRT4WFZpo
xbdiSliyC1Fmv3ru2ru87qysoEMvv+FoFyc14UP12sinoon73UQi5IlT11+1NRYRpStkfKPM9gWV
PTI2P7ygCfTkqqFLPuIBlBd1GrJLHexJqSLDiZ8jI29k292TJJEPjMtztgBPyfiqLmgHgok3Y4co
pCSfBw2iQs56flwaYveIh4CQqrl9MD6mP9bZ6h3pWrFbN/ZNa1j3KUdt4SlXJroHEKx3WNA8rpzo
0r3NEnMXufkYZGavrJsACpflkQ1tf+I+xDegxcuTlfcT59OniAe97zKS3LdxTc4KrXj9ToZ4ulXx
5L6RYcGd0Hgf4jk/6STMBwBNI3KZnBSfhnyxBqyKVTZVyBd9UAinPqxedycUkdYGGTDLd26as3JX
REFXNV8OCGi9r1Y9IuIoy+mpXhfaVrIDICddbeHmfCMrdPRer3Q025sF1b5DkkSf2nSrjgLIIQcg
THkFDxDvAJdlOxk1f3VFiC9k7GPQ0pBtpm2nX2Qm1iuO2vk964vswns29wAcouG+GVAiynO1Y8r4
r1mbz6c2ZsVd7LN+2JmexLdbxIOIs18l8lGZHXqiy+cSp8btSoX4yxW0ue7X6Uu5DtkZJ+K6W1o/
3fqaNjCl0F77NlO7AdDqdQ8WwN3QcnvTxsE+R7yRt77rzUEjYz4mSEf2ayrMgXlL/upCn54zoEcH
xwt9FHOb/ljzerwJrDRfKbHb4TKu9JNA0QqRdjLJKmu68kgACwI3Et1BL3XYRQkXd0nSwImXlFVT
befHeMTUK8HWPRIrc/BzWlyhdyboPrPU4gPJ2wBDS8KuRAqNSmk8AvysyXhSzTxcdOVqnuTIT01i
2kO38PWumwCKmGmKgY8PMaC5MVK0YvV8zKyebpOpTi/LpO6+BJt2+5BmKFIlOG4bbPErj3r8OU+K
GZiBdeXnLsuafa9C/Elyx8/wTKimDul+STN2t45t9M3QPL40QxEd+zr3H5JGyQtGI46UqPaoRYTi
qQ4FPyaxjR/F1MS4XM5Rclii7EhE7m7dYl+UX5dv8TrC/Y8oxvpKzhREAIKyFKpYBNW16ArgYDqh
LuCa2VajDqyPgACOMfKNronvQatwOPvbtv44osxmq3a0ctkpAAH3FgD/WQts6Wo2eddVq3eozOa8
sH+XznQXkxRpRecQXTcpinOF6u+mSXXngY2fmWN1BV9rRVWMYQRUl31mjfga8/FvlHo+F3p+UMna
76I1AOwitr9wKl+AiTcfU1ubSyPy/ONkuvS5a4P6Rsps/stxfHBSGfKdrFkGgBumxijGS2O9nYYT
alp2zW4Qaqk6q9a0i9mhSfVAD5luxPWMDp57FG3G4s4Odsk++Yz/PTYLKc5yCli4aBGpOUYTmKJc
x6dxQdRz6pGm36D+FenPBg4UsVc57ZOZd0fbLXV/WUSd2/vQpnsEed1VUi/qEk1gUKFYmP0S57xu
7/gs5FUuWOI+jmIV/CTXTq5qN3uUc1H7GFj7vRCzj56Y5TM7JGJCdVJHTacvUBMnwJnj5eRKrY5T
5v/yeR0qB3bmPl6wkkNN/wJaG84ZMNPd0g/jLd45H0uZI5yUAgAqvR7BJ66rONKs6mqcMlE+RWfE
Ik9qFfIgwPS9xAkSPYqoqa/nXCa7WiXL7SRqe+uwmpfrECpUm8NX2pXLpSuzqPI0Gk+JmpdKjVu4
RVakuKCSuKumAVBx7PJs2U+aD+dCErrrkL+ePJSCu4XT+34FIt3aqL5YaT1cjJzzS9enzeUQ19dZ
IgEi54m5Fjwb9kud2y8jyeSumNlyauzUHNvBl4eojvnBNVIfAqdmrrTocJBx43cMy3weY5MCxE37
E4t5/DcdOcJo05lmBuRQkOR7Vqis+Mu/lTvGt+IHtxQRB9CT18LIa2ry/5O4/1Fl8O+ELN14i//3
HO4dxf/d537mcVn2v8qcEDwGEVoDPDz033kcOrltj0qGuhetKPDopI1p+zONg/AKhfCtBdLGYf93
DpegmxVJ0QIG3OMcjWDS/L/J4QiY9//Bk9quiBal5caUz1EA/SdPKmmdSkLHfhTAlccSISA1ESzY
TM36zNhouq80cswflV38QvcAlhjqEZHmwECUoyoCPD13+WUpGGDiroyUPYeyl/5Gst5ES6W7mZkX
BlRo1vsIETCQ3xoM3ORHDghsfJACm/ZrUQAQ+UZ6YrPbOmuQ/1R90njcCjXM9R8ECooBCaFkrjPV
dhz0wMQWi1sGQA0yTtoT1f4d+QmUk/+K8Y2uh+AT4gzONvYjZv09azZP+mYUmSh+IFQDsek89FTS
s6STdzmIV/WA+sPaGDxwS8a8SfnxPyzqf8izN8XCL2sEPjLZWpri6MNK/YN1urak8EAJmu9t0pGu
2Q2aMIKYukwj2x5BNqtROXEC3lRUEY1Wo+4CJYsH64WuWSCXA6qdvqu0Bvk/uQVd0OJvv7/JjWH7
b74dTn1InGgBE9q6Qm1m+SsUMAuwDIUj0XcQcac43deImHJ7lAUdwAZRbsiyLx182QDR3//Zbv/D
5PzKhn29Li3xNDg8NDGF43t/XRSbda4jUnyvUaX1WYVASPpPgqKqWVehbcbmg+JiGIZKCI1HK1a/
v/yvhODt8jl0X1suSAGPYA/9OuyaTU0Uz4J8jyDYQJ2XhThjX7GRouFCr00ub5so0ckN6ewyPnY+
jldRoduNxKT8/k5+JXniTlA1ouBcFpsaBoTOdwswZE3cLp3i33i5KuZO2poewX7Ee18uJ8gxZqzK
7y/5z8HjEUiQWINe+tr76B3VU+RgbrRL7L7TLGCXHxeUuZLuyCB+8fTQFJxmX5C7pqmtfIZ+O180
kE9XHqZGxyb8wRCSd54ME4AnAmGXYKMi7UM++W4pyrVFfD5EL+gllPfReR7EtiH6WQuvd6jM0XXj
mfkFsOkMdhbuijWxGB+RhuNwVVHi1GMJTMGpvWXapQ/91Cj/8vs523in/7lPoAwCFX7jqIMUj93y
DjIbAy9cbNf5BSxxByMAISzGZMVzICwCdZxM0aNJO7ttmiHo7aUx9fjfThaeYYXn8hJkRQUFUPT+
NgqbeuBlmX5RkkXw4S281xrA2oqHhV0RzuD3fT3iQc59yxQ8qjO9S9i5iNpoAsIk4G03z78IfEo1
q5yuwDcyoNf9frqS9zYGrQIaBaYQoaRYYdDuf11V5ATKlGolL8hVsghQzuCNHO/sOjRG7YJdwJ4E
AaCf8De9QDWy7ItuXaLHYAy/8KWToPX2KwC2q15YNfBKAWflA9DKOJIPWV/WiOUhYprhEtOoXRJ1
GYO8iW/tQM2y9g/bNAGc+4sB4PF7kA+UKNNDFIWHVbzzGLBMZSdQdr/kTLMWZMAYLXNsxflYluBG
gboO186XN+8pRyi5UF/b3IkBdwd/msNAMnscwRr544am7704+sYhGIGsCbqmzZG8s85u7nzPhTZf
jMMusgfiu4LepIkgyxXx44LpKPkk1+dezMuSo7LmAlgIcPghe6jtylEm78H4eXbR6LPbAnwCmMlM
p16WAG7ZtjzakxImtEw5mx6Ma7v1eZVZh9phLOV2aDWYfSyQViVKmRVBwWF9Lvp5xtoR1i548Wtc
D6ikMU9e+XTb2nVz3SDAsK+XL4s6WkKFXK3FV2gED7jzJlJbbDAY1ndfZ5QHrTkCPkqmR0r0Olw7
13FXSdm7FNldzfv5XCNJrD+rQnH6PMVTAiPLixpxxmSVRojye2N/78Ix+znaiUCRumkaSfLONAhf
VJ2URn5Zk96D6zKncW58FXSr5QUZbYCj+P0V33sjFAloDKr+FpXi7H5/Re9A8Q09CZ/Bm9yMMYx0
c38bNRuHdzZZln3hLbIjW4V0HDwY2nAssNPf38YWzv6yKSDFQJ6GgwvdoaBv+4emjkyjBT2hf+4p
COakGjSKCT+0FRbeSHReJcBict3cTb4AK7Eygun6UBdDOukKuocgp2pIa4uicJE9zsTJYqnAdMim
B2AVcbOzbJ31FYwIWGQbU96A3MohlMJmF5DyPGgolQoC/mA3bDt/AnP7A57EnBuwdjpH5j9JP977
NYgTCmDl26g3/TFygl/9WpdxAQ2Wz5+mUYFsc2DOpQhip3WzW4ogi54FwD6YLYjxBC/18BrZRlBv
bbsCfO+UP/I520w6tc3au3NjUrK5SLv6ODlaORnfnFa2dNh1PPRbTJ0sRY/dmScW2+gPi/jOsxWI
gAocm/BqWEEUht65aktUv+pWpU/FIAj2Fojx2w0MERm3rfu6j9FXdMG9oT60bXH4ys2lOGNx0KAw
jTA+QZqMX2nb4XHPILTl9NwEuc0DWP86u+V2xrsaQbYhAsXI/LGLckeOBoJT4ncLzgsM9w9Dexdl
YmjlpuhNsFViCCPfaxQHgOO5HPXyROpp81SDszCtVa6N/jbERQfW3DJouz6DBbWdj32kEyzInPWy
Xg5rnyVDfSxJNIYnRKkO0xHylsD6yLTCm6gmKmFiNEizebcRbvPcpCDJpLsBEQku2Aw8xk/IsRJM
RV9TTMUw5CIadkyOLbaEKNMWP73Nz+YKt6dl/y7SfrdHQStFEwNE2qxA2glp6TvvlISVZktmo49T
n2t4h7fwNhXFPHU7ZJaiVn9yC++Oo+2SFC0a0xjHEjqQvE+84lYjhDRz/tGPCSxkWNBpvTnh7Mf8
0NZQzQ48QHQGWpOE+M0BDeMKIQucHmYpuFkOd3nmC94eUd4p4AywIacHh8adOAH6CBt/mBUOqp/L
VtugMJWzLBT2CnbRthx1N28LEbVNgpdyacvpIda9xp2wDhKE5y4btjz197NNS/KrT8Tgt0MATiLB
45L/mVEhHPQAiebloxBLBunGMHbEQFcX8/Y2S1fqloMVLjNFVULT3grw3oCDXsZyJDOrDKKd6MqB
PkVveI9iwc4GPdffYtTczoGPNAP7Xmn5nbZydQ+9znr3NUBaAqrABC31ui9aVTLoKxA/+vEYAitQ
3bWCAyyGQKpProHAJuVeKVcmu3YeRscr6ETs2lYCahc67+q5m7AZptVBe1KB7dyCEl+myUgfM9BA
aL2D7gYY68mUQSQc8RsHnjYIlFbkLgfdZl2R1sIUwQcH2D1W1ps2O05lXpM98OB5/RgynTbPI5U1
3xMKLH6H+mipQXwHKbzcl00aul3NZH2GSH3Yo5wXUJAoVRyfkpCI9FhHvhDxwXS6p08Lm+oueiqh
B5o/ztBEDTeRH1T0gBMjH78zl2Xuac2nWunKaJ0If1/Oq+xOvAG6cVw1LXpdgXhLQA/N3ept8ZL0
baG+A57V04w6D/hwP8pxCAHiDxl80p4HrizbyFwxk9mJ91GX3ZZJHnXdacpMCt7yD1EoMmCW54QU
jt6sRE8w6TVx3oh7CNmGLD4oRY3JL8aSN0JeKzZ3tj60Uz2E6TowXjfNkdM+jOyBq5RYcCepqIsj
bCVDyRhyixjHuvRFA8VLHdHMDnvB3douF6H2kWhOoelx2uy6MlA42Mk0I/ukozFj/gLGESK+CwRh
S3I7GkRdZTUAnp6zDzLNc7wMb7+Mmkbib+DHU1wOEDK1L+toy3S6bDNwHdNzAspWDjC4Zd2Yn2bV
JiB5Mzpt52LMogbDqQnDofJ15gvqwLuWiZLVH5ZggsnvWh61QR7zjoC3fNGBGVRMH7KWsAZCnrLc
MIncDUx0zznE3dF6Ran0mCmQxOGyb+C1rWBXEeEul9dJY1FJvWvb0Bb8EFo4gvqAvg4E9w6Xtd3S
MkUyTg9xLZbGQsXXta7YqyGOmPqU1qnC9SCkL8snECat3TnkwZjZtBjBF512SQZ2OrSCrEbIUllb
bjE9FR6j36EkDKrSsRVhmzEiwYQrK+3FED2qPt9cPp2GGpzmMoCZGx9WhXjjNJRu0yyZt6GKga2Y
Ptvm+IezxHNcTYoESaZKmm15EkNFyv5KJERjEDTQsgWWFI2Rw1JEqisE/WEtEhp7dE2DSGsXimSB
IqIpBBsjrCAd7fg8tGpsFOYrEqs+CRTHkvmmaPPtlhustFkfM1gWrkDwJ/uC6v9mYJmLtpVnS4Tf
ybLfpmaa0JegwREL9SDuYcLTHTHGn+NxjhD7AsBN4HdsNjp7BG+El2RHQwkAqDK5SDAXP62Hr77E
V+Zov4G/8WF5nYwRVuN2P2NciBjY9hPxaHRAQNeNHn9OdfT29n9N8tv7gBSk3U2eordGvkPTDTG9
dCAXNO4E6t2CQdt0nXGtOiV1Ez8iAa91WbG3hdLrNMDUkHmPrr5QSblwViWdmJbsA3SKGrM0pb3E
W1IDjM3tAHPwqQRFAoxVyJJ6luKXMq9j+1K+zaA22EHwa29jEmmDHG1ntMpCcl5ACcfH4relfTOP
jHcS85PRBp84sFxug5+zRcBO68RtlxFUZPjlom2ciydohek4XGKkZJveN0NaUWDCXWKQ27ckjfP4
HPrwEFiXH8R2628TihrZih+0JJpCbo3yFuieK6pZsznVG6IVH0KD4t50Xbb1hnx4kFhemilP7UuS
1Qrm4xkiVgzeTQh2P3hg2dsXptP2QqcaGpGdVPG2HfqVbfevRrDmw9Moa1k3R1UX+F5I+xIU1zu/
5MlwRd5spWl9OeSnn1NethM4wIe5IR2+BCeAxsVb03Q456cE1bn4CZFbW0x7VNQGBSqMr6E92bFW
aKRMgzTANiUAA0A2WCYxXuS63rbziPMVv+uWMWuLY4dgcV4uCUjEkFGC1AFSLMSCVPZTxT0q4xdo
3jDi/eD7erwgaGTyFqQj/L/0ASAai0MCqMgCy5e3UzdwgALBtbh6Imo9PWcQRCIL4Mu62T5KzxlA
4pnYFB6mcAJCgYPsccT2hzlSvPTQkOComj/H2dzC30C+prvu/BNObgcpXHschUS++22hHmwNiOIE
puNEXveM1WCsYNlB/uXrMxGFDsMTOCQCWvvhbehzWXtMETHz2mFEXR08O2RrnMDLDY5u05fMZrMa
4FWbib/hp4WHNCaukjHdxjs0TYoXBwPH+20DKDQCu2MFrlzStFMlyBfNkvU3xCQO7wCXfMthJzZ6
2NUbyLImTDp+HJV1PL2ouV3xHesb9MaRlgM1tGyrEp540iH1BfO906AQSAAT7KrvwGZAKRGyHYDw
YEcNcJUgky4489AtpMQ0I9fbJm9syAYVQCDSAYtvpYKa+QpaEIzyc0B4BlpM4N655rYk7QZS6hHH
3U3ecZIN9xQw1sIPM29R1j1mwTAJabWO0PmtygECZV9oTRKk5DgMSyz+GtEVo8pUvx0bPeObubnU
JTC+t5lsBw0kmjQxWmJchhU0l/y+W8cQPToE00AVVmPL7Av8LewrCmbFDLQ03sbAjQJf54j0ckOp
ZIN4FZF12etgvmTlImzyQkF6lbdZZs3Cj1ApeeirQpO0Mz/gRCOSVV4C/452hUxy9wxEEhThj3Ft
27recbYQMT+EHLGN/V5ODUT7nz0vAE2cHKh+fbmL0tV3zysdU6qrEacDKFtQkmrElHnOyjEZYeV9
W6Y76OEWlIerPKAyNe9/juRtLa1pARDvGAMjD8N6dTdSTpv/g3Rk8yaI/rfN2/h+e4d6Re95m26/
g+48wjuWetneCH0+wzuQuW+1jUZyg61cI1rkt+uwJObQYqNuu7Lst7/8NFnElPBEJRr84U9vePjm
TqN65+bFkbxKUhcXd6NAjVxXIVZAz+my8jK9CBA540N1tG5woEedCC8gXMBbWEgmo0cwyLHAwC23
O+8aVBq//LwQcyWONPC4sdhvGZtq2jUHiUmZkd53bw6rewMaLWR7sAZotjcQ0rvMUbrv695qXgmb
jdHj2DCDMQ8BVbzpsknrLYyDHAnXyKE1x22NrxsOzQdwjlQgCm6b3KRbmXGvwrzZZM5BcGgqJrzq
+4No0R2EH98mBDjw5vQ6iD7xvdQnUXslUgI6wB+Ar3cJPbAc+AdYcArnBiLte1hZDKghAK9OH4XW
Ge46r+sZuyFouFkb0W0HyQnAi6imxm73/ofs7tfcbrt8thVO0J6C4YFQ73FWN846Cj4HVPXmGltg
wLgL5AHYSb+/1DsAHbspRvM7XAuQFf7PtrT+PzpHhQLkBY5Q8l82Enez1jtrOKUf0Alps+4SzSjw
MjYtVlhTR7FkP53j7+/lVwiBQYkEVCjZmvWjHA47T3+9F/TISQHftvUjnm8CN9awZIvHvUevncOq
ETr/aZ7/eUE0ggFwAJUfVAqsfIdZdMLF6JsW8wc7KxwUNYQ8w0W+gN4BWPN1Z/9+gO+7n2CEwG43
QjT6zCUoR7274CxbWqtBZg8/PUYQ6wbaL1AjMHacqS+mY2v46u7HAGrtvocMF9ucOLiGyK8U59Ef
7uhXS8ecI5Xanq0IwjeECijV/TrnSxlHYAYS+yDfNlVAXIc9PkPRB7/eoCEdlkDQccHOLAkOB4QW
kdhupDXEjiua5yCzPzKw71hczXAtyw6u3uLt2B88uQUNCfnkLrzVs8ybm/39IN4vIxaObjxzVEzQ
Wq94Dz3h3LUDZJ3TrfDd5pnW10DIeKbG+yUqRoqH1f6/Q10MBRC0u0UXwXj798/GPDm4uljgeLz9
eezNtbBtFWt4Vl2BPF7/V9AaWnKhzwt67GJjoJ84/Yc7IIEDiZ6a9vbtWEKQvK1G3knsC4XeIhjy
7we41XH+XYUEPovnOcNQN1IKHkqDn381irCsc+NW1p1zFTl0pMj7PidfMocN86ct+M9LYekKVPDQ
sBtJ5ntX1/MU8kEIYc5vocjEgI7AjlLb4+X3o3pXW8O3g6FRohi/PRmxzOBZfx2WigfB29mU3+IW
MPXPbZVm3RYqOtJv6WQADa+HbJa6NK9yNDzAUSjXOPG7gag5f2pDDCf4h/t6o4j8x4QDw8QUlCDu
vBIGivfnTRyjXgQ2pT+5NY2FP6Rs3lgSI/o2jfpvvyoU2ndoswPMt0QrgxVZLNqL1EPSXyGKQBNL
qEA7A0TqOqXAROK7nrO61ucFMQvTt3xuoBdedjxFKeyzR/c8pGeuTamyh16OazpAfR9nvkdPPQYI
8JrMiSYZ1ASvdcYuQ5JEPnDVJ3ZG0xwxlaDyjFPWQKYct6CQnJEA5U2/l+ieBRP5GTjlET4mti4p
m4lujS9wiGWv7vUtBepeZzOIPsWRgpR1C0/ClEJ7ftZoJiFvVTpiuhH6ZWN+S7zcgszozTOjLQXw
niqGEAtE5s4PPboBKu8gP9tnJpdoQ/IvKMbiOBfVzwDrNbJDxS9gflcIfOG8cjsB8ULO02XpwRQa
l+w7ZDvTZYwqSlPvJDj1yPNQZ5CtfCIIx0tymy1DSc1Fm8VoJXUJPRoEijvQw7f8sAyLB09cdGMP
OBjIUI7qR9WKoUBjkQh8/QDpukUDdJbelbY0eTjUFk7HfmRLOa36I+ogW6UNsWmcZrd68ChufISS
Ezxa0KIpaA5H4WyStLs+QTD894KU2BeXLJtD+iVh8zIUt4DzuLlXZdl26aFVPoqRocOhoX0Q+qGi
xn9QesHa7sOcrmgSCcY6UMgdQsaEFbuFQtR4DeXx4KGZlugMiCy/LBzqtY2I/YnGcggvWdx3i9hz
ikRAVX2uenQaASIUjVDxZFsp8KePtKjT19l10eM8aY9KSKgGEd2/xn8A5Lf4dVHDdhi+mYZ8jVJV
Ljukkq4EUwf9CF2coa+L87XOcRtp16VV6KKp/IjDRRePZmvLcOwbVrNK1HV4ZMvWKXFpAijRdCLn
BkzOi97N0xkIi37IHRQ/c8kEFDmDjIFlT+4jh1Gf0ekC9FXsPoFmEkZ+quNG76FH58iR0ZrxhCQc
UFeq2FVh4i+6w3ZUwWSbtsOgF5MQWN0Ycm7w1umh1c34YW3lEB8QUwwHaMSJhMVm/Tdhxsc0oebK
0ai+6icIShna0+xAkKnPkx7LvShDcZ8bYcE3MM33xlu+l8LU1UKV2jNe2stiTfvjgtZ5rlKGUXx1
sagdbVV+DPjKiwJ54oub9Yg2BYJ/t2UHldScoAHVUrbsKNpYPxoozNZKAjryVUR0/RTmtfgqI8UA
MYz9x1CkzSFOh/iSxqVoQOGNyDUFfHh0g8fjHdqc3wPUhB5TDKT8nqAEhTwrMcnDlLaiOZoF+uoE
euYHP1EAIXAFew+pyyXxWzMy1odix/OSi+JTg1ZAywWYEeM3n9I2OejRDEi/ml4saGzEih/FwHJo
sHjkLvsSNIk9TYb2fp5Ih/yt11fMD4ndQTKiv8atN2D90vjKZ8lmoZxttd16CpczwuybOO+mC6Dy
0WXTEYFOA/B+35MQiKrWtUD3pQF8x8/B2PDDRtEM0XqyfoX+XqdgOhjQGtfVw3KFhOgLTC437s0a
uvkyG2sI2eLENLdLksMRI9XbTYFIcon+rdJcutm6Y2rG9IrJfq6AQD+zANY76MK3NMH2mfw47AF5
ggddz/2UQ5euyYHmg7o1grrPi5kRK8You6NHzdiBm9Ht8qZGQ5JoJPQrKua6IqmETBkARoV2Z8P9
nKjuHg2kBjQTHIb6yYrFfnKz6SHDmsd5xxM0paxa3B8qwQWwQGy8Waw7OhfhrkzRF2Sn1qn92vZm
rVB86p+VBrXemCm5L1HcuDCQ5u7QKYRf0kbRr77I5usWdYgJ5RA64qJ8QEOqyCJTHsGFhjq2qWTS
lV9dhGBrXyBubCvWenuHVozdEY4e/U7QkDA/D4kWd+APgXMShHtKtTKnaZyTU2um7Ksj/Ckgf39a
0fCuOFlDF/Ra6esfCybkJIYcXZ8Qni6PA1TUvHLUopKMtjCQzU/TRVZ25mQRHycVRAvlE3onlS9k
NuRj67h+AWt+/THCwPdTrtMbCsIDZOkZhDyzHR4R90YVC2q6jpzvvqyQq52IREObnQLMfSvQiA1n
2QyPFLdNAZwK/X3OaFKK7jletaeOje4JnDOC+0dvkCRW5NhmxH8GXmjvSiXcOVlk+dj3br2qfWsP
cw6Xi/S8b24VjYdLN9JwpyCY+ujQS/Yb6SY4h9Qu6De19Ng8wNo+JGQYr2aXh4smzEQDTyrUCY3H
6B5pO5ifgGPKizVy/Jpz4e7XtBBPBSCd/83emfXWbWzb+hcxYFNkkY+X5Gq0lnrJiqQXQrJs9mSx
b379/Rgne9vOPglyz8sB7gECB4gjrYZk1aw5x/jGC8Sq/pENPz7ysMmr1dB6tFVOui+8yL5k8m5Y
QV96ReiuSwW7Bo3cHv9OfZszGriN51o1AYoVfd9OWfOi+kHEHPrX9bL1xHBGQJXTtSjrR4T7Xsma
Xc47S+bu0WAWCd9qFTfuGFtMDFrtQ4tMtHGXiy3W1MMNMFODh3Kg1e5e5rY1wo3QYUoCiyo8FV1O
mopv6f4U1xporqeib9/4mZgGdGo8dSUVTDbI7Hr2MmShtjLSk1cr83XQomEKigQfFhKk4VNqjmNz
SMxN5+8lhjyLqG7dvafjJwem4CpM3R1stpE5PESitZR+tvYezjgrqq5rDR3CedEaaFiho099e9l4
IwMoA+415lHRlDfWLLQ7aL6pCpy5Tepd4qn2PovTsdwxil6Sc4ldIoX7UGERWKLI0A5y7Lr1HmdK
OySHrfTQQ/z5dVHnfGv1FOennF5BWwSGpHIJ7HKIxiu6OFkXWIMRP05yBS9Q64VziYwwMsLJoETE
PGk7/RN2ltVtWUda1dsOhVNcIXc6jr0jT7Y561X2uFpLZAJQmRvdG04mi51+4QomFfjWlqoNk7Gz
hwdPi/MMZVBceK3falEMWA++2vyQWqh5fDMRxV29GNp6mDgAZ/giGlO/nLxsrgKzZb5wJQuW0xDh
3hoCEEhPmQn+wTFkfuq1Ze6ymwLjkLdafP0gtkqcKmaZb+oxZdrlTd+LzMVk4WQOcJJq6GqeB5ex
azAYC84eYWAiucwTpsZ+WdF+hucBWcy3yoWBlByy/Filwq6hytjTVZ7Svg2zOZ2PVgyKK3RcPZG0
6rLWuMhjjEO+GnDQ++bEVN7pzf5ag78kgzKLROdLkYNWX+glPhlKaz/GzdVlQbczD3UdGdYuHhNz
MANKuARqAJoBJHLALRPnftEE/ImgGdwlLQJWUki6XDwNt8dnFqHGdXaJKiBRxY0xe/CzoJckOwUE
xLavDG10hk8MmcvomDWueIvH8XVdk/hTnKjX2FN25nNMKB8mNCe7yI3ag87mobNIOC1jObmei8Us
rjHBDvsxab1ANWpVvkQ+qmAe2eUDxEQnbFtnwSyZCtbXsS8/93EERqXGBdvEAMWYfLqQqDAGNRAo
h1ncel1iPUiETW2YjvSguB+4YXx0etOHUav8TgF5c3edlPFlV1f1w9B0fbwbZsirF3SzY+lr5exd
lMBroFo0xT7HefwAscTYeX1SnyGxaVdmPouzqRim1nHHUB2kWx2aZkTe0SCHwzqb0K10ySYc6t7Y
dDtlODXmP3dCUtlu/lksmXPQwMYOhNOBqfCMEsdajVBzuOgcPhxgF814WKM2/YiYxzeHjLlf2PJQ
Tv665C1UUZPNP3WgQ6YZ9QVvIbpn10n3g/ScYKhU8oSn3XilIzjvERN5h1r3yr1UMrvVMh1Ccekk
z3pVfioyFGoxB7e9NKPspZ7MvvZtmHwvlh61p8G0IvygsIjcIKVpi6vZ5ENjJtoLODoBh3DrJuNY
chonI/2cJ5Z8zaPYeM4Na7ocmSiHtmrqC4tW9hNDATyBrGmz8q1Mb66cKLKoW1kct5tQfMYkyyF9
ATPLrj2b3Xs9ulq6Kxw4uT5N7tq5qOwqrYMOl17PDGytaWLKKYN/VrCO+I6WZvZVoTrzPUmSPvfN
gvfgZ4VM3CDn9wa05bgnkkXZF6UzmODSEgSmLbVWHp9KWCm/Kk5tSZAry9Jf2Xin1vc0dxqPWp+D
xFKZdgSHbX7a9Ax7Yx3zwU8XTd3Y9py9D6Or2B44ee6BFqHSqiPbumSk2J5B6RqF38aUNJczlID3
3OznNOhof45+Ohbz5x5SSXvgoeScNii6qx8j07TRZ1I4ArgdrRPN8xgpVzqvFPPIWb8IpK3RvpRJ
fxYL5zeYS3bUh8AQNXunNSVaZH0d7ae+K4oXqcY5yDsLho+uNfr1MEnjgamf66FWoobznX5KigOU
lv7E6ldNu7lJEshQs0fpibpEq6+tZDK0YIg2heACtljt4F7hfEApw00UiKRMMpGP+3h0GPGUeZDl
FGntbjvG4hVcmtSkpgZ+vT5XkG7yGxOLcRdyqohyljTPqUGstsYQF8tB082sEjfOYEWunxtNar0V
yFm1Khg1d86iPYO8fIbkkNRO7QWctmehfPywZTcASZl0ewkT5mpu4Q+ozMUSVuMSlfl5cSNaOkE3
cABTt8VI14oIB+Tn3rBvBwW4C/gM1rZw4lFhvINLyKpaf8SV7fT7mFqtugBIq5Vfu6abR3sHpzUt
q53dMAN8iHSTmdBBIeDqq7BdhKZnt9mgcq6D0JBxQb4fBmYTI/J7Pv6XUvMAuLWqy6oFLmsy28/Y
CM3k4VsTWVPbIASG5dayNY1oVmcSmzZJATqGbT7Dc7jKDyCiIBIO6L1XnrfGAO/2Mqgp0QAbuTTg
NE62UTY5bBEsx/0TmDurAf9IQYn3P4MILoIh7oYmP6xM3bhabHlZneF5H6qxDG1I1EsFQ5SPBzm2
Rv0BTc7urDJ6sHpbpQ7e0SZJrZM+DM1So49Ke2oczg5xs1fKzViPNZh5OeqoKxORGaW78lgxF3yz
Xe+KQ9rLclkU3eGRDm8aIPUaigkGWzWLtADihRLIo3cAefRypfRzAYIVTsR0bow8BdlLNJ7YyWW1
xIF5ZPmk3KH4pKH6AXZaY4rzxcCzs0MFU37oFUEnTI/0pMU/7XReEoJMhijtr4SZ3GFkGpbf1P8n
L43HW5q445H+dEqYSGQFuQlJIzOAKO6UVSIiGz0G1EorHjJvnuRFQwkngbyrRfhzNeXVoe111JWz
q3AGI+3OP9SqA6OMWkBXvsM+CnLRWpf7jhyDmQJBK3ZUoJwQo0zZ9qF1RF+GUenO79oazYvyjXhq
jHs3T3M7BMRUfW4JRgBAko0cDapVw8yst5mR7CgnWjB0iZ2PHzGcTzouVNRmFax5Eu/xj40R9urB
cBENmQ0I0kgXdb0Ti94dja6WL8VYCBqW8ArjOqChmNqcUOXSXeOx14fQ1O2hf0aSgZzDbxXqvwCt
SQOiYjBM9E40t65jTt6lLxrqcCBfg5j9ycrlTuZOcdLiDtYGgnBMH2j+VImkxFwGoGqV7TEq0/oE
ygNYglXOseZbaP6OjSoavOc0zN5XhBTcG5F3N2j6RooGpwoRAf4UFzsUXuR6uwzNxxcNURXNQ2BG
lxrLcPfK4XJK7mRWtlvVBSb7SAXjnFoQOOk7S6S1HKxRZPf1ZEVXyDfjj7g1+ObdaZ2R0UUDnZF1
TWdfwUH6hOF2uJ3aIuEjYK9jai3LmtVUlpgoctu7N2gfyhCwyHRh0LRIwwnNzq+TRVZOYOedOFYi
y5BNtvZDE8WgyMxKf3bazvA9iT4yATOGc6BbFx9f1nKN19NMQ3PoRsxmBVQDH7y0N17ETotqrqtW
ZKoxpDXergeLdGo5DQcK67i5Z3LF/Fe3MDyG8WiNLL3w3unCAJVA9mjFmxsdTnV3ZQ1quIxBDrih
bsdKYiYu1OM0yx41dI8b3UelIF9Fm+CZLinAbxoQDjCeiC+rfGrqJfWdPPKQyeRNmoRs6BmKMNol
tytoXLAQjlLQYEeEf6Gll+luJbmDDoWNzA85S6nC0VJfpy6pdmbUAabs7eVFslqMZwg6LQiJZnTv
O7sFkt1rtt1wIEjpApVmfWUVkXl2E/guyJeipfRbI/LOmpaY70sBkWeGlHyLhhC+aOqab7h1hor5
h/SWILW7rA3kJNIlHKYlAxnQun0EwSR1C9bf1irOmWEu9r53JhvAQ6LmazpXuUUzoC4Xv1Cl8ZJ6
KDH8EoHIdY3yRd9J2GAcCjwTt0VDpke5K40secztuZ3Aj7I/j9TnYWK1DbEATMxuJmuiDW2ZdXTt
FqX13KD+iP1xKF6srqyf276u/SSt6D2i9ETAFY/c8kX7EmuTHlNbzVqgUXlctQO2o46+y2sVD9pF
m/FQh8DPJCievj71doMHpZX5JX0BedQi3X2iY5xKboPYeYfnbe1moXf3Y7uYF3lX92aQjRA4qNb0
EklPRYtHdp177KykcsLV0yicytSbD5VtjsU9Lt40bGluhS23OohUyx52lC/GuVrqBM3iZDwn0TI/
e1Fv+KobdCyddr6DTwMwEs1jKGzRf3Ip9w+GiIz3GmX8s86P2L4GZxMBmPaMF8i9mhEfHNTY89S5
wxvC6f5WDfoC96yvdYPnYL31Yi2nojFgt7MfwN8d3M4KXYlohp++nBqz/TWj2RG6MweVhlSuFbiM
UT9pbiEessQSYN3p6l8oVRmM6FCA5pb1eRno/regjekHte9sUHk5hszmcVc9c6KtS3Xfiq4W9k2f
JQ2rfAeZBc1U2+DLRrwwLxlkXwwXyqpvxILEZzlMJh4SM7Rqfe6TC31Iymy9QGC+9J+idJ7sz3Yl
6vyY1W7ZiyASrd4DMh5tMbUsXjkqG2Zt6DYyz0gdPUQQaKyUjSB4IHLmTqvPF8My08X0HXO294AU
J/fVqaqeRaVReTEXrGN2otshdR76iVCDeRsjtBFov5BJU8aj9lrwaPPQIK8HPLJsvMYveqMtkkgj
2voSDaKalhym7prGOSomFUebuJ17sGEMEmfxqjd3o+X2HGFSa3ba9ql2p4jIGwbELuc+rEzpnF1n
Wd0NcHQm8k2Mna6soWveh3wdDbBzWazSJZhqQUnmryphZThGG+tkY9Es2ycRTqyDwknieZTNr4MW
r6btgwLK+Ts0+gC1zlrfcWA+Z7CdCgcSpefKcf/X47kfp8tMDckHdPDOwndgSMdM5sepYWovWJPi
VH7ktdoGGuU34UeZewUXXKsZS/3NoPLHmfz2iti4GVZu3mFGvj9HI9Gcc3sdv8SX8tsrjt9UNZZd
tYzmO5mIARHcqMPGCJI0Yyj47SP/I5rDf0XS+x6k99/i9m3v5n8Yks/FmPTdzfEnJF/4pXib3tov
fwR0bml+337md5SDtEkXJHUQpq7cxlsOcpvfkXz8FXxGzNDfEA+bx+0PIp9H1jHyE4kUw8Yyvhn8
Gdn+Fkno/iJwdwDsI9gN2ZZu/ROaA97Ynwb7mDcdFBIom4je8fSfI4XybEwyA+HncUHT+9xnfaVY
wKxp8OcVStUs27Lfq2a5LWpz3dqgY0DCubcFuqg9iL0q84ErG88RoTgcVKrcwY6pT1/m3tmWsSQD
yIRdoIj728rVNjlm8So0JO/WQLBhFXvdYbF0Zs+zR7eILzE9RqVtP2TAGy5nkFTXRWb3ODMHfT1K
4kBYI6n3TjwveTjU9DYQsjGU2c7OwBDaM1OUDL8J8zRttrPDxJszfQvby4Vc0+ii1tr+vvJicUKW
8ZrJRntOi1J7jJvKobydqwP4mHiHE83yldupG6owNyzn7m504w9by/mQFMg+VpA7YS753vPyJFxs
C/kLQp6DHudfFZ0xZNQeZ6VKXxngKXiunEnUvll59WQ07xzMuH4q+ytMYJY/mOZdariP0ThcUeFU
fjJXD1OzEs44MX8hBQBkOi0M/igv66W8FK56jkA6B6vRzyfgPK+eQwsMgJO/UecIWHltyBvzZV0/
AMZfX3Ikz6GykiTMXTVAHIUomqbAtKT3OFvRLpJ0PClXtrfARN7mV9M+tg5ylfqNlWvavh/z+iHu
vOIJBod4MmaoxVZV4Pchfoh6fYvF6PvGT3RO1au6ZTC9snprpx556lstjPZRef1IrcPZPSCNhDwG
k8P7ZB8jd3V91+6bG3ae9lnk7qPTpTVzqjY9GN3CYCjirLFKzzh6jePSBHc/FavS0DRa0ycOzvFJ
4K+SgYy78s70ouGzpqP6DRiWWXc9rfrrMm0SmtpmQkxCnTTrrkiqB0szGC+0VQsot7buu6L39pi/
UB5bicMs2gHQn45pmBTaSMdtbrxD21jwoGJlMBpKFyoHJuNYD0ZahKYxD+cYRTbmp1azP0l0v2dR
Ovqr4IMz3KRTXaYZNb/Nd1nvDbdlQGvNi36eFgLaLupMt33bzvoF+LC9khDZ0gj+unhyugLsTYUR
VyLfFWCSWsDH5LKUmfFNevKPFvr/H9mrbOguSqR/ib7+tNL/mnafCXVNq++X+t9/6g/8qvMLueeg
duzN87itpv9a6z3zF8A5DooeSjPBos9f/b7YC/kLIkBMzAZ/g+Jpy4b9fbEX5i/Y/CSiT0eYIH94
h/8Av8pLfKfholxBwbv5AylehGk4P0sNkR/S5rUT5+zFdYvtnphVm4iE47os+YquvrP/RqX2n14Q
HdcW0mnr1HOb0us7JWnOp1YYX8BDsJWFxjhhLvagiTsFDYB46Yy/Ua7+WJd9+4BAKvi+EE5hLf5J
uehlDvYdHOxnCU7yLfN4ASvLjMcO6Mrhu2t/+02I9T3K9icf/PZdcqm51rYN5/1PBVmbTEk85IY4
I2Wy31KZtUcbfKKiCI+N6w0T/STzzLhuI3u+/+uX/g+fkjvJ5m5wdVyeP2vWpiYHuqG14tyZmbio
XJSHPuYxNilshn+L06Da+fmm4Q40PORvDPiZF/94DZkgdqWcU3Gmd88LSUXz0aetWpA21MssJloj
U8kJo3yHQqhlzPcsjJosgLkgOEg3K+8fSS23i+zo3EwOumDpoGv6qfimH0bbJo7E2Z2w/gde2cCE
13L++H97LQPuimVwC3Pj/HRDxZmlF8myCFAWEzZFoXUfsiePYchM9fLXV3X7Hv+t9/v2sbCJC5t6
j1vrt3jC756VtCe6yakHcR6j5GtnAnwbTHLz/vpF/nzrODqLECgw/s0q9dPF1McMtYhZiPNKA+Cc
UZ7RC3OUBkUkh27+1y/2k7T520eCEmZwtENKjl71x1uHus+ATmBYZ7a8vAwtYO/k+mgM1wt8qIT9
5fYb4mAeUroM9wsyoQsGedbF37yNP9/BxMqy7OnboyrMn28YaMlmFBGudZ6hP5ysvDIQLEeee6nw
Swc6Qw4cELnZOoTNDIsR/vbw2huIgBWkPf71u/lPV0DQFeFIwJVGwvLjd5IXwB3hFvPw4k6713UG
ghPg5bNQYI7++Utt4auAg9hazJ/vqFlRPbTI9c8pM+d77J08sloxs9S7Dlfir1/sx6We5VsIkE7S
E+wsW5Y6B5bvl3oyauqiaZR2InsyQwqEUuClsgr1sk7ufDvSiXT/5l42flyCt5eEhMHhyNnYOAKl
908vmeNtYfDvnRhzpge6lRqpiG033zuTNt+nXcR1taB43CZuZj6mlK67cu7rM/MnhTAjdZrj2rD9
/baC9CKn/7rQGl+JvdBWI0yN+u++JPu3LfbfT7nNxs+RDv46hDhmUmyNP75nEiUyMW/Ze12hl3vQ
Xuu+Th0NJ2XHGBJr34LKhXCIFlFonanF2Rn8sru21QqwoxlzUT8qIy4kYt7+Y2Vw8YHokVvXS1ae
KxO2URJuQ4MRB9JEi8yIPfHWgFy4By3cHvWMH0MzaV3QRd5gnplpXUwmSpweKdPZjYV1Iql30vwF
SfltnBYQlWmse0/9mmhZQC5oYzBTsPnVdB1agkC9xMmDghh6y4+xsTmHomp4DXp1Zwdl2S1iBF3H
eYxyEsOIwvlGOu7qK2GoF1Bs/XrQotVzThM9szPj/LIN6ZBWySkvkv4jx+zD3JPkghN0v+UeXfx8
q5k9jPRV5XH6ajB8Wn25Wg7Y1omW01NT1Nx7zHrfcmaVaNUy035bDK/76BDfsUOPo/2GT8/8rNYI
gXcjm/vW6QFnTtiUEcwxsWX9pQU1eTY7jLEYxqNmNTykM8IiEYGGt2bBN0ok8dMizPQQ4Wz8aBmB
hYxlQEtjVyI1YYrkfUe+0JM52t2H8gTXqXQmj7NT233kqMtN38GmvyMBBdWUu7Te06AW/i963daF
B5mCljyAqce153sTg45O5bddDguIu1cdDAtmuNgtN+xQXzDSkdzZuHERu5XVsspTshUmGppTIuxK
7xKV+3wP3MWZd0yQNSe0q8K4BgLBXZNjp3iTDnwKIoMyRUAa2TdMavVIOie1rZcaPbfu0AnCkQ8m
w/0mwMGbI0nq2RedOuH5q/V4IegMneR1opUFl9Iue3ScNd7sUC7E5cDejtDMoivgXh4zzXvq9Ihf
6/bApWfNmm+VgWTAh1WyAeKYW4E1pQNtBcqKicqFqBvT7S/tN6Dk9puTcFz3O5ASW0yP0T6gGzOP
6zrFMjRjR7xWcHof3TVdrugmEhPfzYRPZlphuHsj1dsTQFUmLsXCy3TFzHiignMd6iQcPRbQWjjG
A07NfQlH6pqsZP1cCnBXDE08En4YngazrYlgAaP9mNNr2Q11otQJA/YWOubQLcBuV931qmOakkVD
+aVm0vHVFWt9YZsSfK1jDxXBnFmExjdnZQrWgoVr0hXQaMYv6tkp8rbbd/biEHcojRC+RHVZd3ob
7zcfBdLyQaWhkSEzRB9cX6M2AAcNsjt5jfEC0wPo1ZaD6hyaaonOxtLL5kAb3nlRhI/vl0qtrw4O
whNNcYYd8yTW16po8p1tm2vQGYgrQjeySTTJp+o1w4LYM4eHaEsQEJGqFKPM/WcAkQh+Sm3XUAMy
3kCAXLrkQLIwQVBj5Ho/5IT9MURCIN8m3X6xh+ULU7JpB4dXu1u8unxO85Eg1KUiw6XaBCP0ln2Z
t2+yFzwf6aqFmEOSYBhbY4/Ug1/katdiTnSWfytikJJzSDZCR2If74HwAlm1fQgKLgofrryaLql0
3aNpGQspLukIESGKeCGBeDEUQ5xcuPjjg6LvkhA5nLYD1D58UrnD4A2uwH6wc1Scif65kF397BWp
SQKrMe87LbKwbfM+GH6Ud+xKKwxplvdLRzTApxDG7iYZm9llLb3qVu8HGh9dz01NPKDs3xZGJtea
mfFIdB0nhl2tejM7Ozh6UW6SNNEErLY900sUP0G9esbjom99LZ2xNXAmFFA7d5htHSsnrSOfppKO
3lBGBWG2NjjnyCCIF7OCFsilaI9957Efu4MdobbFJHuu22L7bdiNO0Jye5YgVmMKM1Wz2s6coxA4
U8I542o8jkpsernEbo5iFtl8tI1cvSjianhrckQlT7OpeDEJrKSeS4bJN6zarHnmCQ0uX7G/u+rr
okbhd8zHI9oZPWmOmZi+kKbZEK2Xa/avtLO8izbxuiN6RzLtKkRgZFwza3tnXPrGRN3a2SLd/MAL
y8dzsYKgeCDet7aOkIXc67HN0AUyJNwl09QcifMiggFKz6fVi1Fk0mmfPo12W947sfpqFuvzbArj
Jkejd2RdlSCyvJb51qDMDwL34o81TaeHGIGYuuWJz3bNSFQ0snE5ofRMUpJTG6xBJ8dOO3wBcJkY
1jms40E+dPF0JEhcP4umXq6QrFn3DnYqeqFlPhg026IUJRn9hCetGudqN5N3ejW3rbhZ4STeNIYY
7svUhQUCfP4zYJNiVwObf689Z0SgqVbTtyMzdZjZWmmAI4tZ8bACIyibguUCXW6Yla44LdP4Hilt
epj6OL8zhkG/IprHfs1RVuMpLhKirDIoH36zWPG1J5b0qp1tiyzUCW1mMsbdm5lO6ozzy9tVqU1K
J06XyBd9V7YHgyVvr1HMjiE6XDMC4xHJeQ8HwHp0cqUAc1jrg0qT6FJfhvWuT3TIN2M8vQxF3ww7
vetEekJLOdsBHH8iHcmOcvNrZ9YndfCSoTtyytUuM4Sqn8BumPi8MdMQdIxSHAc9N8/1xA7/1UCz
dzUgQT/MbITnKuvKIlReEnV+bXC8SFjcDjkTyDQgrhTaYDzK8S420eL7VQbIkvuS+Ws+g5XDgm9f
zqnJMmrpi0dCKUO0KTTLdoigSCD+JlBhZWLmNYa7cwspWBCN6UuNuiQiZIS0u1jF4kIIvDVW4axH
4svT+w7b1CcUp92TWyxiN4I5CFZ0pD4+U+ELPUkM2u+ZhIAwyTQwsHd9INdnH+q3xm2kjeSAIt+j
sl45p1TFKhET1VF6Y+py/qS3k3aF88KK/dQio9rVLAQSlarsPQA5G62emdJ3H7h3v0bQlH9VrtV/
hvkjP8i3Q8uto1jqgq6AfhCAEkSUAkmy/rr2a8MMOFmX4Sh79ZWZYXzbZSWNyTXt+pM1zYQJ1nWF
z2lOG2QOsm03JUN7oxVTtjM3jmYIUsc7ESFB6Iue1DLx7UH07jmnJw2MWI7PibPU6L/iNbuBKS91
VEZVcVN5xZb6i6vzLtEsrhroR0McSwXsbXiak4Zw+m8n2P/thX5DmL99lGkVcmHa9HP/fVfT0Jkq
/UUr9P8Ub+9vJc3Af9PLv/3IH31Q8cvWqzTENlkyGBBzNPt95uUyvqIjQEeJhCWDPznV/TH0YlKG
rJaYKR3fOQclhqB/DL30X0zaljTd8NbaOqKCf9IH/bHVQiqU7Wyma8PUzW1+9nNfIjOUKTpLaEfC
6MgxSTPS1AZPdI/ffSf/oUX441H/28tspz2PV9NBPf/U/lgNfEw4RbQjLm3jEVwY+phBd2/KCfTs
3/Rafjp+bx/JAxQMcdACT0C35cdzJdcCNM1oRUfS1r0b3WnHK9yuOItWYvyUUxIp8tcfzjL+/PFY
5h0au3StDM7hW9vlu4bVnHd2Y0hCP9KljfBwNHV/idspZgHAv8Eazq7xRCPPMvf6gEYJ/SHs54OD
QLk6NHY8BPY4CjJb5wq1R5ZyEK9nCv/Fa/X3CrcxvojOOyCk8g7Tygm/dBaTseNcnTgflncFvZQD
x9P+k9E71QkuK3kWER6YiDnLtYihEIdWXCWHpUHfwvEf+h0b1Z0J/OQL7sH1KclF+yRVfKUPS0p9
VlQBSV0EWZK0eUWjw3GDJLOGO7Mbyq8MOeub1ZqyT6aeZn6lR8XeJq96O4uMAWGG01GvI8rMtTEP
7sje1sKfJN4CqXTRW91ZGn19jT4OHgxakze9iLVj4Wza91abjs2CyMInHzkivEsz68+dC6/eWcsZ
H9VKurPeTAi0Wlfs9c5sX9KcXTkP56SVHQq7ZQKR8+Ixl1i6y6RS2V5WVJrBFHGfByyzCPN1q6ze
h1aqlwy02K+Zl5v3HnKKJJj0zvvIGHZmPkwdiSfOXGqiL7N03rejiwyJAUbynieFa5NqLYobvUAn
HWA9rS8lPL7zghz2yV1WSKhR2oYo6Ln3shUfmkDPfQPd5p4dgTT1OVvuE9Axu87Q2xe4kOO+nvV+
zwCNPXYGKvjRlmVySKrk89JmKoxpcJ1jzx3QS652Uu46vpykioqrpijXX+F7a3cWPOlLYtRdyufZ
yLECjLoW5mkW6b5WAztxUvuCSCRxHKeq21lLmnMUjoePuHP699ygsbJb49Wpdlqfeie+gg6UnfO5
6YtgQj9+XW0Jl4QOfOgW8Y5bLzHSyHvK8/iT1yFWaghrPGiKQOUVAwIqralijxVkHUWUZVL154yG
PRLlPoaFoLvZGy3giP9ZvlrRYIXonxdsXE5zH02Feekk3a09T5Phu64U3No8PTMiLKDwAt+uMX6Z
S6nt7VbrryCJru/9Fg3KlbXfFaa/G1RrsBbWvr9nqqgFmGjv4eqku8Fen4nttq7NNTF35rJ215pc
1x3l3fRAgvkQxIY37pdS3FVT+avkSGUe05zBsyB5ZUyWzxWxRWS0jgMaHmfAEU3TwVUmGgBUq2Ee
lzmcJnPLc1+KhghjdyqW+YJwcWD7QYIniM1cQ7XzlHcTLC5c/UM3xXwRdRMOC1l8j6LN3JheBjQg
d5we5dInO8/oZMzxHqFvoEUwFXy70el59W5VHaZxdeTzrAnYhIA6TGwB7tTpIa2rxd13WZc2AhJa
D6gqn9b4fsztjWKo0jG+piVGFHCNr3q6jbEVuMz8naZLzh4lFk5EGFX2i6kwmwFzqCIt2U3oFMyn
DBIStRRGYfkhZxT1ftKD2WMQD3m9fchLjPGo3Lwuf9FslT94Y5keOLuxDNeltI+j3hdPMlq0DQ1k
Rgv1umOdcPiT2DmtI+ILWyOe1+4tLANmRGAnVfHRLDUihwFbImkstzOgmdRx5nfN9p9l5EQPyzJM
nx2zQm5PHK3aC0RtF2TI87qDQJueD4W4UJ1enVCeebu+HEjmKZsIGTMOifrciO1oJ0dJMDQ9YtK9
UkTxjO2JgNcZ8GMbRmQYRd4rtrQyaHqteljp32D2qLQBpec4lXezJdQXgXzqkjeSxvt8O2CqxSvX
ENBakexauLwXWEq9m8JOnbeCCQ55zPg89lEnyzttIs4vyIG4EdQOKY8CUevLr1j9iidL7znH5gz6
8BeW6BHKhI5eRxlBwVznzsBzW4S/bXX/WwX+TRW4NfIRK/3XE/Gruurfqh/KwN9/5vc6EJ7NL9RY
G0uHSYeBXO5fdSBxApsuikKTSRTKNpOBwR/zcI86kGGCzgYLcomZ47/qQCF+YXYNgYm6jb63I/5Z
HbhJub4buqH4JwTFsPjHIosDQfNWKX5XwygQQsyGluRGKviJQQFmAncieMvAbpx8Oco6t6r9gN01
I8HNUlexWWhBQZ7tB8SxtYYCVZoqwPXXzP+XvTNbjtxIm+wTQQYE9ssBErkxuZPFqrqBsRZi34HA
8vRzItX6R6qeX7K+7xuZtXWRzCUARPjnfvyUEjUmLwSk6fvG6TSq6szjMFe16wU4dV++ZZvVIdxt
+o/cTBYfTl2x8GBnfsP1rHGTP2SMAF9dpE9xGkiFyvNiZv1829NsGqVjgbJD7m6FDOgUty0zy9CY
yE+TIrmwhWkzvPse4mheb0SR1/4rKlwfCZGWJ0su+goi1TN+sr+eOLASWNz72OkFQOTaTkmypdlt
KbG2T+WEf7in71k2Vd4G3AOWR9lpB5FPYtcI/22ucQYh947UnCaNelXrlr8t9tCSJTVb7uTLJcWu
2h9V1NvAdlPQFYRbq8yxtLtmb48IwAJpq2ESGG7c0zcj4JvnU6bkzXjISCio/cPwMLRz7tzMzGi/
84msN/CYcoLNmM63EyTAQWPY34MNVhkJZgqzAyey97CORijU822TW2VmlUcXgZck9d7ZvErSKAmP
YTSP7G/SpuN5XbRycm82tqI9pYDGQNvBEs24JXK0TD/p6Yw+GRUpPHkDWpVy0DFYDJoyMAJ5sGfb
HUkb64s0hYHgv3KH6giQ/fBrt80//NwYPlYyRTPP3XqwK+PZrWJj74yZi1aGX9/9zBl2sgIUenkh
qUthdD0hBbrUC6Q8SKf8lFl+bWJ7QrYBKRDpGdXSMXX398MKyF7PspxludClujIUgX9nGGePOsUo
SXTa2QnfHQrKAo2sXZ5GZyK5QO6GDnuok3VIVXpy9rzRJf3F/tYJBTGLI6WcNGMDyeZ5uuj9fvO3
4b0RbfldjJ1h7n1oFWirHe00oxeT0ErGvEdAGXzjPJgY9iwzKc85fifjaNXTV1JlclT0V/tB4xO0
AzpTk69JD4chyS3EYlS1gzSteufy525Lx2wPxmYsj3UzGgeI5l5+bxmxi6jl8XwshE7ttwGBL5jF
IKnwINIlSYzdZfDCBDut0gInkG9nkmp6sOW6evql77xGoIvAqPeYCO7YaE24CC3nQiyNEqCliL8i
n/n7ptoIgOWmFRVdQcmd4bav+bDd2bVrP6qVfY/9Wd8xnawjpzNu0WpWnG1MTTyztfdeRkiQT6DV
Pxpj1e8b5mWfMTdvNzjF50sji/I4lA4NjJmTHPJcKiD0EHOIaocfAKiHQ+v0/nNisSdmwisuXuF+
ggNEFXnO81mLnQuWafvSZp1Ga+swv9ldM1NUAHkcucoUXypb6SvTujWUGpU6iqOwpsioB/NDcz2e
3SOfxr7YcuroxvI73ig/ZIaH1VGDl+kHhXSsZ2ygSxoKNN3vlrcmL+C4E1LARW9/G6sG3ckfgOnj
wzuVXilCk/hU0E2yPNFp1JyLhUSCR+FihA182ZuAVY+wo4k/trTaBxP00D3EIoOFPlHTayDxvWDj
ZJjI5/MyLN0jy7p58sR6gfatoQvH/lFzU/jlntm5Z2JQIJoBoXo/FqdOH/zSy44ybuofbqb7RCSZ
cAZtpesOcVyLnINunGInf6KW3TutpoJrs7qfDa1pq8CYV3H0CSqST9lePT03dutiEyh23S67I2vB
nX3Sza9NSR9hRXQQjdewKOHUHfuLTUBnZxrt9kSHeoaU289vBbDCwDbz5laULfEc6S7ftaWWEcm4
8YOtqBYWNjZErDLDYeFc/5mNfHW/GZl/Lxdve1hrG4ug8s2Kvm85cMz6s2v0KIUD5QfQ9IE/RQNC
/zuGzn5nLVPzlBNPHGk0SE1OrpMWQEFJPsia6sda1u4XU4yMUDaWFvzOuQzTcZXIrAmcgrrhzu9h
WwxcjmK3omPKxhVp7q3EEK8JQCL8NnZ6bkAzP3SUNu5GRgx8sn66/kQBGJ8hoRPo6kSc7gad3X+Q
AnfhwNc5gWFIcYIntE4hccefVZWZkbGAOcYX1twujJRC5qv9Zaub+bF0tYgDhH/bSWEz/llRjE+m
oxW3qW50OzCm+ddykOIlH8r21m299VmfjYHNqZP6T7AExqP0xuXULHFmEd+15hB9Xr/vadh8q/ym
e0uAJDzUUxl/ajmt3kxLtwTp7G2vRm+tEbJ0flh7uQLExc6qOzXDIIt3ixl6FPp4Qm0l851AgsAT
gWaZWUO90zK7JkxpNVFHP8gDMmti0vwSN+d61qwxrIp5vWGGSKA26w0ReY1l8jmO82drcTnPSMZz
61LJNMy7eDsbmeF8F/x+YuVxnT0wgphDJ9f9N9Tm4ahbGw96jx4QLA/JkO05ljkXN2vbl9iVRJM0
yPOANGLC9ztvXi6gX/r90FqMGv+7Oa7HbFz/YXPM5gpB7H/fG/8fOoaav+6Nf/+R/9kas8u1APiR
6TAN66rY/UsiNQzkU7TT36GQmEj/39bYxCqqfoqEwdVeKngNf0iktD8CQCMhagLMBN/4nyikQrDR
/8vO2PdsXhcWQ4FRDMPSL+aaqiMKthTODKG9ZW7IXWIeq7LGpe00+k3TSo/Ko7zDvjEdChDklf4G
qotIDyPsangRlTVueJRRRkVU9hCz5pxzJQVK3nPmEHV06NPK68yYwnZeYBew82CyiQaxMqqbZ40E
qi1EJU/kBapBEjMk2sccuy7XvOacmaH1+F5bX2z4fWcUR6mf2JettysT3Zfc7FrYZM5nbWjkYW6k
q5ojaHew8/aSV4xMqnzhyGjbhXhJnYyTZsagUgv8SplmKIbxI7jieBbKfkPRdEpnedrIf7/rreCw
XI+DvKUKjly8SEe2I72c8E34ZqKXh3qR5WGReNR3tt/QQF4lnXvnYwHPw4ES2wPYKEbVTruOB4p9
5RRoqjwsrazi2Mb9vM+33sXSotX8YhKlGAMqGct7Ycf1l3FejaeZdkZ5aAhr7NJhQEZJYIawjU3W
LaCkut/ldic/sz1eP8Vb4zohJd3tcloaCLbklW3eKFnzSXymja+j68EoD4NweugnhYyYh3ZGMBj9
ZaawQrHLQNHhGMK6kRWzfXI4pH/yc7b4YpyZImW51Y37dOhhyUmW+o72nlV/5PwUCfSB6mCOZRw6
jb0wKM1HF1xyzm7VlhCsMB9afbPTJ0JnADmqI9xgnKOJnLy9mOc5mse84YwhZLJfxajzQSdta7ND
L+cPN8709802UBhsrsa9Uh4jIMjre4UBUuz9vrIPU7O0z5ic0xuaNMrPFI07Qawrg0SrJSP1L2mi
70Tv3kPu7neTSOnYZSgFEj8tDRaNsRiSXXTZ7VcJ1yN1e/9+sTvoUHE/hRMhujOeqMUNGrMqnjHk
MD600wmlMNeak9qKnsYKNBlVr/FXrgbAVxRU+N9ijiFo3QOpikMyduIFU9d0mvvK3UO8YCjm1/Hw
TEj2uz7b2k6u3rajCJAILFdAdmrc1qxgZi3SDxPHMy6VU1rnIrW9L0pxP8ghZaNlDxuHL1ty0hoQ
j8zdEHcv4OD6OzxZ2zfOb/EOLP/6CV9WdYw3VKtQ03Q/D1qNuKjEIHm/cr6762waLXAV5BzQhMzi
0AaHssOJ27w6STcGs+bXJ3hFyduIKktgeYzLp8JqRThskLQk5qqxgVfZu7GFtmUV+qOddlO4wqdk
s11bgoCPHRvxzRUzMNlje99XMWEMRy9/1kaxnhgG8ABWVFW5rD4ZnPF7rvN0o0FgDm2ec0dVmhE2
lnhf5vUNbLsd4p/yl50vBSepHXlVvkfMGF3aTs7DjGcj4c9CbZ/W/vfpyH8lo394KroM7/7uqUgF
X/3z+5h9n8Y/Dw9//7F/PRmpMVbPNsNxUY54pKns27+ejK75m0soDtHIZaLFYI2n1h+ikfhNUWkF
Nwwmbjy2/iQa6b+RbMMwT2EyQz/vPxweXrOWf/ZwwpY2fWaHjL1caMniFw+nLVYMqU0mjw3leztB
NWuUbrUf2uP4GWHmm4fNGrodua96WvwQsXIIlmUtzh4+mVAfvRdPesUZ+aS4XabyIj3FgtKcO9Fx
gMaXR/F8znVNyooraao3Ho6VvqMp3gxgdPr71tey0HcmP3R98djGUt/xKMJeZnlFZHQAMBLUW4Xj
k2GODExgr9N3eTF8lqX/MtlZQzC4EWxX82+O1uq7klI0+Cx0wfOk7E+t7D8bXtqGmy1N2GW2FsH/
/8QB5IkKsm+Scxc/234um+yD+nDGGpBqQ9cRj0bKY1nUvB9KuICv9d1nx8hp9lFDpVlT+gAciXAB
TrOTmnvqOYkRmhujGAkmlH4cJWNFj1ZefIhCWwLH4aNsvH7Y6R2/lH46M7AYuvAW+Bh071Rlw7CL
e/6V1HkNWJO0KAW5FEypaI65xUyQE1u5czqH/7ewHmdvGiP1k7mFSJ75oFw24dRBsvIRtIA8I3s0
tsekKR99pJWoHPiTJUH2G9siqFfPpoimjhdktk6x07fkFUUKvpKLe5Em+o+17ppjZ/ZQu+K1QPha
ufn6ZfI9LjWDz8F/Qfgco2twbtChRag4+N4aPVJpuhRhj+f8BeRWwfTTgQioldsezsh2nD0+PXPg
j862e/IM7eW6SHBZeLvV6oZd67IOjNV8rKRHMlz3IXQaMhQF/4Hz8yixzIRJXlgnU+v9vZHD52jA
651dfxTc69UqGvm37DDvssHghtkMInJVgtOJnYWPiYXFZqwNiWfesZ4/Fh9YAnNvLyjn7BsTd777
jf+Fh2YJqL6sd/PoQR2RDT9T8SnhzvF2wm23W6Ci6A1D//n6fVecyAJZsqyoCcAxk7JkyFXz1Xdg
LCbHK8+6kXxwkbOqsWMGXsrq9FyWSqOuBR5B62tJw2yA4vPNNHghXHlewIkvu5v4uNjDvGDuH6O5
4zqh/TE+z8wXblOXq8NH+XFBvoUOZnkuOBaTx9V4/TDwRspw1vinbVF9o8MCuRQm3bkUFJLgBG7D
shji81r7xhMYijYUbHQhFGDSMce2pQVDiKgvGn1X9RYfqdLU5iQdbrxBWw4JUY2L2cW0TWIZjgpg
khzeTSiKeQ17pWGVMUEJmSYWt2Ql9R18DZiYEnWTyGcZ6VwnTGKzR5nad9fLy8y37agbk4D1wP5z
YseHbpE3gV7xdVupX5yTVK8Pi24WEWAtLsPCa8Lrd6tVvH0tri8O0QRuISyBuu38ELxmi4mH748W
CPzqJBUOQ0IOkfokf8/GsNzBukH6VQtArXAu8cfM2oiHrtzGfMn1bSEfHq9f8zhhsxp7ltECPyuS
uRG/t5mtHe2Ut7pp/C2oM9qRiibuXmBcoMXzFRgFmgmvz2cCFGEOI0mJczoUtRGf9X6qOfxCQbIX
++DN+TeNaCa5YBLEcSFUYJIrYtp07ZjYXKcNm8bL6iLzuQ6LrKaZ+KJBWwq3mtsXNJl34Jke4+Ya
MpOF9awE/It2c4mNWYZYR5zQHXUTu6s9BJ0Y+tPsIJy5qFq7Jat0jAC4EzXKhDAxGdzcZr46zS38
QzyJx9T0vcNm1OuhHbmZtJaUTBt42xQ3ZfSpoodxiTRH3LP8Byfr7/cm4S8iul60YONkqCVElo0x
fcDCqO9623oUq3JXxJoX2CMwrSKfWUzd0rKHgiNZNAA40k4nU+1Yy93kFh+ccPlosP+G18/a8e1i
V1T8SgiZ/t6q2cDjKh92mmdzC7RsbAbU7D4IY2M72+AB9+LuA/N84FZTHl2NcxB5l7Olldne6Pvv
ng7DjJZsSOSd+6lqEEcKLX3Q5ukOT3IemDgazmu2MMPUSsxmO3ZiAJGLmSlovWgM8+jLpANeNR3h
4bWcyPeMgf6drc+/ibxZdkab+zgSdPFiJ6D0Bm9u89sVBtY5o/XQw7MXg1uDZof2mcO5CNImGx/S
xHJwrDiIa+6ewAjnsrUAxcy+sh+iDZO6QWFBp+F6n94BXjU/8NZ8tzK9mYLEXIoPrzO1jSOxtm24
5PwFe2fdN3toaYvPvATuUNjmADgrNG9tl/Ao2gnDi2/9udm0fWnW83BXYFJ12TNbQ3WkN2zUPq8E
D8IUq0x5iVPfHIMeU64TdivcnTtbOmKlP4sh9FNNSxDOfucf/ErKj/TLvsZCTCZP4+Jp93/t2ih9
anOoVsLal60r2Pn0A1crOf3ae5n6xmRZcdVZGSv9T1vAh9//wp+jlL96l9hPMQ02PDXv011T/2U/
5ZOgwFnZTkdjvt7suAbNrPiBblYES1t8/P1f+9W2dP1rrkMKzqKUFK/ZX0d+BAPAC231dCxXFoja
CfhFrEW0Ouq/v6//HgL+4RBg2/7fjo3D95J9YV9nf5kc//5Tf6hjSGAqDQ3lQgjb9mx+4R/qmLB+
QwFDtbcwj/k0nf7lDMDMmlXEV0sr6J8Gx6b4zTZV8JqIxlU7+48Gx8a/zY0xvpGgVq00eBWFkgL/
PDfGfN203TQtd+wH/UjOwKMQAHJlW3Bn+YiVaT3ni6yLSNeL8cvYWPK1sBhpBINfd29/v6KNv8Jh
mGKrshNG7GBpdI5Ajnq1f5piY+xoC4YnkgNEbdwlxVbHweQ2MDAXyaMgkLM1fXE5zTMgrjyyBPQT
oXLRdcjIz/Pd+oc/jvo9vyOFBVeWxitbfs84rDjTfxpULS77v3/F15zpn24111fsuMoXgENG/7eg
tpVB86QLbLwzmbEkO4dK1FdpAVraj+7a2IFcFyPfZS5X6OY6RGnWQjcPleyJZ/ayGX+kyzAYYaa1
NnGYDOrFWKVYtNyeQVuUNHn6UEzAmGECDgzpdEJGaXdDfSrRimzQnNuMkEr1D5Hwf/8aXMskAknl
mUrX/xqudVcN5l9bDnf1GPufmoSTLYcVwdJoOQg+zAsTvTY2ys9//2H+ckOjCsbFRosXE+Kl+o96
WX/69m19Sax2SOq72tuMO8ohpzs6L6jbjNNPf/+XfnlAXP+Sz3nXpWqJ4Ln3yzprkdY20j3NHQ0H
hApnQiOHePRWERRtGukdvYUhLnn2k7Dr5+qfFo26M/950SjLsC4ILfO4wLLx658HnJBBQMLg6arg
cJVP9ntRqtdAY+kQwcxrGPHx1R/mspvh1xeN+xPo5nCivNFi22P2OnvZHCB27sLNNftW4Lzz1vVn
q8l2p2uQukMUW4sov+ls0++aEMii5Gfz/3nM/WqYVZ09PHcEfhOfVmxgTn/9onRnsmvbjrVbTBvV
e9aPA/FMrRhrKzDXtU7OMzGSb4nnU0+wdfT4wcHKQmFI92PEpdeEa5q4UMty+TPrTfeHtNvUPf/9
V2zZ//YlU6DNInJAKBjYit1fnMRO75GKwxxxi6yrUn+7kQTXYbkKdSO+P7rnOv1RVsS3Agi9LqzX
GvW4bw+l0vuKsque2tKuFnaLc/I251VzQuYk0YVq+gpa3tvFlNPhmFViIhkFhMU4H+q7WamNndId
E1yIbAmvcqSQaXUEQV4+iTx5SEDKLwH+lO5uRMocr6Kmo/RNsqGCe4M1bVugz15+KZUWishtnVOl
j25XqXTWU8BvLLrspF3F1FnpqoZSWIlffG8H8P2Tzow5mKvRxY7WTScrFuIFdszMjN7VEG23tIi/
cQ5Bys3qTvs6KX23bQeoenQQnIzOL39ksmW6j0ZbPGdXeVgqpRjcC5qnUo8NS/j3ILaXCMxbtzeu
MnOJfAXjfqb3N5RKia4GE0269e/TGDFnh/VjPPKoEaT7lI6NZaP8vFR6eiN6v322gbgCL8o1wZa/
2t49B6fIoC/oCxzykr0Gh+4dGvX8QWsQIjodPwjq9VVcX5TObirFfb2K7+SP0x225epY80/pe1My
PQI9kn1+le/deGY2fhX1LaXvm1epn6FjlFhK/p/VJCC7DgXy64AASwjDgsV0l4sDc7OM6TPrxqrC
AqH48D9SrEhi+zKQ3Va8TZ/DVdF8F2uVj2YP/neaWv1uLEb22PBcu+1A49AYU92SYQDMRdk8665m
nvLVNJUu79N/jvFbHVpT6gB2NQiAlF7OYu4ip5gTnbzTaMT3HIkcyjiK1Z2hOC2lP14cAlqsqDkm
bTVzbLS1vaOleXyPO8V0krDzcFmRaSuGal+XWe8HJEuhlEYLJzPckT5GuADDT23Rz0QIndD0NMf7
mVAZ7uWYXcHerpOKGP5mc8esRUERBile4rMS1hGep0wjAdokmfehTZKD7U5vxEhfjTd5dzaydXyu
TXckkhrWy9Bt63FgPtPDd09Sl6bKQW4d04+hzsjPOtV6JFrFeRvhkuC4u9hreejpqdbQEC3xprUV
aXfS6irfV1S6dg9RXENBIWb6lqPbVCez90ckBzoQnxBRTPooVMz5BgbKgK7npszADohwbf3Mw9g8
AwMUxX5qeQUE1RDPIkLbGwy/fG3n28qjcibSuFR6yoyM6dyj25Y7IFLJpM7QfJ2ZO7A/qbfc3H7i
lfednccLgCBB2Lk7Gcj+R+h7kMbo++nMXdZk8W6b4gKQ5Ny3PpXec26FJj2MW1BRL6fd4Na39kYb
U7rBud9tI2Old/qUZsacRIVvpcwF+HfY3/FOs3wSs0N2yeAkjwT1vvYgLlfKY7mOxB26QLZlgSct
zXxZy1lMd07rr7C+QEHekublkZTQEsYP+HCnzT396kb9BXg4ofYO0YS86GxvOF7GZHy5ptPthVQ/
9UgsXrpmF0rcBofsXwDTN6dCy+yKISTaHmX0i38pMYYLYGO5fB5sZ/7W9ql5lO6cxJFX2Dq1BpA3
zL1dNrhu6l4ad+DaTetxGG3jxRiBcgezQ4l9ONLLvURSVHl2xOImaJ+AnyXuM831P9V6pxZnTgb3
4JYDjvRlRaYM9U5NSNO55oU11JQYNzzB/E/wKFndFXdJwsKGvzD7IngoHvKeIpon4XHQPREWnafb
cRnV5jPFJkfSkyR6M1f86abZNjz2ogIIoBeuevPqpc/cn3hdsFjvLLvmXUwdZbRBWjQk+/1Ccum0
ZVJkj3Xvcsn3E7uChP+Pe6oY61SFJ1fwoGaLreOUzv0y3VZoTEOQ6VMHWR+2jxmtshPqpsHFFPKO
uIHAFVf75LGuPkEr88+UHmbYjiAwsy4obHifa7DZwdITZzDHRR9uEra5OYNxqviePZ4Wh6HWidb7
SffF4uSLHcZKM3FuvMSfbmKM23K3QuegD4CuxUMr+FhV28X6vSgL+2GZBkjIHWG/4m1mgDwcaRio
PmhoVveQa16fc4BnRplYyVK3TuW/aXqMjW5uExQZi9vc2s/pU0ZR2A3CRG7vbNELFfOEUkFiFaRD
n2syiUpRc5ngwTT9k1U3Bv4cbsgr0wqWVEQ5DGskt2GS76GUy4iHzNzdGP0kAKT55Sh50ppSZ+uN
L6f3pf+irWzTz5s/9sYPmqDWIahg7EiKZlCQo6UyVH/QTMHfqeVrmUlx+s5+a6Qcb5fVLZ9zSaLF
c4ejVcEBPW6z6gWjwmHYDm0JN+22dhbroo0wrqO0qyt5k6xzm4aePVTpCzuR4YdO5RvlYG42yAAj
1oxXYJZex1Ng7Z7LpDOyz0azmR4QCXZg6ytKnObzy+jMYcQLWvasxe38jdkw3Dey3k5xAmpoPC4M
DbdDP5FLj7JNjfwzMebmw1KUm31XOa3qtkBJd24tI6W0a2V3M2AkJRsN7a7OFITfrbh3DEOJA8pc
+p0sMbYfNq9j9RfWArZgBaEyhDEeie5thmnwkqfMQrkcMv8Ta70aHmqfkeh+Eq2Pl7FKnTlYpi/J
2tsaQInSKJ9syi9mBgXJaNFOVHryqYsHH4h/woqO2szk2+TgwAw/M8eCDE/fpuYDRS6lc4oxZvG+
lkVLboteAyhRDbhXA4bD03hblkSsgp5K7v2QepAP50XXT2tncd2vKEsZzoLUvb3uSv+rpPyDkmIQ
UmT//b+7jE4/3tPmz5PUf/3E/8goBiYjdiVEMU1oZUor+UNGMdzfhEmqj40mjS0cKv8YpP6N+974
jQQmsB3BE1kd3P8j9Cjiyy8HOvUb0HHwSbMZ5ED3ixSHJ7xjOBM7d3ZqaZSr10t3A918FRHqw2qT
h+NxgAH/DMTXKZ+hq9n+N0O4P1MU/GfLLUycIA3pcsdY3gpXy25sblag1Om5jzl0O14V4Fr2Gywp
2zo+YXnm3pgm89y96nUXawG7jdKsbgo/Gw5Slnl+51I5A/i9K719BrL8VEFiCd186sJqNZJdXZUW
+3CPjryMkHuU+9NjQT6mD3J9ji+l2baXYWKztjqyO4MQmH/w3P9qAUH5YcEP5+HduAcdDM1Xwv96
aNmVc3LM4d2E2cP79dIVaKfArrKt6XLUKUmDnAzkos61eKHnUe5TwGh9HPZQSiWA83YyKrm3QVdO
Aen8/F5LU/GGgHKxlBXfyJY2HKhnfFoHGOPj1OGeGvU3kjf+62Iv6/2izPwtrv5loTVIEhOITVk9
WrkG32HqxR15vP40wdcI6SvLLpXKCNgqLUC14rs/dhwE27qNbAaiNx1clEPZaPLbULjxaaU8ZQ9w
q+SZgjlny8kfALvlfOMNfXP0RfZzmsgo+DSifLYNj2aFJAN5gU2MfXZVel+FmACRuLligTdvVVa9
0TWc3WIk45yXzvJLDDM+ot2DuoMi4/zeuoQwmPxIxsWVtIkVZH717G6LpYw/aXtSK/K1k4Oz9wx2
ZrTPlbTaiqnLgtR1R149zXr1NY6hS9NZd/jfMGI5hZE8WYVRPID13u7jOdXDdCPQkZJAVNuJxeav
mE3kc/Q/WHlJfSaWm+yZ2VB5sVUKJF0d81b4It87aTw/cPDr9zU2u++jZ2GtM3QTU1yhtR/Yqukq
TWbLOFRuPl/6Lc6wTtfDZbymThZnTn5QQIbnn9PZMTVGClzWqXVvDDgHDadqV2fntOoBVt+Nzppa
6HXYOdIPEm+YPoEchcrRmRQJFGbRrSHbIIoIaHGlzonwS3HNwTSV8G9kVS05rQLKOSqVidTHTcrG
GpJK57RnugyG14TpfhVIpK6PZtqaiJpWnyECjlSeSD+cjRZowLM5R/o4cUDxaqgzmJIrILBmu3eV
qzWTVD7K3r1plduVA1u6LxNb/yYZ0uxpWHS+0+S0nberQ9ZRZllFWA16ZaBFsTEftCJ2dzqG2z0w
fD/B+oPftrlabz3lwvU49LU7NlFptE5ie3CVVXdTXRmOs9Q75A0iNxCxnkqCRwevnKdPdmo3WNBr
OiZzmE9MpJPsRmvNNbAr38Pa7vOWEGk8nZIifwgrd+6CTRmHcVLkSCbxGmXKVkztDPPwuTP2qa17
9HeufCWjFd+myojsOJiasXa9EOl1nqjWPPaAMu7nSYfTsNCvNnFZU4AkllMWV/PRm53mIa8E5ZlX
2zOn0fWZCqb2Fp+keBHKH50pp7RG/UAwzT2+7quHumayDwy4g+zbUPq2tPotKVIcc5iuEwv79aqM
2Nw89buBepuwsWtcmMqrLfXOJ4g766etM+jCtJ271urqE9qUONHV4wSZ8novdYvjni/50CsXeJy1
L5rbwu1fsbw/b8opXuktthLNXY+Q8q1Hd+3UbkLZyU1TpGSp7eIAzabdZTE3cl1s4w3GzOWVAK61
79o6CR1lT9eXWoMzwY3IV+b1uPC9LwD20yMHzDLUOMZHvTWu2i7nhPSFh+B2tHxf+2nknRYsyh6/
Otb0kccUIlmYSZ6GzjHCloITRc55T7YKQL5RllCBpTx4ciCoSfti+kVsyXjpq/JpaJoJ559Th2aP
O18on/6mHPuz8u7rysU/kGXognGKt8hKnP5QWQ1ynrl4O0QwuZuAtv9E0JIkz5fvwIMUYAliTxAX
cxr2jq1dUs3qgqa157f2mitQCQNHZQ1Gs3G+TBRj7PFQtbuNhqSTkRXLbZ1OGjcsMgqznVlfC5Vb
8FSCwYiJylJFabzPFLHu4Gq/EjyOQ6FyDwwXiUCAcrGfs8xYdq2+Ya3xy6eNyAS7Bx05xjQo+dBV
pKKmfGTnZvJxJmv0BmQbI/BUAc9TIYy8HNY60Lpk/qQnTnf2VVIjwUx0bcPwj9w3tXAY9cuAWvO0
bdPDlFAR25V6eTOp8IfN2nvJ6eI7xwRwuSRUzMTAlLBBZ/I97akgScrZnHbfwDTjJLRUriRbnGmf
eKgUgznR1u3Fl7xoiwO1QNMp1nPysJtOX0tbWScuqHQ/qfxKMmL/EUtJhaYXV5fE7rl9z/H8Tl6g
PWjs4282ObjfDbcsv4Gs1O7soX8czMp+3jzrlcIl5rgQ8S7zbGJmGqkt9CAERZ3tylcOI9PZdqp3
WkjHU5q7yb4rgFpLwg3HaStdJ2CLPZyp74EzBHXuCRG/edg6xvCE1GwZ5PmjkbTiC1Cd+eLzVCYl
a8Tyzcgy0AEq/1O1WX4mK7dn+KTQcAxxHOvTos0Wif2qjLLajMkoyvLF95L2MI1ed996oxEuQ2vu
9S7+6RUJt8AkTSGCMbtG0SGZ1JTbJbWs+aZVuSXpKwrXIBuKbMtuZzn29mF35Uta1ZQyFrn7jPOW
GhWjGENe3xo4uXkruatGbWp8jQdLC5j9p/d521zKWVtvF2e5rBCpXoGM1edOpawgwssDQxl/n6kM
Vk+C8ID63X9dNLDsHJn9qJGE8GiKm/alM3ydDe4rVG4a+wQsemElVVQS79ImKsN6gPLEWMh++f4K
PywpaZqBCYzaFVDtQg1q2SRh6pHoSHW3fIUNVT+zqSpu6k5ly2wVM8uuibNGhc98N2nvSvKSlQql
eSqeNqugWr0QWSPXBsgxFcnFzWtuO4Qkj0msAm6SLN1DZ2O8ptXS2NNlwhEpp9Z8tuavWKFyaFm9
3R6Qc7b7lqpFAkG9cW6oM9mTKFrep2uuDoGPTco1bVdwdKUij9PWzm625XuNa+mrg9dIV+G8KgFi
xgv5qKaq2+e0kTIyqLUe+V33qJwssL9sNIYARS8qSA9WUd/+X/bObDtu5Mqiv9If0PDCEEAAr5nI
kUOSSYqk9IJFiSLmMTB/fW+oyrZEqcQuP/vBdrmqRDCRgcCNe8/Zp4IeuYYq4GyGPq8jonfCl6Bt
TF8U88ArzWmwl3o60MA0OVH3rttYz7aDCUxLDyreoCSFHhcQI8Jbqs0Ig8I+sDT91ZWuvWoXc2LX
DqVP7Fq4gZTRrCg96EpjZLRhpFkrrELjRRCQw1gXZnLQ+ao/0XcN9+YYBBv5zQcJKTqF1g+RKIw0
5dd/mCUX32Qd6YuUrcNBE8/6rax4Ia2GKUyujaE1voyEvsPvH9kQejNbW4iBtkExZ4Vx545BlwR+
0BMJ/YXoAuxuIBMzL7/Hz5+mxCSiKSb+dHS98n7AJrVGsvIyatqEMptKeZU0jjEDWMpobayLYemv
eITx+AxpcAMh/G5XfTiNX5kDRC+Dx29IjWA/8WfKTwwKA/TsfXUAXjZik+jd0deVGx87uhRXdcW/
XSqHBEeePCudmi1X1K5ADkJJCIkHjaVdlaj+x+KlCXTjqoxH98BUkhDOAb/Iteyc+xmN3KpubOdF
gA0FNiFnXGS2N2zs2WvOzaL2Spy8OWp5ld/qA9EAjgVrDTr+0O1F1rrLbjD5VH24fgUljDmofBWG
cbp3moyYtsw2L/RCkaSgN5QAcHsgYEWjbzsTUjypcT09rcoPY9yLRxSFqAIVQnOiugwaFbVO9isZ
hcl5APFBNmU7fQRBdQoTl9sKHWC8g1EQ+j25t8G6Rb51BV2B0KIWySfpTcswnWiNDnlP5Z5c3sKL
NJyBTaIMnNmqKvLjmCfJfehmjOApPTkzqf4aVGN4l9uz2iLDra/Ickh2mtdy+rJhC15rQU/uUYmJ
Y+MwcjiQHFXfBUGut/SZ+Ve72bOJT2qKcxuSYUsvqX5oosZ4QttYPxVl+BDkUr8UCAEZFRVoziyz
Itqu8ECwdL1+Ib28uusZYBd+ANhKXnVjBG8jqp/ljMF3Vc1jGK20SGdAMOhIwuI5BJOjZ2RJpdmU
PSZ6lXwghCvYuabHwGgipA2DbN9+SJtueOkhLpP8J8ILlYcVxr6w2CZNwkM4NqQgQTq1J3y7DbUO
4E/TDyJ7+DxT9SG31BC0NeU43dRy6e2A3IrPTehRiRFcUWPfQFioXM3YmHL2DkMqYlzvc3JpR318
yEETXWew8VZydFhMuvY5c8v5A3KrJZzIgGPJoJNNQ4ei+JiyVZis/EGHfCbnkzaVs591VbBrl7Qp
5nxIj2bWVTML3OK1Hh4DMwXZRuVLcoVX7mG1GaRTGvhzuI0UsobdXNoWxXVckHbEDhZuPHJsmeap
mFymp7JF9Hky0kRZ6N4cDmMYGane+5JWFkBDR0FjBkgwv2hkYg03hqcleycqc35gr02PbTFW4/08
aAnvV63lwNvewGS1JJLgTiLaQ53YjMMFt6Rx3W0Z1oRIWMoou3T1v7nAkyFabbxmFLkLNFnDF83H
d0b0b6HIAEhtHX+YTbCMTnfHdn4cMlf1OCSZZQzXCJpsX/OA7hrEMssxZ+LJ6DX8ZObWrk8WELa9
1USztSNj40rieLsZOymi9V7beXPiozp7RyDxVqnw7XdzMJSB6Ge+/FYgkRt9DTbJHK6rqrmWFbUi
8Kj+b2UAcH7iBmBYW5Q+4CXk2xtAeAbhU14/XMcmASv8x9GybSHLP9QI/21JvtOSJMOZJfXXHUmG
52Xz/PJDU/KPP/PPnqSOU4MMDDqJC3gDf8e/e5I6vUeSLiCTAY/H6IE24Z9dSRqZUONoPhrIElCF
sbZ4kX0LRHLoShqmhxjLpr9n6N7fcT6KtyoTChNXIn6QLpeD0r7oI76T0+h5VOmBxsgQD1OdUFx4
njt1TzgCRdEcEz2Xcb3ivOnyLpAKSaR9aTGUGTZhjqBWUi6VE2SD4xJbmVpXhYZsh2AjIjBDHZiG
C1IH8mLKMg12qRvbdNRsSlh07jN/N+j2AZMAj8OFTcdgxtrX5bwgLo0eRz9Q2cGVGi4QjbFJjxI+
P1qIkhiPWEOG5BmST69/NIsmaNeUXE013SWkCBEl7opwkLduNHaRd4pjVOitx2RghcpYy9cMLa0C
XUUzU98gZArSdWiXDLr/64v6A4H4zlPDenaxMf31Y3MoXuI3KJ0//8yfj40r/iE9LExI/Ewa+pL1
/2cnH6IiyTAkOlj/9gT/+6mRwHKgKkoeKecb3+afT438x5I+sPwxzFHfnrW/kSzD9vpjL39BABIg
hiPLtuhH/wQ77EwVxXM0aofAmkffqrPs2U4CVNYd6uxqFc2c3rA7kp2pOq0fCCDH+uAw2LqanYBJ
mWEglgz0uH+RNLRPBOQWnzw9IWApZNYEiYuwZn8sg3abF3PxKbcBueqorU5NDLJ0lfSNdUWn3Z0R
vuccBsmpcnax495h/cvOjH37k94/52XTrCIVpQ9k5TUfyzTutfXcZ8W8S/VqfKaLjnAJheBEhIEV
moE/wl0ZV1Yrw3QDGiz9HGkp5anV5KjWJ7MJNqWJmgjWxQiaP/O6K4p+8rA6PZg5pTVQhzZZiXxv
3ViQYFaJm1i7GkkVDW0kL5eIRnsXIp0kqFMroJ7QfEX3Uqmq+li2+nzdYRled1bGhJnc+S90BoqP
oo0Bs5JHNl1wTK1vpyoJn80InDzpUiWElG7bdyg+nI6o9zF2h+vZHssbaiPUoOQx1A3Y+EHuAIOl
164FY1BkFj6jqfUnVR7wx3T04NMO5nXXrByxhFjG8sbAtIPwwMq/jKj1V9aYuzfs5ZxicCLfYcRU
KH6UQtI0WbhJK9LSC40Tvt0y1QSy2V24aCqCw6yM+tjPWZSu9ND2gNTatbwEykKicUPO44OVV90d
4ZtMVToDvnKX9sYTgo/gqdU4TleDXW+wipPzOYOeawsYe+VM+vUwBjNKL6N7zCCx1Yj58uZyCJr6
goNp/+rRDE9wU7Ra6quMjkQvCkKpaQInfjF4HK2XOfVVpo2whPDXpc/1QgYM0e3aO6wNFIIm89xP
SZJlgAGDuq5W6E/Cm8JlILtfZGXnqEqtRzPM41tvtrmapcvmzoCQt+3qSFwYZsKsPAISv9esNqRp
Vla+2fb1Hl93fw6jPFs7eNM/akXYHLH7eF9p4Mpm6+i07RAdDS6kyrr2zkvY0UAnLSy1pyS0nJtI
xPCBezfAP+hhu/0iYGF7ixEOTZaOZ8PD2cZQxSju+R7TDzSPoxs5JupKIYY5ysbE9G6UAxONoMDF
7Uxh7rNcy3toK/opbFr8SFrNPzfKUEDnEB3zdyJRrxPKq1ghmeMpfxoLIwGqmoUkYXF7Rg4WFQTD
WOd/ysIIUQKOXj8lDi1UmNjZZaHTzSXeW2ktFqGBwUTQE6x9hlZtTcfIjpJ9PTg3BjwjvxISianF
HH0SqGnHjKdnozBRfoRJNxGJFoD4lx2TtnVamSXda2XfIQnpFtKO0a6XKLp1VMT6tajy8bJljLUT
dWKvVKlAV2Kq2nhBn25ci/53w/NyJrEYuF7McPDDGAwWSM6uJQ0eZcGceb6o5k6/E7Ma8iZbSaew
CYEDyTN0zYPIouFWS10PSmdjDQer6Y8ENDlXJeXvLm9T0yfRFE1Dl0+3demahy6BmlK6dkjDXmW3
Q2MxjhiSkVzhJN6iz8g2eOeQQTmgvQNaA0YdXWMfXHW4dkDBx5d9cuTYyU+ytHrXyaDeeLH50eGI
t7IT7ZgARoIEoq+g9uItc6gixlqJh4gJ8iFgIrc2uC1b/LXqFOvio9dVIfmtSNzLodeugHkF9LYW
XUOnPxZGW3H2DviSJ7IvIJHP3MOg1S8SRBHT2vBSfaur6MNInvAqS8oHV04SOGP1xeYb20DVPutT
4/kBLMTQak7OkCQ3bV08cVyk2TBd4EPRt7le3vWxla9yIqshleKA14e0980i61NsfpW7l5EBb9Ip
Ms7XqpYo/pyrmokEyjJ10SYB7ADP7Xem1TO7VdhpVgJenS8Jbjw2oRQxH6+aPy6a8ivMPGLrAHQ0
WUYXDt/2pR42oPG1rjjrY13uFgj5DiU0q4kj6zXw2yRg/ZC4QjVX3dbT5J05uHJ8prGd3WJjHU6O
17yQSaYf0zg0LsjNrjea4jC6ruwRBAZcDIjALsvvXhLr4BMwB0gW4ucGrHbuI5WZrrORHIWpN5oP
cwo7V7PpPZtefAsElBwOK2Vk0PfqOm/SfM2AIr/rsyC4tU2g2ExxATSWELAsviYv0Ac/Na3oORuD
50iR22tWckD94Y0XcaNARaGBu+uGEkiU5RxBMhbrkcSrVaLpjzZCeniM/FeUjAEKQn5TM5VfhrFX
Z1fz5HruxmlroVTadiB1Xx0VFNfzsFHd3F0O5Dgw++qUuGaPgeUOA41OUJTXZzvDR1jLIr2wZGnh
njWBvo8q+iKyjGeLkRVO0rQ7swiza6/Us5vEXtoKhSM3sUMqNXy3GymU8ElOaA75bFk3mWt5Pjyr
6mQPxie7bxymOlp6l4O+xc4kzUecGTVqPEyyrIwozVbUBc4alUWxnWITGhKHmJ1BFMcF5bZ3tNUw
7Qs3Hg9OyyuSLCXnQJSIY/zXOvT/qpM9w+I89tdlMvXDN1j5/5Sv/8NJs8s//2gi+uPP/1kySw6G
CEMAkbu4MXBb/LtmlvIfvMqxtiwpTN8OlP86aVoux0mGgRjgDNLupMNx9581s0u8I744/iG4DtPk
H/2NmnnhGHzvZ1jglzYn4SWGjVVkLZ/8+5PmRMVroILU9+m4ME5eAUKfxik4JPRpiqHY57F+VHrA
G6l7Mpg/J5Z6x3nnLd2g7ywV334F/H7wL/nMNAvfHHZLEJuV64IHK5tJv+5g8yCA5SCqqpVZs03w
xJO5ndEcqkKOu6YoNoP5UeBTn+kOVijEdESzceluW4/OpUTwuHBHBMMr5hs+8kLeS9UXIq/4l3By
FzQ2008JvvLlLyfB3hRPH9Rc7mIGiErbTLa3F2XLaThEPoBdupjIUWkxXmrsTJavU5ROVvEwuSki
NMPaj467yinIAahdhGw4VMDzrWj5AG6Gv5+uOXmqTAohcG9Ueim07pbg124zopgwafveOt5Hw9I2
KpTPs+I3IFGV2s+Chykh43qITCIyfTK/Z4rQdOl51MAL1QMh8Srf9G31ifwhfRdn3U2o5AW4hc8z
23ObpOgthmznzPwaQwvQ2CqKL/ko9F2auBNOleFLIUL29k5dFmpgPKBX68pRXGzexql1CvMk/C+s
6/+1rbD1L27Wv95XtjSt4pfnH5R0f/yZfx6/9X/wI0Cx4jkUy2n5310rV/6D7cXB9Ii3h+1hOZr/
ef626FrpYL/YSlC6mfhc/7WX4GIks4rNiRRR/GKcm//OXvLGtCNYkPai8qMBxl/SKftxKwkRYc5u
VXZ75FJhC5OATENQe5G3iMA8PO12U1xCRyYOwotwqX93r37hbOIDfr+L2AsKhf2V+4OQEMPmm12k
rsPZ6+ex3Q2d2W/klJNaF5uZz6E23/8Hl4JNRktDIKxx3lwKeGdvGLnd7oRBIkBmGsPKUlG1wS1W
/wefilvpWQ7GLUe8JaDNxphW7FAIwsYx3o1IZv2mbdN1O8ru8PtPtTi/vtuGv91Ai88kdItFAd3t
x68Pl2aXZjY30IsD7JqTiZq9c17H3vHDIgCcVpIuvlC61xjvyj82hb/0pbEGf3Fx4AzLKsaasrwj
vmt4trQhAqtq251WIpEDux5tCgNd2+8/4s9rxKbxb9JcFY5JKtmbqyjQ6qqvg27XeMJpWJuFolU6
1pzfkiqHO/X7y71pR3FH7cX/S68MNSFW4eVDf/ehwJ9R4BpttwsnukNR2nyVlvlKDBikzyy/cAJa
sb+/4s+30TbB6JlAiBCz6s6btzkw3mQgI6fbkeENeQppPF+WV25+f5U3L+xvn8vkTe0x3qGdbC23
+bvPJbqAqoHOzM5CMbeyNO2SOc9pQoqKhi+33/lMv7qL31/tzZeG6zisQzvrUEBxIlr0OGGf4+RD
WgN4hbFgk6aff/8BTTbSN8vRNunBO7aFA5gF+WYrm6IUhdPAY2dEjjiJUnA41Duy7cvZ3XdlCK63
Pkt4aOs6E8QOtrp7rGxr34XNoq3x+k03gvWiaVJ9GUdLO6D08lZm0NZ3EEhXmYwgZKf1/M7G9C3L
+sdn2LZ0QQwKoCkyr9+uOFeFjlm2PEbxQOdqJRaKPdgnu99oGnIUiDow5dxy8C3u3sbMRvFJn8ll
7Ay3ugajaK0JivJOeDr+fOv/5QNu/2JpWoiCMXWSAst/3jwMCa3QFKtZiyQx2qDMs32UNiM+Nqfd
qDpUDOitZK0PDhmKSH/QWxdJc4l1rU99ElNJ89MLJDYqWdXMRVcWPio/KBicgvCeqLrM5hpBiHaY
IXf4NbgXf0CfgHtmybPEREWz1eWoiB9r3QhNbpH6xaACG5daZzy2pBvChsoomlAnrMbMvohE+qEb
XMRVYiLh0prTbWN1yLe09lR6ct7XMYDEiablagwy8sSiSX/UmrrfJQXhnIE9vaaTdW7dNiXoLUz3
rRO1J35ysf39av35AYFQT2HAU887WMo3i3VUod3ZVHc7tOLXpJFF2K51lHjjfTcHFVPh3PjbjyRX
XHJkbfCgy37z4wbgNWPvenPa7pogOBiK5rIRfvEKcdlY+A1x0jz9/hP+vG8zS2a3YexGd58Q+h+v
p0KvJ1e3a3fJlHEoILDnQGQj8ySzmfzfX+rnZepC4Wc+zGx4OZe9WaZhZ/fJgLl/R7PGvii12jiU
QyffuYG/vAqhApQpFtj/t19ZznAvbwduoOYgW1nV0tP2+P3cm99/mLeICHZqPo2LJIpq0YBa9+aL
SvEOGtgCsbyOBvonQ6H6HnNYB8jw8cgoSUnBwgeIEh4b9xFr1q5Ewf7etoRd5M12CjyDQasNFNYy
GJ3++P3VdSnmuJcKNV0m6Rx72RZzZLsVQxu7IJtmcTCKEd2aXn7NykGe0zYZdqGt91f5PJNJkpbB
O9+A+cvfCbs+GWEkef2kUYBqrmlBZKldEXbFQW/sjafT9p2Ltr4OVNWtI9lVHzPcgbDptelEvCmp
ObFu+p5blHhEs6+ZMfbXKaopkl4/dVie13XcVndT0cWriunI3kYXfCym7FrTSSn4/Xf76w/gLXlb
lPQ8/8s77Lu3cGA0Xj4RMrMT0XRG/V7R6hLhh4hdbF3VMvEDZejowZ2WN1aTH/GaPruxvFeN4x2Q
uATrEcTsQpr2bstZ0mEnkmoG73q0XCSQWPgmyHGJxruizbZ4dat3PoGxfO0/vq1YFt99gjerc2gz
fuFyUrtJSxDWzF5xbG108Bz4/TZu2OQ7htZJoh+QhPVryNHvJZZZv1wF8HeY+LumId8+7u7EXjLZ
ndolWkQnuSNb6jNl1dLDo13s6S9l1o+P0jSiL+As2q4PiSI0l5xi2slkUW5NnYSahvzU1YCNN8c2
01WLqlPfjeBKibIMja9TYRhslfJOwjuz9QQTu+Y9Vi6pyEZv65ca7Nv9XJbPwPPunIkLheIbkxit
3jv3/OfSzXU4DQpBhUDmyVu80lL1pAF0v12dZI9FsJN9kvnarBMJNIML+/0S/cW2jU3L5uQpJD9Y
f3OiQF/pQKQy1K4Ki1cPFghvbbh2Ahv2O1daftKblcSVGCF7gpaI/rawJ54N30lgs5Ka8D41rPAx
yeZFWDBxmrCnFEek7mjuMXCM9zLofvH2dXRi2KQFg2ehf/74GLYh8rUg0ZcgywkfkHszyvqsi+CV
RNnPHHmdd15Qbzt2y54OlRupiWFy4Hbe7uler6kxjlmyHMOLc2dR90wE/04F2n2rn79iwL0v42z0
w6miuBFQ53oVNvhS5nf20F8uJqQyvFm+SQLebOtx1/Zo7nh+B7dsfb2SzkowTl5pMcpmRmavv19O
v3hpOiAEFnYqZ++fRFWOlxDt1Y18yVMDtrAyAtr8bvTOGfGX99egk8FK4vZ+kyt8v68i3AxLQ1Rq
xxm5Wbv9GPl9kXjwJ13tMADDIKpVdL421dlmCDAQ0Q1gkNRrFzOBMO88rz8fyqHccCrkUI6YDFnD
j6trmEhLixRRHBZ+uQ3oFRyvzXw19VO4DnNDW1cqL3aRbE0SMTr9ncfqLS3m21qjGuJmU7dDwnpz
eeLWMJ4XerObDBF9ruRidxqasD2p2LDzFSYgx1mXHT+AVC4gmKveqTPbR2PEbAN8e5Su0doPV31k
gcAz27Yz1nZIDv3vV8YvNhqwm47DHgOGSBrLQv3uVRhpbjzZhVPvyKputp3AIS4I6tlQy8fv3JJf
XAqPtZCo+mjDuW97PwTJqKrGMr9r5yB/FWgmbuciQlKuOfp/8LGoQW2UZktL7addDT/j3FauqHe2
GTe3nm0423KSwUXStHQR/9VovPljp/yefveLTYwr0RahRMQZ+PbcaM5BmJQdV4otPWQWWlR38OJJ
59MVDscxp0Ve4kD7/UV/eSs5XxPQ6hgCVd2P3xqpQAVYH7veQTuADkvWIH3znAB33VTvXAoBED/s
zRuCSgOpEYmursWO9ePF3FSUXTgbLBHR6PXWmaYWPFUkhtkH5VAgeGjIjneoybN1bfWDtuXk2I2b
eZRWfpu7Ng9XbNFjZESNOMSs+izymyJ1O5xOmROvEOpFzyUQn6sUJbmCH5stsXgkWZMbzkfCwOuU
DFW8njHgdgCjRRTHkq9HbokkgUU0EbKQNDLuEczAQskEo9dtYuSjs7G8KjKfvAHvwlcnoVkSripO
MNEFyZtW4Ddx2kQfVFYa0wFbgWfv8AXnYqPplXHMsR5oOxKGmMvaOdTGK9F2U3DrKFAgW/6/NsBr
aFQKV1d4KYaStBfhlSsLW/qdbZWIRjDa3PUaKOBjU2jlHpMKcLeJiXSz8qL4IVeOJXD/Q4U6yHAI
oeJ2ZZlupzRGy4DptGguk57jJMRmD2/cTqlhEST0xAP5ZQ+l5iLXsPfTd8gr069yeymuYtRszxIY
AmLAoB3XmJ3K5q6yAYPs4Ekk081AzMhdEYum3Uxa7cmzXuZuSG5LH3YHithxW7tY1qCIhnCQ0EPO
CL9U4u0K4NHlJguW9p+umUyNalT8H5KoztZjljP5VSLq0Uktxtbc7W7p8247UFePQWVmT5nm6ue2
cBCJoJLZa4s+x6q9U5dN26JW2xGi7zmQNFFFBNgFUsvOFCnzbi/Nt2HXH61+GtZmpZ4TnFIrrGAQ
8JPR2gJqeRGWNmyYOMH0FI3cOWrQN56InZ3wMBRQMc8rLD7o6kU1fpYthAXRYdcuZP881w6pjtYS
cTDiD42zB2zGG0dz6ptFhLQheyy+QaQ5rzs9Ni7wZkVX4JayHacFxG1x8DDOlr2zNQPHKb4N5oLB
IfBEuh6TtKOoUHKd8ZbwlZLzbZqNh7pFFh/P0+J8SU8p3SWUCw2hS6Ppz3qKpa1lbJ5EAbZCmeYX
gxX5Md/sTeCKMwiUcWMMuGyRqs/rSWs7PzAxlsyUrucgzKpPoHD1yyKS0KXb2iHnqG1eHa0mkrEF
lubSsN7JsrQPTQYtQhLLe7B0lCdqku6GJsXRhBqIHsIgnGF6yoGtPBVxsMd2exd30xPAG0aJukej
rguecqI3sVKkuXsgh63Y9loN0MfW7tHZBkcVWLHvhKUL7xgvWYYsdiUSb/bJcKvOcaP1N3XYuGfV
MWYcLEzSE/4t9BJgA7Xiq6qHak++ebxHSwHPKkcJJhRu+SkmahPkbR+38wSPrC7w5jBIRIGBqi/2
WjKb3WhemSyex9wk+tWXNecIXqZsEsTHDh9J9Eqv64FVlkyApd3UOJB1PEE3asst/iD3gr8ocRdy
uwPbXMJ53T+ieskylapGQUg+UerPymw+4tvYkkoLW0qDBlPt5BIDPOKSqvZWmpmdn7uNRERZMtm+
1DQHgm4q3QYL0tTb2mKX1JEgljUwn4Y7tWrTIvOXvLv7iK7+jZklpEzkRRofMKY1G+xKNTYpE6NC
3COyQ9syHqNY6Z8dPaCepL9bbeSML7PiJfulVW7oYJsIofvhLbUux1E5d6JPg1eP5j5pzgUx06tv
NPp5cscPzJny16ZqgKtPuTI+gTUiGLir7BPptNVHNCaDD1Zo2rVULPfuJJKPPeZNFmMGE6g16+Nc
cp6Ox0IcYAKqR7pwjEESFc1bQHSshMjy6qcIWtqXuhLpNh21+knWZrxP0D9nBwvQ0BYJkXpEyoxs
SJbD4DuBnZNEOCsejszU8LrrcLlDx7HXCQXXAbxQioIM1jKnUq/BH4/yep9XcAZXbRz2D3UwLEAr
OzZckgEXYm2pCyjZOaPBQ1VE2bIGteEYekl0h5o8W+Hy60CycTu1BzBIfES58DovQnPmV3XS/qE3
x264CpHLnmK3BlCtg0gvYcJfCqRZCyYn3gk9du761rTnFZVIfcRWhqVyUNUnWnfmhsaZvWj0amdT
EF63nbsx3Q7lKPKdlDI8ZVnVS+RGkX3iIap5qPh2acLXxxTd+kliFvvc9GFzK+bGuFcx9ztO0mk3
gwLauRE3lQDj6UJjad5WdlN9tpcT5rpw5orc3zqJQU/b8d4ec36sBu7SaER9rID/X2KhrT63U9U8
4XpC0iRl/aU0QvxEM45fgDlFHhxDuhG7zmvVizco+yTmWhsw5njhaUQjj63NIaDlBSKYgGhemfgv
magPuE0vDV7LlU8qI7mHxCPUKzK/iQhyuy6Azl3qxn0FTOQU22XwoXIiQv/srvzkhJD0227R4ZqQ
Bg2EkxSRdgeRO8QlS8S4Hvgh+LWLJufDk+I0fnC1hH0xhMVgLfD/StfCU+cRc4wg36YCL3SXiQXa
5wPBjRB7Wo8mjk9oTnCM8pZ/AcK3i4FuyFo/mStEDTPPOW2sQj1OE01rV/bqRYbCXhNKiqMbSACr
vCOvhJmLiTk7j/oH5BGdXA8lv2Rm6+nZbZvq2Uoi507z5jrDCzVEp8nJC0J8sCw8ZfU83rj4oB/0
akzP8fJ1o1t2L23Q6+daENeHumTawq3AkEWREZ2E4q65STTd6KE2veozXmlthL+F7tkNzgDDxIGY
M0zZ1sBPLOf0TMk+fvB0JjLzABjtSGC7ijZaHk2vkkzkYh10pMWs6LeoZlWgPMR1rJXQ40j5zDF0
aU5wFhFHrlXVqXo65H3vRHx2VtKs1Q1bryNYaexZ0Yn839JY57j8bjQroYnbTxnfNQbKqD/gYXSL
tafa19LVODP1ek4qXT7Ur1qZGA8iBGjUD4ocVNxsSO/Msb5lt5hfSzOpmjXhyYRXN4ndfTVd2H98
Z5K1X1XcFoc3udqhPjQQRVPy3s8gOM5eq7ObSYdQbhyAt20AC6Wrzeq67afq45gE9a3RuuEpcDBU
tR78eRDagApVtACZXJ7vgiSixxrShH7baK5ijy/T3D6UU8nNwxJwxZk42FZdgGcPLYGkb9paHQNh
y/00K7e9DvIq3PVZ1u+Fg8G95rV5aZE3gJVZhvGNI1S1hd6qPjRVDyMNsjeyYf4WIvMKC2xlfUaF
bW9FBfGtEpDsTGss1jb0kx0GdLyHTCT8FGVWtQIJOZ2NvBlvKEKG1RJP9QD8QJCdW95hKbnqiWVi
FonZHh9x4w8AKa9r+j96F/XEgVYNl02dkz5AdItgYe0ca2a8rscavnCtOhWTHdw5gVkevDFGY9fG
+UxYLMPG2rD1gx23x36aMj/m2bzSw6G5LEJZkGqAUohSnxLQY/xHC/XZI2LokMoC83LZWy89AUk1
YAy2NNjGs6XQkDsGMQStuBjHRDxSby8hkWP52RuWOVNJqhWd5UMdlJJpWURB2ifl9IiIPTzrRTRs
5VjtnRJPvDdoaJJjoj/cYX6m/5d/THM5L4RMbpKJq5qNnhPOGrqRIOIvTdUh1XRr1Qcanv1cQOlH
pnyRB93oi8zMb/kLSVM+0O67WgOaghP23Cku0tmBxHXoES7JOWbFoVQ8e7HnPICtzPZxLB9GTEo7
2qURdSCl3CqPcVGU8RBdxRBv1qVhLiYN43OkB8O2dzUdx6VBnnZMED0ucPAMVUSkU0qrMJwm54Li
Qjwmwt4VmAi2PE5swCVhqKvQqb2dR+rSa5925uNYCePay70Z1UIu7qtoTNYjNezWZu/io6nswbCl
vJ16viW7R1W/ldSFoFAamM3jWH2dGTWZ6yps42tE2cFdXJChsCJ5oWJbq6aIMOVErccqacBswgid
W3PdSYeCXoTJM5FkpFsgnGvTOkPwir60nJLxdtbReYLU3PIobkGfka3BjI2CTHbXubCDD0DlKDNE
v03ZAonucdv47OrN7Ke55V6oKWb30qNNZGNgTQkvPuWVXcIOGDyDoUU2H6ap7K8AdvDayV0t5YFz
imMVjgkoTQseDxzKhU3YFBxLMy3hMWKG1l95+CaeclM4O9ugAU9rreSNNVe0NLpYG29APtSXE83s
Jeukj1E7N0l6hJWkn22J6zqR4z4gVLd3VXqF/au8UAUKOCXKjOHo0JJWo1qcYwlIBpXsjVHznjxm
ppxznpuyWKCj9ryuCV5biMgReSl9azyBeWwOpSk/G7PzNWjK+hMVa0bkJiDfBIXcB3zf2tbqu3DT
yi6/nRwqlmxqDIbeXjuvwxFELeXQuO/J74uPmlUOwu+lruRepgboykI45Ukj6BjG5yTLE+0bNOmm
m+Dk7bBWzKxRO/mU50lxa9ZufuvE9JFX8cQGmkRD+5IpU/9cqCR6qQN9JnSF2OxTjQrgaDdJeUeg
gDs8NVQ8fG8xhxwQeRlvCc2xDlnl8kbxxuojb0t6Z3NmQBckEMI6lEFs3lMfczJN80gcw3RUL3mK
7R/0AE0ENXX5ayoKugpqboNPukqMz+k3Nl8poFmqegw+gRDiEC6CWPPW1RyoF82u0HabePrkZk7t
4i6rRzYGFY1DuZVh25db4Q10NHD5sTwis1siWwp4thEOFNC7YRl8+j/2zmS5bSVN27fS0XucQGJK
YNEbzqQoSqIGS9ogbNnGPCRm4Or7Sfm4/joVf0V17WtzoqJsSbQIAl9+7/BgCOdrgnrKm41Mg0yn
m00uo9Keu2wztLxKOhqxS21KXFqSQ8zED00Tp2xvksXtODea5SDi9Ug8INoxvPKdF8OnptMZWT9u
YieYjb0x6xGgQyGlOGgqgnMam/RceE3B0Er+nHfJWHjUgZruw/ehGWJ8mn2i+UeRW/y0ekJaBAxs
WtpHxw7ef/0y3cGI+pWNPAlhpTVxpkmxTBXcWa/a24EbrW1FL/SaXRC/eqriykcX/1i5z5OUdQ/O
goQDZjZBRxRsge4shWl+17mLezMTSnl0RxwVvIXorTqUw78vky77kKY2s5QQ/JAN+2LG+HELimb4
OXjsRle9RXv2rWeI+CmbB2tf9rTdwg2UD5kMFOCl2jefxrhuZyymDkXBTs8/+mANJq+RqZxXnZQh
b54300WE/leRyOI94bPL7j+e6VJw+C0ORsffX0qr/Z5weklWvNjgPLdD+yOhSDnfB31DwWofwMmm
9jSB4pibfH5WFEoAfSrZ/51G8mjmiuuQiY6mvJqWDK9hiUKwjVTFSiUuJR0g9ARfa/D8WheEz6jp
AR1WrK2Fbv27eLAp2NAjZC5Li4Y8vIHPIoXNqfLKPKFJN4ex6GFHRf4EfSRLXpYlHp9HCyTJ5+rx
P8HpfxEB1T4qNqN/Ww1vvnZf/+uXe/XytfjxP/9NeQNljgXr41//7/H7//z3n1/0pwk1gHyBhi/x
CGJLJAyNTPO7ztG0sZp6RKClZVpER/mj3yZUzYzlasMy8pfYtP0HrgDYGoBQkNCwtP47BlTX/Qff
1qfzFREQPR9JVlvn/7rlbahGLiePYJ/uONhwPNt18dDtbJoPYT2WcXVkxiSa1nF+d7dZ4/XGc9y5
6XeKkCyee5PR1GBY6ZtOwr3RG3bzBIg8v6EvNyEWxGGTG04i39yFZ2ss6PTpxhRHgEHxqDKTpDjR
GJPtvCwATT2k5TmtlVG9lXFd3Q504y3cA8Q+YuWzjpbYqncFPR/B2wBeyj/4Zkw1a6dm73UYp96/
n3F1bEi1xWcClZ2ztb2BsqOAppHk69AZ8Wvf8EDENl9RhFqz4vUIk5lxR8s6KFyHLV+WxNOqGBPf
Hi95jCFF7nwalesLQRb+uYSNGrmW5QyH7tCxxW2mbUH3mFGcSpfWfo7FVojbcJP1sggvPjqBTsbR
VgmTOpmLflT4nAI8+v0wSLGGxSnMDzaK7bjQ1J24I7eMsnUXTltphXO0+BXu9j6T3qWvU9/Trwh4
7C/KAROa1g7pWY+MWg0wtrZima38FDt6+n0JKT108b4W0exuhqiCrE0aYIj2Vobuc5Ecb4/mSJsd
VVtUzQSGveIYSH5Td2jGhjFgKamtxwyoE402rcmeVJTjg4DIsWMxPX+VmAq3FPvkoJhmNpVVq5hN
i+zMvtjeV61T0BCNnzMrB3ijqqw8aIB5f0QkXMs+znZFgTXE5nx/h4BLV2GMDOs52AWdDnxVyv7w
0C5B+NAUY/ElLA0sBxnNuDwFh5oxzXvOqiJ6sCPV3o/xIB+Atg9vcYHFJApgjFGQOz1wPVRwYKvk
JW+n8D63OA1QwYT7ZOx7hg3JNhmlQMN+s/AlrifyCbFn3BmTbrNrGyPYwVe0z6EX5nsjNRLYA+ST
55da0ZZE95v3TA9d+dgyyQoifnE0rd1U2dOa5wpnkGpelmPZEExZsSkp8JeV3XGclmY/5ln0YhP4
vAkWyeND1O745ASk3VZ+TUJt02dN/lOMjsfaRJIGZgIty21mVfjoSM7cA9ClwWx0yTbIDe2Tjh4T
J3kWdO5ETBKUJkEOJkXdR5F1I6apOmCJ61ddOvNe9zm9aHHulS/gtMr9EMr622jFX4RqBkr3ff/E
O11sZ2rI13Nb+7fLnE8PodfGp9KZGkhm9vLa20tR6H5J6yOtGvPGWEqJ5VDZ8jTmE0SytP4x8Gw+
cA5U25jwFe+gTB8DlKBX08NVMWdL8sXG2eSuXeVnVIWWAUYaPmGe0TV7dEWLes6x2yW1dzNWqbcu
/CTfp40939Gp7J7GqWUlzQYAezBfa9yJlLFbB3njFZvx5B439nSaCCE3a6yonN+Entlcf2I87eim
YrU2kybEiEKNHIGXnKe/lHm8jgyT7Vs7niqObhTZu9aLQwPeXWc0z8nSPKa1Ib9PboV4awaDmTEo
kDRAqVjSJ9mkzk1hzhgdOzK1XtqG9O9Fx8Bp5e08NoqPRt8+kjTJSZyb1YfXm6CtRvYjdhgs3zSp
RYEaySfNt65vojRyniNmmDWSseUQ3FUzRqogumWI6N86aBgl1Mx1CA1gvTCyL+t0ak5AgqOvrR0n
P3Tn/Ro799nqQ+qkvHHaxENvv8KsYDdm4EihZHGczxYbkY0DRRwuYGcZfOKc2LwINRk7zCkGJzjT
rx7o46F3ve5EQIXbJC5Dy2S1ysPEHFZxQf71AF9gunKKoLM+i0abNWjof8vGAmJCn/SM5vR1BtuQ
TvmrY7DZqobS/drT5neDcNZ4q7kTOFJ6Nvj3kShJrOJdgLI3Ouat1HucWRjtRVI9NjPO2uMGjwLn
BVpzj6haA0vtWbBxF1Z1aZM24xJ1q3VnTh+KZ95VjN58jIyQhv64xRqQhu3RpRN43ylnoqbcgtXq
1/4HEpr7szKc70mtrDNB87aDz1dgSQ7SraKLnQ+5kd2OU+zfBnaWnbGHeSn41Y/YtJSuy0KcmKbn
ymweJ7WYa1809HPqRWPSe/EuEcLdm8kSPChBj6HhWdRcOnSfHyIjvuQZCG2nB5TQlI34kijX2afY
/HZ83j9SwIdXZUG7QIarniIpuIPETX1isi62TRO6+a3LypZyxnK4rUozOhjjBJbJKzwdxRDVA1du
saFhdLznHNp8pw2BmdWiAoCxx/FfIkoeTrzCeWONta4Wrd16RdF9cU8lq7vLrbnCh8hx3gRYQgmB
mZwNornEO8tq3/VTj9Q2dW9W04Al8Ss0Spm9d634lqo6Q5+0lvNAsSU1ve0Y3zu+gpPdVgidRQwF
0Z7an8Im192LuX9MEf23mM8aEBt+tnP8iqapxmDdMIj2gqGCIEtgK15F0twNUWqLbUpjms6YFf7a
aGK8KP1Nk7DIccvxW2M6+Tu1S/RPjn72vcBLu50Xk/fV999jP//RZEmrmatybcoMBqjL/wox3a5m
rJEH1CfzaKbUSg+JsHZWlwCrqY30I0hpRevy2Nh3JI5XThvmD9gB7ZPVkgavu1QdewYSdo207dpO
1bKOYvIyOInsqeIdbigsYOuQT7XadMIwNqbOLE91RYe/bMuPzh2TNa/9iS2bWPdz7B1I3Kt14t4u
DpJZ6RT0M9SA1DmNfyizfuh7HyxpUmpv3bLnFm3gzTZeReLMoIC8hNjawqohR/nMzIqGp+aBU/8+
aNV+4XQBgxQllrUxOeEuO6XVEu3KhmJQFXDq9JKSdsY4plI4j3ahk9/ahcF2tZ3Gfe71xALnNNos
OAKolLifmyTedYVJWLEyWCXn80Mw9GKTJeiSbVdXm26pyw0eR3CYcS/25WCzmjCkfWd0EyuIwJBP
ncNmf0nDao3B44cKPWPrzilRRQoU6dKuXR5kWczzwO4fRksEH0kxq60EXbKqWuPgAXgD9TagA3XI
CIOLw8YM6v44FU1wSMvIoMx68U9FNz/kifvuhPL5P2epsku6+V+dpfDhYdf652epy49vzdc2++tZ
6tcX/T5LuX+wSXAcLJI8uCl14/v97SzlUENFOY4HMfwveT5HH7KgY1E1pb0suH7+lufDWP1vZIEt
3Qb09yYZlCEM/YKlCJFkTzvg/np8yu3e4AEfD2e7IEwX3y5ZQwCZwjzqKebyjAjhzHVxTIYw/kHH
r08HFcLSEz4576i3UY954YcLEpRt3TYi9ZB4Wu88pbSwrbrcYEfW0jC8srjR7col6V/hjhaXxpcq
3QxW0O+Czk8u1uRTQONiM1vVA0TiWsTt2p1d+9JFBaqUxL9jMpbfZ5lZ3nfj2F+D0qODBbdJ9tLM
43hyjMbvAaN45aupxvClN2Nd9uhXwTWP/eLaWN2L52fLsQUKtMdSFt17yl2upsib6xTZ4Y6eHI8C
oG7aGqPdnXiULngb7GxNGTi8rNiR1K2z4n3qk3T6KmWhUPYrqoacxZvularbeyKX8Re66Pt5DRGu
3tjRYO2CWIpHCWr36k5eSqk155eVYZbTuYlG6+yr9pmW+g60Ezm2ZuUMNo8ju16eSuJ5a1NM3zBX
YNnnQdIeAIMkZ8W9kEULc917Ql9qzEN61uvktLj44xDvKP1aTk3hsPOMZzva5IMv10RUPhnZRnJv
Baxl4QTfoROmFKFPOAFiqE4tCYmDOVbjeSKrfAahm1xiURB17opxfsSQ0aN2B5zHvMyi+nJqD7Ol
yltJZvuMfXo++AAKv6aOXZ1SSDaPOLBz9kJUC23R3knFNLFFw3Pt9LcYs8ydEpKZL8zLB7Aq9mM3
O90brMH852y15pM1kL3xsqm8o07FuNiJ3DE5dK/8rup5raYyuFetX7zaTTLsiDNhZOoscwu1etmP
pmtsOcxP39XYtnd0hlTndMJTBN6ZIrWUCwc+uhEEH7ad9s1aNZSasGUEkI4fKAZBTKv0Q9nqkdiD
r7SdQ/QgSkGGnc8mYeUHzleqpfybsh8QyW23vjgNk0pfmsUaoC1hgjaC8yOMANSREaTnenGcQ85J
/mAOXv6D+3R6z2MO1nMWLXcZx2B4YmD6PvzKBiARRq0IVmr0mJ596fY3tA0BE0d9P+H94jRVcLpK
jdx9xfhlfmmmdDp7VJ9sY6ftbxNJwwcV3mpA2ouWN5XXFpSqvJ7oVk6iJxw+7p2vnFXjawlvkOU9
Lo7uatHDv81cu5tX/bBkpBZFKenwUD1icze5xEg6juftWCKTJ74XHu00DY9E/Jsjz7A2X/lK4FcK
6aViKGrC4oXbSH0/I1ccykiZWwqi3C0ATUZg6FQjghHN7FIluHfiWd3RoRXdNbGDMU959nue5Fi1
+GxPX1r4LppU0c+PnkcX1roucwO0g4gPrhcWp35hVQL6QI7hGiOPO+zKejbv0pDVFrUlZVaQlPKj
FymAOKBnViH7cqVC7iRJvWyWovqeC5MDTO8V0629SEbkJHOTjAqpwXiJhrYNtqlwg5B1Z8SqKRGw
61B1lEVNrloKBJx6erByU3xpKB9hu19bTa2oja5cc7olKuNPCW9chKPZ2oEto7lvHY2zh4FtMgEv
PeIztGbvOZJF3V07O+6HQ6UKPu2npaanaFl3flpQUk8RQjY+NukUMd5HWRiXRFdyc3SfC6JMSm79
2jWyndH3Xfp9lnUtsj0W66b55SH9z071X8wBwjJNHpT/fA7Y/6ia6K8VIX9+zf/L9fuOSUQfYUNv
TW3Wlr979dw/PDK2yCWSzksy4PzR75UqftrfnSDmH4TIGB/YpEouHevfGQNoE/nrGICNhMISvpmJ
LRdHsKeNu39npw6sCnhb5ecH24/exowVYtei7RC8eC0N77EZjEOpvXR+IV552opdL+cdBPNTp313
OCWsoz0W87HVrrxSjO4x0E492j3qjdTuvW4Imp9zSLK80t6+Srv8DO33I6ZjXo1PD6B2A9o5XkW2
nfROGeW07SN5TbV7cFySTeZ3xU05JiPfrdc2HKW2rWFZm1k7EDEKrtVQ3M0td7pauxRT7IqN9i26
behuKjnKtZjH/slKeITpujw4fOysHMyPlE25zO/RF88pEk7oOCSl9kp22jWZav+kqZ2UwmsxsGl3
JfaIrYPdktKhVa/9l7N2YhZYMqteUAiNnxgqKH7NRDs3M+3htLWbs84Vsqt2eDba6wkspaWXHedZ
jhG0045QR3tDgZg4K4Tir9aAbxTrI89TnKRFgvmTU3OyX0CvsFOiVk87TwssqB1WVA4ld6H2pvaG
mg61zVJpkpW4BtrD2mk3K1nHXRGMD4voimvGLemc5H7Tr1JSQhlmmfy2qe1o3Fr+oKvRVfYKWSV5
IPzkHO3W6NYgb7AW1DCAHpXN4RXcuXvjZDM6oVG4zSHqPIWSUyeXpsrHV3bJWKtcL3iZCjvjAFP1
mOEqnITxEFCXyJbsCMDXf5DjyEiT24izuQV+rbP9+k0mKapfKof8pcxK94aypmBvWjlQPrgKqKgi
x3QcmXUDFsbyNxDGBL+8wOoFHh48Wa1Vl1S4h2HKgc2k9N9YUP6VX0q22UA5IS9WkH1peqluZkzk
O2uU6bu00Gw3UxiVW3z44UuqMZ+AiIrtVCTVo8gqcbG9qbpxtKqGhSB9r+sQlS0Q7Mf0cVTsitSY
tgw10/3sDsmlBz5YrvrImcDotbx/NLcdYJOyH3KJ1G8a5YM2Nu38ZcY6+K3ppX00bLtP1xHVRAdC
5vydeJju+QUaa8y+ycIWC7sU/juC0x3fUlr93G/MMprvrYhL0+1DiA9uO/CPV3M0X3lE8BqLStfq
ez2qPT08tPDDtdjWfs43FJQyqC1NsSVowmKG1lHUbzGfPxotCSsQK8dFFE5J60GzpD2tFmVymRXm
K8Cow170dv3DnfDohH1V332+spTGA3/HEZlvn1uWfEAEYePkNi4V1WHsPzgT16BjdMXPXIvfpVv2
T23qwKDxqMpeJ/of/mn+IRfTPdMnzV/Mw9Q6ugM3kQ3VB/PWpF99Tzl2+v55paVux09biBD3K4Gi
cpNQ6E4TbVDdjXCKsHdFKb5RTGsvSODWF4YZZM2ucORD40bOscrC6SrQyTdNw2rIinrpHDiXcNfr
nZLeep0zs8Kx3rFc7r53Mk4uJUuzO6bf+UaFwrpq9Md1pF1tG3NFssoN3PA9sFiHjm4RY9mjZ/TE
EZ6fKGfArDmEgcdqIUm+eDgJVITDpcq7AG2GdwvpoHpMwBH46zYLy24tSLavKwqbzrN03LNQrROu
PErwBwzLfPt+JCwkcwhKy8J/8NW/+dgo15YCBdOmy6Ut48ug5vveaJ8Ghf9hcKv3EtRkVHgze8Nb
q+vxSkX3sR6A8y4+FGnz0x2Dm8DG5dHhMigteZ1aG0dGvO+85SXi4Ldh0PHPHqIHhlzUttZgFzdX
a9/SDDCeY7DCdFeFgKx0RVF+bkUqLoCUrU0m/GjjydpeC0minJXHJZnYok/ppoWjZJcyvBdIfHdi
otTSryIc8KNPj6JXZSnj+OCw5mdglWR1DtQm1gxLmYo3BjTIEj1jUNYPVQ7VjYqT+iala4ojSSGO
VBd8NKKjXc194DFJGyMbZbT+KHwzIuu1NfyPuae+YynB7iL9dCQMYecYhT1D+Vmw5oC3HNa151WP
ve04KEDp8r0Y2KEvZBp0loul2fRYpj19lDLbk61lgQcLYV8lHngO1YerdJwzenLEszezksIIQLHr
XBxBe9qHkZvwxvT7mu4owEpm0GPxWeqdUVVvyuxJYZSVeZ4zU54aLnwc4Z65cYfwzRSFWhuFWrF9
/EkB/rVOfPkjsfAVOqMy3yVGyI3IsqeOkPjXGT1ly2edM66twK32JaZuzMO6UBoa0LAs3A/sIT9E
6WJjCKAGfb3g2AvCR1W03+O5C0E6+fOFgMpIMU7EgnGtz2MzCJym31LEW54r4V1QCrMHLqtma3qh
uIeQ52zZ65d0kfX03mdlxoDbGsOqFVb9o3WpEV0K6zgXFVuJuv7a53AhlN8Gm1QMr9TdgiGpeNoH
+DMI1/cf1N28qdjem7MKn0dR01diZwONevjgKoe0TuO4zyGNEmuPjyFHwTJ6BRHcrsvWZmNp+ufR
x2TEkAA7T7rDVeJbec5mpWcIGeikiDefxi6kPGuwQn8iHZg+p5K2fWoAix8t4tAPPIj5KWiATpQR
skk1GNi8PGfcZS1fGxU2u9rOvMgwrR7oXUbtixWTla3TdnXjX+qhHt9Lc87f2QDaF6+jf8dlwlo1
HupdzqeIO3mX4MiNSxdJlgxDsPKmNDoP2M/FqbVCMVE5vHi0NXJs9yOFqIIf9KXzJuPOEw2aho0J
lTexMtdhExnbIUv7M/lVhyumZK9RKbRTthsjj8Gpry6VL+TJITu1DZWrec8qfAnIv1/x7CXpdmkV
B7AuKA22Nr57ZFLI9sKs1DaZIHUjuVbONm6mn2VhWXeiiLrnkRblAzR59cVTHVEX7oUbrDb4hSSl
voZTsymWyzErmMJw5hons+IGVgtLHSqyv+u66VL883NIlkD4vKycaJmTf5MtCmvbhCNcIsO8bcKy
2eV21ewVC+p1P2YwBevmdiLpRCnAPrKAdNDh/JY2Db24aTmwBBhVs14EemgCm2hXOCbV5k3m7Jdq
uZ2SeN43xARWKFEaedwO90vGjJfBdODJNfh3MyzHR5W2gNPszHizu+Aiyrr9MUrWD8qbu11Qe9Gu
z5GFDFthA4AovkEs5yNOUYn2hV95glZ3peQkXWuNCEyEi9g67adxijatvTzOni0vFJqKFab9dE/q
fO9h21nnApFhqKIfapr3dscjD5pKvh2SlAY6c5pOWnJY9wh6x1GF5yRSV8pP3Y0M/fQ4s866CVMa
AbCLG3EmtlhlrwFYq0LcyB4ylu5OinNR7zNkMsRrL1UbPsLtiGLbjnq9FRhsHV4iDvzYAQIzmjFf
jfk8HSfm3+XsMqpk6zQqMnc7t+mwmXyqiolFZVNK5+bQ99Wm8BJEyTYa4vkjzthrOSvPDiuLrt7i
C/6kBwPBklbuQNvo+vExlMuyFfPSXqIUHlo6uM4tZq1XtdjJdqm9K+wOY50uXXeNSYJs8sBN7xR7
km/tVM3r1CqXb6IV3e0InQ5Va/jRgLzZjq413PrDYG9AXzgnB4FR26Hae8xz1nmUnrpGjCpbaFok
sg35Tn1YuFJFn34du2jGYd6gaYOBPxUGfdFRaprrTLU4BYZkgrbrxzwq65yOHCfZU7j+FCAUrNzM
uVlsBm2sVt+lBWrKUUVz8SiczSvnI86tFp9zEpzmCF8Kawk99EPi7b6ZGDC/S9ZJwMHKljm+dQ42
tIBjkwaPJkVF5koxyxjkj7rsuCyh3zIkOPPZIdH0ADB4+ZI3Zn7bxsUHB1AqzStL0WM8dtr3VobV
BjLhhyoKnvqGKr7LwdP3rLDrdn3JHq4RZvPG+OJtLdzc1w4heM0MdLWT1L2z04XuaWGhJpkOUCE5
L3zS+nJ88Xq0LVXb5XlhW0mJz9wh4ZUKLXrx7fgbITsTeneaTDtAzjwKzAD6o44MVswBeeB/p06S
G8cQueKKsuR/6ejHeEO3oRgxJtiC5dl2DG75UoPW8YywXiUi5eqwVKhjUzAVJoDxyzHRkapah6sq
HbNKdOBK6OiV95nCgk6YYNQHbIN1tOISihhK0s/EVqnDWxghdZALoN9nrovpWce8pl+hL1sHwHDe
DT9jHQqTOh7W6KAYvLEfmY6OtTpEhlP5DFSHlVJEwMwrzOE+0qEzW8fPMh1EW3QkzdXhtEbH1FId
WOOFPXPwQ6QHxrkzUmJt+WfC7T/qz/9F/RE0A9B38M+3PjcY6PqPbP57J92fX/R77QPJGGXfAo7w
pyvu99In+MOVrF4C65fAo9vwfi99gj8EHj5Wjyg0sLT07ub3Esj7w9GFsciEtHuYgq/6N8Sgf6wS
o0yRFjHqg/D4wTux/rFzia7YuPHJhZ8GETKj2mSqH0asrzt7LKmaorLoNJjfUiT4Y60c2FBc9QEP
qaE7NLIY9rYibE0dOHe4v/s1/n+y6jil/mE/RVMLSykgO/Q00XL3j1WPU4sYlCG0HSVLjOoOn5N5
5y/cNCiHDt1sJXoOSMIxnG3SEICKKKA36gGQ3BT04Xe/LMVDyxZNNdt6loX8gtIdXeZYjd3aiVvx
VpDpJJuYDzURNu5oOMtJD5haePBbA/ZgZ/gHxoZl45hZ2cUbfEVORpTZkVnzHBM/PlRYn9MRSTdX
V5/QwbxBMKI/HNk4OLFiEZrYkG6nJnhSfh8zEgejb9/jHu6fg4qkAYaaYlgFObEWDnCp+lbMhclz
mXwIseIGbh82MMZpH6CZ2FHTEOcngJw5YUOCSGRuOX48cJ/kBhGNKNxke8PI2OOwak4qSsW+7+32
IzHj5i4ger/Bz3ND8cWprrz2SZYJ2bmAcUG2fQcZj9TMZAzGhsYzsA14RbyLovuA1Av6EhE9ssK9
qK6GE7yZdtrSAAKadLNkefxqwReTK7N3x1sjqowHADMBbrl4BkmfDNM5kssjcdX8rplx5VENg8TQ
jp6Idn5mON+aFkog8Xe8meR/SC4T8PWupp/V1wGwJH5thEB3wG9G+wn2/1s0m9Z+TqMGtoUwkrtl
UVtnDq0drVPj02ya06qM7fI4eUjrwK/KXS07eioEZtB1a2MbwPElDpNNdZrEQ7iyF4xek1njUl+6
cS1U5D3wW1c30HybXcoe5YRzLDgFwvPxhJo5BQqlmb/iJWqfKlmlP9WInXad9Ub9qNpkudilNZ3t
wZTfIxl7O4dawC24DBi0FkEKgrTN1kqqDlR0PDg74nmTWtVZHX/NuOxXttVMa3SXZrW00Xg15TBe
EFiHG3ds+23uJAE0gTjfAgItWV5CzqXTyr7GXUE1hrlYqwjbApc0x5FwNyIjzmusl96ryzfR1Fpj
FfpBv4XRJ75aURoDbZznH/oMfKtYymx89MeDUzvwU7o09d5aa14aVNlYHK3BS5sNzWxzvF46fKX7
obIY5aTbtv7KUoW0wGHg7mGqDeZNHuXRglmGfJE7tayUHCPvSFw14iYg3OJyxjXz4yAX9M5C5PGZ
OuaSzgPgzzYllMvaGdJt2qJx5ix2yMD7ofNRALaEA5iPzdOCy+eso0H8+haV6RJmhN0KzcbyE/3p
IqnprKLcCYc9KpwNabdjGypx0Lt7mVXekbjZcxCPyzdJtew2HFvnGLCSWSUee7JNLSD3cicc3xhL
/QbJhxP7qoiWUntAmkwLOuU449No5HtJIUC/cUkRgrijsW24ABhxjpNYmB1AOeMyFEMXF+e50m0u
wTwMx4pwAqkJbiK0zIR+fkfixyNDkkTWHeyQ8cFrGN3ZRrALXM1lm985fDD2xKnpkhiZ+bG4tYLE
Yt1w9PO4HdwUMTi9VR/mxQs1H4rpyO7IhnOGvA01VsPg6NVupA1sI9HYDVlZRr4RfeJszIo/97hG
KWrTsI5hcWGQWnF8n1hj9lxrqIfvgveIyKhsinqk7OqT/uG2WfaRRh3G6+STD4IU6923yZwbr+yX
IYhMCpiIZWuuiPxkjEREtpudo9EjzUI+eC7E+BbBGl4PGlHCyksdJk5ni+EZhPY1ysT8pJrQ2u3c
xAGLbTmylaa/Av5JKLz4gQp060s1FMlVzlMhDm3TRvd4IFBaBwIs+dqScftezSYYcYfTmYtgwRwd
agRLrALFoE/f221Hlh0eEKoG3eG2TyQom7sYd60GurhDy48Dwzz85P4OH8UgoKckqFgav/gRUWAu
Z4d78y6dbcIhmTVt1QhIhnvDdEzp5nolKCL4Dxcd93k+5Bn7CgKBhHFWvd6WgpuFUJO6wGrEJ7dG
zpZm2LS43oNPss2AMn/T+Z73+bYdDD/Gt9lgdATgs7YGIbdt7H2kNrbt0XdqDiCT/ZIgih/TWsr7
gM5afmrxYSlN2glcasAxm54JrnHLcfNzNPsh8B2ykSSvViTO2HmIwtj4JqHTunbSy+xWcu9URs0X
LJN1V/JBx+GpGUBuDw3IsnprQyoXEEjDf6irNN5TzRBqOCXcOK5ycp3/gzHkBsPHoLlDGQLYpimq
aa/nkm+55hNxlbq4Cz+xRQ66gL+dNc2oBZcdsw60mxvb10Qk145BH4l2kQ7lIMbsbNi3B/Zu1jUg
mwl6youXdl25VZqt5HxiluZP5FLkaPxS+oli6j6xTH4sx69l62tmyie4CZpm80bMOHthhOPtAv/r
pMOdQaL/OpveI9Z0d59+4qBsRJ6FxVJs37afwCh6cay7MKNbgBGrep81WaojvrQBusT7xd6Y0CTp
4vLddlXB94RMZWlGFcsyAChSk6twjIhzy+2MT5EmW0WfkCvmLoBXOfi4COuvlX0lVPTWGoKl7Czw
PyNV1Cdc8oZEOfMNZ2WjgMVrFhDsdwx05usYm92lStP5gf6e5HHKB9NG8KdbbdXQWbDr2/YaBTrp
BwjyFkp9DBmLj9g5oU/X3UDNgJUxOglIN7dwkKf0PjpMZygd6aS++QEHT1LARnCS+EP1gOlaDcX3
VbCdxdJhRhib5einnqzgbvREGwpzcVY1JfcWOY0FzUam6XBWYsHFOXIfSdcNoT53zXjSfLFSCHIP
A/knZ9/z0H/gU7sQIuYaAGZQ5d5pSBueBA6JZ3XIFL/PzTSGMZBXSQR5VeW2/0hrprOplDRaEuKE
UP0m40YbBxrAXHl5eotLIZuwv8oC/pA/vTSs167CHuW7YnmyrzzKELRHyvggvWWc/Eqqcq/ahhp/
IyqI3sZi4ZFBUVYPfKAW91YCfenk15DbERrqn0FpOglprMg80heYm+uS5eGKhgrWuhMwJ7u78fzZ
qrz/BKR+BZr+lZjPqQ6J/Z8f6455npQ03fzlWPfri34f6yTnMBrx6DpF4ftf9s5rO3Ij7bKvMi8A
LQRcIG7TGyaZNMUq1g0WWQbeezz9vyMldUvqf3pac903aqMqJplMRHzmnH2Up1f2vzV2SvyCwA5F
H9BRbDNSA/x/a+wci3/F3synd5N8PQdE1z8bO4XWD9iYoiFT5E7+ncYOPvZf2yeUY3SJJroCCddN
aRjYH9b7sRc7SUbQzGlCcRXz6JQ6mImPd3X7pM/6Q+/0DIiqtAbloCFqTEgHny6B9WNZHxqRQw/1
9UO03J6n7PZsdfoxo+3giRO3py/VD2J9eyaH2/M5Yy7htrXagQz2HPlgFnAfkByln+xAP+R0Fjzv
rX70l9spgG9Ibcmpt5vtoLHwa3ssofG0AaeH4xv1h9JHym3Z1fkKC/dicuJEVda169mHdrMR4ehY
d8qiT2tV7l0Q3MtVPvRPrT7G5O1EIyKc083VB12lj7xJH35NaOVPenNbbOVUGjjm/Sl0V4Vrhj7+
h+opcyv2nOFYb6FAzIcQdvXJqojpEZG/ZxBLck9UxuXOLdhvkk2ok31GnfIzuZjAuWeszwiauP/s
JnsWFqAvFTlfQ4gNFHqz2jAysq+9DhIaSi6tSFjXSIcMAbmRW2NmgDhVRna1pZHRU4xPrklauntL
KqomGX0DYFDtHR1kxHQsPYs8h1jgTfXT0BAXTChbHF5wFTv3Y1SQiES6dX9njtvaKsv7oGrynwlx
Q7sB/vWudQH1ho1snyxPfXMDJn8iwMfv6RAmHDQkMbnLZ4V6YkX3X6yrzD0NOrxJ6hinpGntJ1tH
O9kVIU/gfeC3pNFHogOg3NIbN8QRnzPTnTeujonydGBU41Uc4OWUP2c6TqpIM7KmdMSUjlZaByp9
bLKkuzcm0lhinthPTMxIfWmt6X7WgVWVjq4SLt8p4VfhxhyC8GUhuDTnWqyxjiRFqfiyScLuCVHU
2Y5q8zSb/Xei90ZOXyd7lEOBJ5qbUT1JMFKPPm3WarllbbF1W+4d4vPWSUVWcQqxYb/c4rmobRCU
EdllpY5znjNrVTW2sxN87C8lCQ5vQ8MOaWt0XXRykkhswAYRuWbbBIPVaYoIToeFGdRwpGa2JzPy
LsPQ6kQxHS5GRluy9pOJRO9b9ljLZ3AzmZCF+gBBhrd0rwZZw+x6noAimrtAnp0BbzTrGDZKfXKN
CDkzWNcLnXqmMucJ6WW2LQhEa6n+jlzAr/MtK81qv+ayyXb4gQlSy2Pr7Doj9mL9m5q/GzpzrdTp
a5RPn52enn6YVXCodEbbSEjnNtC5bQkBbhyG7YOlM90Mne6GScw9ziypXx1PZ78lst3kAbRfg0WH
R0Cc1Elx2ODfoHhQGcu82WcIOvD9nxbi5TqdM1d3iGzQGxQ6gQ5hFMk8Dj3HlOTbcaziXUqRoRPr
WqYvdvZY6Tw7ULewrpbUPgIZpyDQuXdFRwIeAJJmv6STd3GIx5sbcvKa2QlSbHTt+Dg63StLU+OA
q8q9Hx0RFSguMQOOJntcwyGBD6+LlVznYCSaD+cD+Wf+R1nTwHreol4S1q07siZSCD1xcKVpiB/Y
GbwXNNFH6joQRLF496rBJSSiMbuvbcOPrDOAN02VWecwK/IdnF0+0mZIA5Q7GQisKLtiAkSIOenQ
XDygpTZyfl16spOGgPOZvUl3F8/T/FXNE8wOkpzqZ9rP58L04BP5Rf5Q0s9DqVMknl9DN2D/XY0R
uF7LIUY8cwcTxkBSHjEhQs2Jiw4yf1Wopy6RP6vSHNehxexpxF4C48UXrLIMr8Pz5RV5qSsrpI3h
uuzdhJVV7Bk7sUDN8q0u3zFsm3jEC2CAU/8aZXMrnMM8FN0pL8yo524x6m+pAehkFdEumVuafovk
+cYvUSeVk39Iez9Z7ian8R4nLuxnuwl4RNKRj96xQdz0pRVxc4qWfMb2hZ7ro+PTH68FlPVoLYxA
0o94lXyqgfkRP8+e4lQSLXOq58DYdQpBLhnI3XGG+fgQ4Qh9hrtkyxXaN7mP0oAPrkJr/Qaes90O
lpMfBJXbu++jtiPOmI0AXXDn3IXMpAAHOBUss2UkQWKoSIMa7WEYVgjF2LFwtP8sUofQd/jC46VD
WXqdJ6smGhBXPw0UrSibNBdd2Qpycv/ZBMjxXjdm/MadjIwIU8uF9V/+EAyu+mlOUQ+ULgvsJ4NW
8rORZst9bsqjFOiM89z2vruFcmMWmXbdA3IZWBXBFzy65XCkvcrXSOKteTNnDbpjFfAuQuCO/Nd+
mN27zGuz70ZiJiywestqV14Vj48B46NX7hG1rSbsNP08W8aa7XgVEHIhovDYxNP0LY1j5XAYheyJ
MdBeJ1mzxMnnyLjGiafDvuy8eQNhl97bmfZ7DkHnyLWl8gX9YJ1+d7o6fWIV85y1eP/W8VIEx1Tg
+BJpxMNakdj1sNQ23AT8ZqRbWRANsXtayrxUxGC+ueM8/gj8qP7qO3BWYttSzSpQeUjeQz0bJxwL
wxXqJfQEG5vsN8ec24cZXgrcaohIB1SOVXOQxlh9VeFU+OsZO/SxEh1mvSRO6pmYhzz5XPsxkWLo
trsnbNVIE43JrtnZV9mRZw7CAh0wivXZYarHd64wQjXmW6C6wNkSCsocWQyGu++Z5D0FqjL3oCzk
usBmi3LLd1js2lGCoUgM+dpOLXk3j119EoysN17lmJt56Fs0AXzgZFZhWkDrs61NZAEgyrotLnhF
hGtbPYq+7ZgtueouM9Bh4/wF4jzJpDq20mkQT2dF85Y2SUecWdi3uLPo+b+kMyK6bQepg6FaUi8/
dEt4CcwRf4PlfThhpD7JqMjfy7Atd3aESGbDER/kxEamrFwBf3IiutNsHmNovhe1OPLr4DYZm/8K
nZIVuowtZ3u2P+TYROcuEParYmkdr/zcnpxV3aBKKUqrPECJ4L+mDJT9A4Sb+clPg3pYT1Yk3gdF
PFxVuNXXkPHqo6tQIuAftcy3nnlbQBYtrpFqNNt+hfxPfFe1VSfbIPdC3aUlwReWd8UnVBleu7OL
aDr3bc80MzEMgEYNTtEcBuMxCdOrufTxl7qQ9+E8IGfNB0g4xhbRCLbIuVOPTqcItWN3ioWb2PaN
i/zyARKMsfJFKPc129hq5TaD80GmiAVBu6zC14KhBuR7ZploEg1bEGTaxiaYozC8bztrQSOzILRP
MiRijtttlsrOGO6a/R2G1q3XN/mPKLFwMmDKlCBjiVpZDci8NqnHRDN0ZfDhOWWwG0qT6RK/zUXL
JzBiRNaUHkPKLPQ+gcuiNG7ChBlp6iTfK1bsxarR/6iMKONoscdLCfb2cxZMOPhAD2D9dA36g6C/
a6pJMdIkSOecNlrbblIj5mN48kGttWwk6v7gxwqfBQEu6ZcWYTOp2AGOlRXgAPRDVWV52zpYlnNq
CFygniPu+AmzO4ue/VuwxKRwx113yPE17ELFSL/OQpsc0OVzNeOEXAtLNO+hXcurXdfGD2HGzfG/
y8//aPnJopGu8d90yeX4J9ub+PUv/NYhK/MXAWPrJnWXiMt/7469X8h28dg6EvQiCbP759oTzxvd
sUBTQeusmewI7n/rjh20755Opccp5zt6k/p3umO8bn/ujk32nS45a5ZNLiV98i0x4g/d8Zx33VDI
GFZcnU9nI2nBOqYWkYu2i6+2GJYj8gbuJQBU3FHp7bq6XVy3OyyQrXHlueZm4zgbro7dBa/pQj9z
rvUlGHVxEh7L2y2FK8Q2cC7pK1MEFMyEo7zObjc+9siu21Uz5xnQxsTPvg/68h3q3n+NkClRFNxu
5+52Uxf60uYOOkb6Gh/0hZ7c7nbvds8X+spHi5r9KKgCQsBW94maBmBktfNEIUO10A9V8LPTJURo
DJc065EqUlwnb4suNZwgHD5PKMbW1txGP9EhU49A6kNQ3UzyCriLVcg02y1ZuOF0WWRDHp5CYPpT
4p19LIsEwYoc8vB+MCwitG61UEiVweihtJ07K0pSgp+SBYcTj230vhAXcci8oN0iXIzeBKa1aY0L
yt+3ep6xoonPnmcBeZRMbeoW8rgO8ZiFe8Ri/omg02FvllNl4+LJvec8CkH7sSLJ5GqeOd/oWixt
YErJAd8UTqm+z2AjK6YFjTTXXFg0Xqrp1laQ1qc+SPWKSYDXpCtGF1ZP6txA7L1NTAqEJ5V/D6wQ
yjSMxv5p0EbAcI7KA2S99iMCBNCtVZxn5RpjIPu/bOxOQvrUR9bEm6MyNKQG5qUHITE2gqNakge2
SyU6JlcOX7KeHa/XO53PUKGUnI3LPGnSFet3dpVBB+VuTLYZ7KSHItIH/hRTiNgefmsHFz+btrjt
Tl2S29HKi6bw6nfVTzxrc38wu6WONwai6Z9g0DJmwOOSYeRizfmtaGzPOATsnF6BACbHwS7q7aLm
RONlveG9Esq/emPDlcctuwO10kiyYWt7J0rFiHgiDOVh6dowea1NFNTDI6CvGNWZWGh891IM8dM4
y+iaW2oW2Xd+u5AQ1jB+Y97bySkio70zyUor0eN7Gj4TtrXa5KK0VsLphrfRHT0SyoX1KfR5DeSH
GyI/np12CvH82QLXuhBDcQgKodWx1B90+t56QHNxojBPd+DKch5v4hxABYD7S8eVLLiCHOWU29as
8nXdiWCXROm8MtjIoVuENNKEdr7JUnFmUygupSnQwZfOE/qlQ4bLENO8E6xns6FjMXFAMmzhfe/B
CuZsc+ZgU/gNn0CnqM17gxmPB0q7t9c0L2pHZmx3svIm38aMtI6MS8Y7aCQEjuEh3dcu7dwKqG59
9tq6P1lJnz/NonDYqZWeu/eSonsyVPu4RDyYKVtnlFKfhIHvLgMI4Dels4H+SM5LnLQvRm9l99k4
yXVbcAPHkyueQXVyavk5QwZFLb8CZoIkDRM/guTQh1GKrHbo06vtFK/KaVhmAVldGaV9SLrwycMh
iT5dJOsA4ec6gZvhriaUlwdWj1B+Uk+/2+X4YtowwE1mBUdJKhQZdN6w963EevJgrm44ntIt7D/3
CKQ733qu0pQYbWJ0tZ2x1sbGOWfUZGeO80XmbrIhVzFjEIYVUvadfJESe2R1c0qqm2uS+RedTKzN
lCbEN6QK2mJpskqmpcV2icIj+5FqK2apTZm9tmeON6dmqE2bgbZvdtrICRIYsgam3/tc2zxlk+vS
xno3PYXtJ0TuNmlbKAvubpvfvKK2to2C1Uu3wc1L6oUZ77Z185j62m4a35yn/s2FGmtDaoTR6S5m
OvCQtP74fdDG1UFbWHPE01tT21oTR/asdbG6Mgvyr+Ce6CZCfv1fYDXsLLc37l1tkxXaMDtnIdZZ
baJttZ1WitB5lphlH+saNP3M7GeXVdR9w9L5R4Y1Lfp+bdDFY4ZXF8xK/xxrAy9UEfvdbvlI23aN
I1gbfX1RtUjVXPHQaizTpA3BrbYGsw3UgcjaMIzTi+x6FQx3bLGDg6mNxUPSpmhlfI5MXMdC249j
/DJXouukj2jWl/TOGJXRxlvWis3YcjKzKtrl2tIcW1nwKbr5nAFgtl8JSNdwHG2EttAyHJA612zE
8Unn2jC9aOu0PWCiroIEPzXTfbzVEpd1re3WCwXnHQ0BItXMMxM+b9qY7fXi2dJm7UXbttHuMv9C
oxt9rrSt20YRe41uXm8OpvrAjT69R9oKji0KV3ivDeKjtoqbFoIVpODdCTjeY9cjboWObYuuw5WO
Pddazd4oUvPLjPmtQDMkm/iz41ra1NGVXs9NlJp+8rCU0QAtwu6BLQkPJog9TLh0zGn57neDtw3S
uVijGOYIjsjnZa3WjMEqjOYe53P+MmJI3ePTJxkhjIMjv8psA2gwe7SruWOYLE99aFSb2mvi/26R
/qMtkkX9+G8tofdl00X/Z/MOL/FPdfJvf/H3Otn7BZ0bYAjhaXsncI9/1MrCBA8Br40a1fXJkDf/
UCsr+BCcOfxr0zIJSmL/9Hut7P5yS4EmvYbgQUtnxv0NiSChN3+qlR2i6x0bX6olEeSxuLL/EqpC
0V+13iR5joBbhMs+bhl64W+wUMHM7cWgsdxWuaTEYXuU1Cusr8ubwZEv1laMAmOojLuA7307Y47a
hXPNDLNcGJNTAEaN3Z/8epSgiJV3LvvCeK6LtlqXME3O5AaKVeVQ36EPnj4lPu36qi8TYy+qGj1N
mzDvaAGP8fXw8dXYplGSB/Y+qVn68n2zxnXDA3y8i0f1fiJYjIuhDvB+1g/MOVDACBPSbyUOdVvZ
K4KA4Caz8BIOsaNI2DZRWH/vXQH6LqmQFg4N62e7mC+YJ6hAOtazg/ktQh+/qjMS3YMkEbvZXJY9
/nmQs6G1N7C3fUbnk2xbpASbJSNHc2oemhQPjBGm3XtjdfYuk/B+ABVhEMw9Xj9H8MM75Wy6wleH
ue3Rs4QRCnkIWQdCDBRU9jlgq1cN2C8TZHUK72abLkjMYrHqLcWMwayw95iuvQljrddmUAvmPmtP
aSwvkVDBStj5E0qTkQgluVd5f6gcHJlBZtEZKOolxw7NjRWYe9R/RDpF86vbDfN66PQPUaXdpusJ
psnmPlw3rkFkg99/5Lh07GnKTxWhOGf2ZPPaRv9SLhINYVbt8OAVIOI8g8taylUNl0gFClMxlhQ/
Rc4QL4HBciIuVzZ6wm1bgu2xKa52kJfZAGBSPFplBKosqSB7ILHaSDnWOJMF9yIajk07mc6GrohM
OD/cTz222poI0K0SeDanih7N8I/I2ml1CCXY9G3DVJbGIrJJAEWwUFOfGNs0qV/K1nv1pwUwIwqI
cPCcncHsbivMJdrLKn9fQAcnpKPswR42qC1QVZiK3UZtqR/OYiTQIZW74TPxAsRv5Y18JAjReFRl
Uu76MMWcFwa4z4hRH1ChQ9DKzJXo3GNtJeLr7CxinTbteTLSDxxTE+Nxv9oyg5wPbkEi2QJKC74D
nwXYIAjrw8o5RIvTwy2Zp7WZ8f+lovlitF2+SeUUbDzYFuu2nOu98PkNljbAbC9BMBjYyafG8sIL
Y/l8Z/sfoWrN0xTKeu1WnvGSOSLHO+KhC5RZHD/BufVRuHjmKkmjeY+OoXkBbuJv2JSnT4v0HSre
5YKLNdv5SYq1OEABuaQIxlxM8NtiEtDWLcO8xl6zbE2oE1sBUn/dI33cRJ2NeE4m3lEQHrCOQ38g
bD48du5gnWF9kcpmRdUnnVq061n8bCxkQWsPmcoGu1QNQl47Ht3E/DQHjolxEVhvPtREeUSVXKt+
YXu5pMVzatjzNah68yS6FmMX2WPI/EcjZbZW+aO2wnpoZRDi2DMoNr5VrFJGYfMHjTvUA9m+TL17
w0k/YgIE2DT6yBhrgBW9j4hWLryf1dK6BxmBCCdy6yfaGx/5SemecGNYgCK7Z9OPj30xeMzLWNJT
ET+RF15vR9Mut5FidryMmbdxnKlDWKm+9V32xLLnGoj+mvUFuUZJLPZzbPzInWXeZc1ybjp5F4/8
+VYWe3hxePGcogD/bDRrMgWodALmqUilfFqs+L0uw5E10fLc0qoe5KC92Kk0EFb1eE5NH5dLjPmu
KWo+UqHXXGZL7vrcele1Xa38OLFZVbXuM9LkkHGp0tIr+mWR7Cen/jEww1/JZQ7uoWVjz8uEONFt
prsEw/c2nasWYB7mv1Hl/iGyzYcys756XnsHNjA5tu70SvSpXMnY04pZ2zsSaVS8KDUwjGxGVnqM
PaNxXA8BzkPQ4S9ABc/S6Zr7yrdOMYGogEzK7AL4FV5Rc82ioNgEduTTv9Q/m6Y3cY7jo3WXvtw7
MOs2BDqDyCO09G5GXEqUbcMQHrThIYPl3toRazYMO7MzH0pCuM5Yd/vdYM31rvMz7WniFYtleakH
J74SPnCXCC6hycB0mI6K5xma7K7pXRdCmYv0Io82XlfHZzalx7ABUoLrCJZXx3Y5i7heorz23rJ0
+jIGfX+Qs/xe9haswjCLdr3VjfupgHAYFoG7Ro6vHrpsuJrojVeI9fU3Pl6qukXt5Fpw0oOnMlnK
7Qg+bapjMk88h0COyPjcq4qtgzF9t2Pcf3bWa9jp0nDWxORGBIF34PyNT+iUyeslT4PBN3E2vd4d
+WhK9zGrt10oR3tnZbh5J6cCfyuTz+MQu0dGAi9z157btEY8a4Q/baOSp6zIgp0hM/KVKiyxSAn9
rXByE1UUdtgSASl+F2bXCERLBIwzndUHe6mi++TEXUADEyILUcVhIg4BdSNtCYHnr10w5JJHsQZC
zxadT1/uPwRuo0bwLxFDYx6yMsnd1j6gf8ARRz4OMoRPds80AQQWmZNkD23dtuT0Ji9sqUb6jsIK
3CcUL9Jr3sphKogtb+yhlYqUWB9QD0OHLGZWzqazWZrm8t/x8380fkYWiXLq/z5+PqPAfP+zROvX
v/J7Ye384lK8SjwkOjP9z4W1BXfNsZgmOz4eHB0k+LtECyHVb4W07f1CPLgvsKDYHsNT528V0sKh
Wv8TeA3Xjk2hbgvCjnzL8/6SpFqTG5sl4eSdc6vyKY4hwQDGECws63XfGhW4ZfkrfDnN7TK4L4uZ
CVfjmgYijqWj6XvOfuU2t61nQ3E2lqmBOOsHNIzr3h7clqZXg5/TXynQeYOMYLzvfiVEc3IzfMNn
7cGO7tos9+4Gp26/wTl9xIko2eNahsQc48ld5iiFHqgON5W1zM+GvyywIjt89OtaiYItD+MGyIws
X3R22yQyQq1a9Mcr2QC7OGT4XeorRp30uakD9dZmix2tWakBLmyaIanOXtFEZJ/N6otBcVbyErO3
bCe8MPEeiYpJANBc5FtMz/5DWhfeW02ZtzFUOX6NB4eBjtvJXdnPLryICP1lQrwOozObmNBVhyh5
ny55dkz6LPrqtW79xWptqwT9EatvpfK/ZdN8T/AGiXhDSkXJP4LL0Hs24U2xeSBgUmy7xFbryTah
wwzEfz32CUEsa3Oeya0e8bpzckmVr5hMM3FwAkKsR+EOh8JY8mvP3vV1inLWd6Dq9gjo5keFh+LE
3IljkHnGhAODeciB4iD+zufBfUxSDv8tXgrjIcoLtGWu1xzachJ37CKKl4jDa7+QuXhlgiXXw0Q/
sHb8zro4FEafDSp77LK1ZT+UTthvVMU0OieQ6wjsczlnncvmMu4pD4VV9ESOMWwYuZd29mgvh8xJ
pnI9B/Xy1Zjzager2NjXID6OTmQt31CjyyOmqep5MbnMcRyWdyVRC/meMnd+mPrFGwRgg8HpNEnw
9/9EduMAGDS4fYhaj002oxihB0VW1Il+Ct/EiayWMaMRI1gzUTvEdBA7hT+aq2G88cXNG2z8vyfq
f3SiKgBU/+5EvbzHxY8/aV5//Ru/Hage56EmRjIL0PLWP4YCSPELTj3pYEskmZc775/nKUJZhheW
/49xxD/OV824pMdjeGEKBhkWGtW/MajQvKo/ZL86vgYxmHwd5Wsv419D3mcFU6GbjQVMwHZW4FUv
DNX+8G78b6bEf3kJbgEXkRPPP9bLm5vyD1vDYOzBwFlqOTBjQJJA9zUT8OPxlv7jFvv/eBX9g/7h
VdgSTJMb8Sqy+NoaX8vpR/f/Coj/1/fqzz+Ivqn+8BIyLh0k5rxEv8DNfZzjTb18/PufQmBV/evb
5eNwcjAe0NM5kCz/AhptYYEm4VA3B9comm+l9JCdxuZobeXIS7tBmj1xugbMffvgBKm/302tPW3Z
SNDTTMO4j6umebWixRbogNpkQ2/ziEJucGGAT+OdAoyxo/M2N3Y3gYNEEPccm1YfrSRe/Jc59Sfc
A5JgFo9AQr+svuY+qAffb7ek6A6HHoUpc/wIUSK2vk1qkNuSVdW8Suu+hBIM1JueLzlGZibPJt7T
NyNne8RMaY4uJllZZ7xt+OpMo91GhjucIZcyY0knJHToVfo7slaWT6gXsk1EtC9D4vqbZ+XyFMTA
QKhfhw2oMs5Qq71zUqv7NBWz80ilL0ilkBkNepMcqYmZ1vfC2bWpT4EwVeLimzTM5BPSWVjT8GTL
ji8CKu1OLglMeBjVM26nVlwC0rcOZaLYaJR99Bgkw/hNdfn8OCx23xJ2zm5IDvhEyQf4MRZe8CWq
kOZucpUtn7yROmYzLuJH00zEY7qt0/00agd5NsiG7lVZOvBo8jrnccDmyFCPN9h1WJiBnIeZA0mK
gbrrYRILOkRlgU2KrKYLBEyj2cS2kA0Utzg9dmLc0/H96Fo8KuPc9d+TZfrkLNYPxRznbbJYyTi9
EX/pgEUczZllI1jRGtTy6PxYurJRq2isl0NS4/tMsopfghugke1Nvl4+8X0kk0xPuXLb15jkIUKF
ankm8je6VPkYbG23wSqLP4U1jpUcw8Im/q8hP260fHOPuXFhE+x54VrBHdn6yJqSNQj88OSS/3TA
zssLWIu3rusEoHfup4fETYbntFz6546VxHppgEuvUj92H7MQt4+ZBekJAwGJ2waD0UERlOgr3k4m
VdDM8oaAZKa+8r4jbDI5JpaX78DIcXvSuCHI7ptAPGGODB/nMDafk6In2JlexX0AlJbsI1K398Jp
go+AXToLd8sI7q1RoddMIyl77XxDYRkEzgPhsMD0wtlbo1BwTmjf6rvakILgvWU4egBLroFhEy1d
RfZVQnC5Gx33Ncjr5REIFhj3CQHpoY9qj/S6psO+1k/slBi5Bh/dhC5OVWNJ1JLRG/tyjvyfTpL6
P9EVd+vWaMdzg0rkI1Km2IZ97YiVQlu5ZWSlcAoo/X4E7PA2hDh9z2hk4dUOU7aNwso8iFbMBxA4
1h16KefFJKRhG5C3h+SSbdXel0Wzd7GJfvGtYMCY6UaPZl6bUNAZTWN9mOJ1LOPBXgHN9b8JsrhO
IDzyeySY43sDyeZS9KF6wLppv2Sqm0Ggtmi+sFO459GCuAacd9lhYfSvKK+K9zlyx8dmZjozJVF3
P7W1dycmOV9YabvnFM7FXoAoXbOO8Z4r9MFww+flUI+GP6xd0+IFajQLEcw0tGzNYsK6IFUvBSfk
ee6GdJcSB/ho/iQmustXUVZGCH2H5DsxNe0BNWG7TY283fPRcDcT4MddxXxl35WghzZtFbcYEiKs
caZTn7PRw8EYlXVEsGSOeyyEcsWshDEdXAk6AUsWy4nvNmSiUi4nglLqM+74eZ25QVyvE68gvc7N
E3X0qRh2OMi8Deo3dXRbVe7AapRsrrQTPUpjJiKezWfCBwWyo0rotubcNEcD5Ag/Ru3POwxZxlYG
pE5uLTNTjHOIS2XlvkwrC8PVtcia+oMFXccxNqSP4FD8fZSY87rjFPiK4pRk9UHKA56B4Qetw7Kz
oBGdrUIwAmNQ5690nuo7eEvxgWGZhUFG9M/PVvWw91p8AKAY0tPtj1uF56ImIZdunsLcwgopx4dx
SaYHxKbddvBT4HN8hhfe3Y7ECREiJL29ZLxUKQV4S4xVjxwVeHPWmR9p2rWfJbC+zeCie2DEZxvb
GO3HBcFvgl8ktJ6cYgreEicqX4c4z/cEdxZ7aGHBNl5YTySG3krXplqbU5+evLJ/hw/RHX3C1BiD
9Im78YPUPGCtTDk8m+FedSRg4n9nq9wIFV/gKQ8XYXSMz2dRTofSUPgx/UrYx8ay2Yqa/pCf0L9M
KZsUDyQn0P3l0BU6HtCcvOWggFM+C9zbX7p2WB5jJtWASkg0YT7sF3s5elAGl6rnZVlBBqdpATEj
GoJq8MIZL+jCxxGFLL9636aRLKXdHPvMjr4rwZ9OswQFT+O55wBdyT5kpbPBiY5GsA4Mf0812qBZ
N9LXUWF7L4raeyYKF4K+06i1j6VzH6YKQIu+7FrF5sRI5HQdPWlsiVRW61K1ePACFro2iv93GGlY
ISo+4Pgr09PCJ3otTYd1vmMWPyAU9UerNdsXxnfLKx8kqOER8btd0iusAEg/PadV+7ipir3f2N6X
joK0Ix3ECvA7gWJctxCK9lZArGLXpQuaGHP4MRSB8SnXYmloRInY+Ib32+8p7abg52zyzU6OPe5M
hmf3pLobLyEb3yu+4PnEtJSOzZ3it6JvffYHAy4LliOf7X52Pg+NDs10q/mem8rbRXVkbOY4NjZG
5UQHiYvnsjD9fUK2WmythqYaTed0f3vXO9CEm7L1/QcrNXcmERhcfG1yJtBE4EKhwyyQ0q5Zr5k7
ImPMs6yjYluopDvmc2dvqzoX66kxMQ/hfJ9PvTVnDwGa16PA+Qs1XH+WF5Ybj8pwfOoKH8iRH0/3
xEIE2zyT4VoLfeqVC635wayT/Ige3vuiAtz6XWA6LjNmLkOsY/z6l3q5pMzmLgLTMrZ7Zef042nE
ESjEU2TEH6zVpnsOBXZEVVA8yGZZCHhyCXed22p+xb/D6BVdAegyFvU7KVKE0QieVn0qkwd8R1he
bSs9OSCrz8lInLGQI3s9dK6Ao1qubmTPKJvqkiiiacllumEEEiBbFmi8uZuGI/EdWFADp60ujJEL
sS5kUb705VTseg4caqBCQuFwrA6OECS7picUM4yyhXwdFLBkQ4w72xLGvKrTwnhpTZNNnJ8PVMwO
esGMmBAm8S2PZucytl3aGHmMP9S2hjwV+04U2avZ83HKCYU82SoWH2bozBcHYixqsdH8mJVvwc2P
S3tlkPVxiloezBjn/GmZxuWxIZv05I3OvPW7uUF+ZQ0Vw5ihqiEYeFhjCZLkpCuwIzya3sQzb9gZ
OK2A//FCKhFEf6XjBfrOQCfEH70mNnbmVbkQqNSKxNnHpr0c8SV7+5GcTf0TkQo+WWuQmdG9WGKL
ZVOcP6NShmnmJwUsr1s2Sdkh2ndn6+tczP7/cHZmy3Fj2RX9FYff0QZwMTpsP+SIzCRTnCnxBUFS
FGbgYh6+3gvqboeYzCBd/dIR1SUVEsDFHc7Ze+2YtaG8RfUxYs6PlEPgd1ctqBeKxyU0uVh5c0pK
RGQ8fhdtqi1STAcX3EayStWCmdMM6mrjOFW/JoBI3/p+1NGw9ZsDWLSKDMqSRhU7xHAvJxPpZQhi
VUbFMqmt7NXOldd6Mr8NVJU2+tBn876tRHSB4c6eoru+CKdl5SiBx2y15UF09FKItwx8um1ABr/T
RqoAa4gCxw1MvZXTzzJTUTVgH8k3Q9JOh9WW3C+IAvLHW50uJrqgy0H6l0S/BzArg3xtRSlQwEJ0
LSWmOHwKWjC6CdU4fFPt0K0HZypupWHpkFgDFclMpoeHMLbkVQ5z8Tv953zBqp5hGpftK7Ht1i0C
bUzSqSOTHWaQaa8DRdwaadh6cOEwhxZBaVwZTjVdxbSDbiVSqXWX4ZpYQgzJVtZkWWskLj58wTDc
woaON12ZcCRX02gPkmYE0Npg6Kym7KChKPTgx5gu6c1FIMCrOoTJJ4TLvrC9134MVu5cam7bqMtK
N4vrrowpMeoAha/8iRyfZgQODLAOFLLT8ilmGWL2BB7DzNbjLQL0NV+IcShpEaGG/GZoTXydm6C/
2misflikHlOt0kL9SFen+QHJxt4n9B4e/dGekW5odx/UeYW0tEwu1NAJvSHP20MYOcZlmNXNI9AV
06P70JOQHnSHXhmT14akajScGi+3aBv/qqNX/DOr0Z0SK2E813VcQFwAmLPXKJBdICIxF5bCARv3
RG5w1q2p0o3oKu5FbmfrxDcJvI3AHRwLZXxLOtv5rpNnTq95wq4ZpNPGrFOgiLTGF+zxJpbCMAux
/WBxXFljxUwWp7GHhZFsY8sm9Shltd2PnCrwMoiJuqWD6RciPoSBOyWNvg85teiAWX5B4YakV5c2
YqLJx0rEAndB2kcL1bBLSCfsjLeFa2V3hDIVF82U6jtCnNhKrYNs9APADYl0WnyMda9kHsclS3mD
89Zi5kf+p7WW8wBTbvbyts6WU8wcYR0RbCGU5oJFEftbVcXPgyaK+7hMyu+yxfS6lYo5QmkkgTUB
PmP65iLBssJhqsmvybUk8b0uouEpqSyaZW3Vx/tOb9+C3unxQjnaxeA6+UGws33NpWpR98SdaCnJ
cSo6sDW1UNJtk9D97nlVFwlcTvLDStkcSfsNjuS0WYvYSON67ThmeVmROLWsK8SNfP8/ERGiBWVN
cxctSIaF8Jtp7xZ1e5WoFBkMOncPQ1ULFi5qzFqe+ddIT4oXumJPBijFJ/J9b6dWr40NySLdSsl7
DT3LxMwulbnZOrvUXBuKVRiWFW5gwiGXxNttrLBVAVkBQDYZ8Z7iFMY2pJaPQ9UamVyqlhJu5nI2
jfXgBbgWBhtmQpqEChSmYLDvOOqwnmBgefIzW13JwH00BqM/qNA3t/xXYLAOZXNrRMZPG4I4tOdm
fAkmv8M9DNSF5zbGly6OuS3mV54YzbEtFCrsbYrLQxG+/Wh3oXEXdQVIpZaYBb1yYXjk7KnIhHI3
Jo6oRoT6FWeQBybk5NsgJ2tf0s5bNH1jrWWa+8+Fm0zLtOodvJoiPlqDj5fIVDjF6BW724FqP3jW
Pr/JQSexw1Wusyxrdo0zknUeKdaVXapwh2NLP2phJ35pAVLWIoZgW7VRsPdRWH8jfzy8SM3EvAVZ
7ObB7AJT2h8x6VhE1tbbjOl23UkBm6YZ1Gvfby2kwRS5iyYptmMn0tuGGXfREii+pl+tbqu0vQta
vMuDrVp7ERTjtumrJ7iUthcHISsWG0H8drbiZcLtLtjKEUZoIKivgzJh/1vkv8h26KJV2sgXUcby
R+00OOYWQRkmL4Uax+pBk61/cPo5hFGJegZbrd+1ujKMSwVSgXuMUuzuaKvKclgIuKfmpsyHiaNZ
WLnHfKzSuzwjniQzR3cbovNaSUpYd5Zevw0DFEOVMv+yKgXk/al/hZOb7U0S5MlYMzkkld2IJDOJ
d1nkkmNWax6g/phQHcdEw2s9ZAF7Y8NHx8+uMF1R7nit9ahdFbQUcAawvhIzQKfZerY5ggwYP81K
vWYPNePgKRMpraO9Gm7aH4zCFGurFBRSEiTxga95nav4v0IUdle0y/TrenB/lYNBhgef3j0QcsLc
6OqW8NorlDD4EmDX52axVd2hReKAJomuWIdNjArA54XQj1VQvIc2uHuUdJqDI+99rdWCupR3ilN5
vUH9jlwY4pxlwZgst5zHs+3nV/tQ2XXmq7maUB1EhdZpuJM9mENDM73yxgKKgVrzP1FmkzUQyHT1
1y+l6aAlHAALNFNRIP5ZRFZrS1J+1Lix0AnuhthgyYg77VJtEPd/fqkZVvGuts9dwbPArkPfkSue
PEMixMEiCy6VV4QUJWmTeFYVs+Vk8C7KYMi2iHvHv+taX4f/DN5okqUjuaP/xvu8KjA11//97+ce
JaBlTVCHM4kbPrkoPAz6oSAHvBEv+wL1Gat0RcmOM6nxxf29l1iahsP98UHTwrAN1ULx+f5RJkz+
k5RK5WGUFXMgJVRspXTiXaJT0YT1UF7JEbgzNt/wknTw4Yvrz5X40+erC0H/BnsVktGTSv0YGDJU
k6D2nIwIAzZdcyexv//8Jc43cXoRoTMwTXXuFdn6+5scNJaLxtUrr2ko3dp9yC4isIV/THXyx6cR
y0QHYWCNaqfafH7pc+MHYyriMpfmjTZ3wf4cqq5poDgjkGwukoxrKUzk4fFcCLYVdaYyBOzAxhA7
4ueXnUfIhzs2AFjOzSk8b6gM/rysqF1iL+B+eESfpYg6u3tMBJMXWIxa12b8fn65cwNWMMeoaHuQ
NZwKddEPqRptdC5XN+YdXtcth3/QY1iOvphltPmBfbgzF5cVJ3AmGvX0gU7TP96lNbX9a/17bI5+
+xN3w7BQ6lS7pKSsbi1nUp9D3J1e01OK//x2zw1a4TqWbRlCN9Dmvn+6iS2aqQ9UJLN2YFyb0OEu
ZcAU+/lVzj1UXuHcvlJpfP5ucv3RKjMgGLRGxtTzexbooHYssUUPiOdi+cX7O3dDBrxnBNJU5d25
ifrncEmgIkP17JlQAYmv9L54spzi6fPb+eoaJ5ManlvdYqGuPE1vLicLhZuTXX9+ibODg/EHDpOh
aJJu+P4+XOJE+0onwkSyd70MWlXfEzZEo6zro+8kdDMk806dTRIwC5EY7xBxfjWjffz0hKqatFCE
gdqQgfr+NximxHZZuNj0NIxDDZzNJSaMEhc8Yabk/OWrz2/643Plekj0XfZRumaffnslxypnlKL0
MrJyDoY1XoPKtL/YSnwciwJJv4mtlhQ9ge/z/U25AUzqCoyMh70FjKlE51rI7sKO6WV8fjtnrsRN
OPgRwLgJwz4ZJm4dRdM4OoXH1AZyW6kP4AnuZBU/fH6dM69Js9FhabwrZq6Zh/XnkLdklgi3sgtv
Qlddpc+Kky7jJF9Gpb///EofecIO8OI/LnUyXVCjIjIO7pTXdi6F+9wAS9HbTbMY3K5dl10+3Y+4
0baAnP1qVWLGXKlol35YHFnXzQRVIab7u9VrymhZJSiAo7lN9qYTy30jBmUX9OF06aecA40SlTBA
cmXNuapZp3oTN3sSjYZjX7RUsMfWSpeU2cB3Eu3wxY2iSjudm1nB6evhDzE1bM4nnx/mOkW4ecsz
rcPm0YW1ctQ654Zoneg5m1qMQCkRJlXq/6iGJNjYyHDpWVs7y8KUaNKZ1eagY729z3wORg3S5rzI
wCg4l4TgEIhYJGRwJT31xgifro+wF9psX2BI6rBdkjXfogAtDI/edr9qGkdfcp14RQnPvkgMtAxx
gjuDdIlw5Qb9crJJ1jNYfcjrCfQ5qXuq1RcbROEXi9aZsYbBQ0PBwZrFlv9krPlowNl9jDyXGNtp
p7lix1sfSDepgL0Ovui9z4fcxw2PwDWDuhDxIajb0w1PWRhd18us8FyngQEbFdm6DKrmwhKy2fpO
0FyElF7vYPkGh8+vfObzZTenzuxwfEMfzhykGHRK2Fq5R5lr/N7hP3sq6ffc4UGK3z6/1JmbRODB
bEStYwbfnEy09EU5b45t7mGOoSsCR7yiXIvJU4nzamfVCUixmgY76jidov3nFz9zn+yr8GEh5uQh
n+LL7SRoKTvluUdeULQtIfwHuBYgZ43VX94GkN3H92SjMIJDAH/g3URFDagO8L2mnu44j+OY9yvd
IaSjSoX4y8OU7QaCKYRRnD7UU5WohKndBoTdoSsgNw3guQcb9FvfmxYpY9bPv/oADVVwY7oGkRA5
x8mKQmaYzI205LbMTHiKHPOCHiI9nZpYtvqLZ/jxA+RibG3YGpg0tE+XL3LgtdBqM+5MMe5CoTyW
k/OT/Lu7oLe+2IPM3/L7/SmX4lhqcWvM+ebJfeGDj8ZcQYghZLoW1ErdwkxB5XTEKOTdnjLlV7vR
81d02YqiDeWjO11eEIPCs+KKpdbtE1c+F6N2J6qELKbQSiGn6xd//dWx8Z4VxS5L5+kSbdacO/Bt
JR6Zn3vQhp5hJEAF1C8u83FjY6imytFQODa7j9OCApk0QwTqKPHgOih3CkFdOzmwIn5+Mx9nEa6i
Af9gZsbVOIcu/LkPGBR9wLmvJV4lqGhR6VmmcfvLzq1r/FU01J2J0Lrii1lylpN/GCXzxGGbAJCY
LU+uio+7cTn2JZ5rjlTBU4LilrlMCPtx6dJjr6oX9YgiGf+7AZIQULyk7aXa22Yog11KH3kD3uBu
Gs3yhvDLZBVIyeZg3haUBSF0yOKse1fvLTx6tfnFrz/7YmZOCs1AxzVOXwyShDClswFSCbDjOh7d
eK8M1Dk/fzEfZ1hezCxbdzVXB2V6+iEZJctIUKRe3tjw8IrOUxPtzrGbr3Yt516Fa7G3ZR6CAXPy
Kkw7FbkscyYimB4IWfwQdr86bD6/m3MzEDJ+ynDo7yl2nCxWU6zqQ9AqCeKhmoQFm2VqMNtmXdfp
SxfD4P38cuceHrcEY2aGvWI2eD+qnSayYHzziY6J/3N+dlVkXWeV//j5Zc59PHgULBtJLgeD02E8
1EBOpoKPJ41M5yoZNVpsvvmTZkuxqQLTee1TGe+oFtZfLFXn5rzfvggKR2cOPZROVazoXeIFoOqb
XHme4mAj4wcZT7d8iF9c7dyA59gDHBeej/OhSJZyj7Yl68STgUy2mWXa170eK6vPH6Z2bozwEG2d
5Qjbx+mB3231oTUpuXtO26sPUaiSq4PimCAiovDozdn9faw5xbItmu5bSZLj0QRcuyVwngyGUeI6
DeAJaKVPTANphZuwbeOvTrfa2Sdvc8LmyxQm+5/3I6vyaxWvY8ZqMxi0CZryWWtcBPzCqSGuOY/Q
XIjYBpdxkeYiekj6rt75bvEUouiAUNPsZZ8ZO6pIJMiNiiQkgfv4/EGeeY70tNmC2nCI5/3h+5+Y
2vyGaGC73efTTzlpzUYFc1f4KfqV8fnza515HNpvjbE5F2rZdb+/lq6R+IEVgq29r/1UKTisMlN9
rkd4C2Q/zcQHq/lih3Hmo9M0OnbsaFixPmyxu4posyoouL3Y/A5jV1nqqHboY1TE/mIIvC+rvlyh
xui8v36vmkYVk4oUG8TTmdLAQRJVTl14nNWOpdVXVKXTa6rxwKiS4AEccvDX921ccC4DQACABnDy
JvlW+qY2ysJT1KBcjlqHKiEXzXVfupmXWRykP7/DM9Mm12MPJVjY2CzOI+uPkhuYWCOMCh7t0AV0
LgycnmpZlCuBIvZfuZQLDsyBoE2d/2RBkDZuwgyQqae5RX5FBMe0qOzGOkStpn0xfZ0bo4IPavYh
zJX+kzHaIYnLJyoDXp21d21YvJlmiS+c90cW37WDm/evrz5MEKqum5pO++T0A9QGem16PeXepE9o
/Oz+pmqrlZwjdj9/X2cmZkrqgAQElWdsHPP7/ON9yalHAeZzBEwD8zEYhq0zlXefX2I25J1u1d5d
42RMuNgxYwy6fM+xrS1gA8p9bdbmjd5aPsSCngxTaI8Ls6/kqrbi4L7oK1IPTHq1LUB/in8tasg8
otNrgFWBtqjhYh1TLxJNtQcJFF7r8D6hORKj6ks132Y14ixOt+MSGSy54aZDk4IgxStTq9DqQm/S
biY3Q2yVa9jDi6wG59thduMANQTfwPizOywign9JifkWgureYpYbd6mJRLMTYXbZKVXnOZAyoyKp
lzzhZJNRKwKQiFDQQ5yIuayfJIzl0EQsnPQXhSFwqBPpuPn88Z4bm4YGrI9xIuhTnIxNq6yh31iM
TWTCz+XQPDuh/GYIZSOyYg0Gt/gXPjv23Gz2KN/TEDq5HiSJvBTBmHsEucw1pyPA9F3f5F9sXj+2
1Ugip2tI4Y8ageWeXMYYkhCbJC5hROTXUkYVmkHntUzuaUJfIkiBN6A/BVX+xZHplC5IO2++LlVa
niiH69MNmSuzkmAck5pIMU7fQyBhcB8M5RqjCxRuNDOccco5VLVJOmgTRJXR3M6ZyEu925mo/M24
V3ZCbaEpN0a+9BGGMuDkln4nHWw3foELy0F9QAqY2FOwchvNovZiT6tAI589MeqlM5kQwprYgPwJ
a28d83tWTSrf8HxoV+AGiTYZ4Gbg6OL/zyZzGdZNvLYVW38ohfnVqzg3p1s4VG2XNhwvZH5Vf8wR
kVqbWZ6AalOb55F26GLs1W2iNd0XI+vcXPTHdU43Rp3soPC5fe455pyjQb1hSdDb+vPP5dzWxoKJ
Q1+Bfhse4vc3o5a6LErouR5NJwDBJmQAldShhDymsB6/MJ2dvRj1Ss4suJE/bHutiskoT/lWlNAi
Wq6Ytp0hNyhA0VI30ReP79xEYFH2Z7XAsvdh85uOI8muqKi8Kq6u9dq2lpo/PhZp9dZEaBZC64sn
qZ0bF3PPmwMsEgL7tE8z1TLl+bJPi4c0xOWla6Awqn6nU4tfFUIJCSErm+UgXXETqX7ojQGmhoCW
/qUTOMnGLYzx3sYShD3DD4jj/fxNn/15TIiUkajfuqcTYz/4NTwQtjl9Kd+EGzyEenebCnQk/8J1
4KJgdEG08WFzUHfKGELCzTxOopJqTvOcj0q/Ktrqi4X03LaV4hSiDXX+n9+wpz++Q9G7ODjQXnoN
npGwRuLa59cVSJLY0b7hLr/LUveLQsW5AfzHJU83rPFkkBxiqplHiuSWEK8310gRt1v7qui+OHOI
c+OXEylNMraPnIVPzkVNT9TVNNgZ04w+PgF8+dVHLkDIVHOWlG+DpSKViIhINV9H5ew1ULRZmVkh
+nO7+hEXdPjokzTutTqOBVxt+IzCproFOlqsnDxNoWjUzmawe+fBMZk1F0B1EEwp9UAQ4lzaLPRf
aq9jZylgvUj1KS7aI1IcuSb76S1yuh5oFunEbTbqtxLRNYu9bn4xms49BXd26lLiYNyeNmDTVNag
QiU7PxBJEzm2i0Y1Hk1pHqiZwoQd+y8ueO4Vz84shDI2xdbTxy5jDVgVmyEvKl1QhrKt5AbKqLMS
AI58Yt3RpH/+wfzWTpxUeFHMwLEipoAy2ukaGygjUBcnzTwrm9xl2LfWrRFq3TIXo3kIizR9kHrm
wFFEOfnbLuCE5GFk7dSsGyR9W6WHQvvFYzjz3NlszBZoF2PghyOva40OBEeReokbzLnno3WZh2wb
x7ioH+MKdBe6yJcvHsSZIiaqBKo+86wNylh/vxgFgzlJv+OLricfKasIjA2CVLGp/areEkorFowU
lJNmunaDKlyO9GRwXhja6vMfIs7MlbMvHDkGzGcabSc/hLiAwCKfnojjPBa0RmZfQyTS6RptdW4e
eDL2rolRI2Oxgm5GTvFaUzL6qAAcuqte9OpmHH31e2iw8dabSf3Otjjfhj1DCscUMNfBNbdI8t8g
FCyYsru1YcXhGq2wsaqUvPFCq7ShZLX2ygkOepGI20Tkwzc+W0xoYN6nx9Bp3X2q2j9U0si/OJif
u386YHjQ7blDf1o4otwWp3UjuH+APbchsjRvsIboMdKUcPP5sz53KYTXaA1wo7NsnGxAaDqVJRmP
mecCvFjJ0pndfINM9m6YBo+fX+v3ezv90ubqr+D0yjJ4evzPFStt+yzicNCZPnANGsaYvSZD2/qy
6Fa5nWoHrVD9q2bQ+6OuK8G13igu9LhUbiXYpb/v6v/jnTCv/k0CeC3kWBGp0Zz84//cFSjKs/+a
/87//Zn3f+N/LqPXqqiLX82nf2r7Vhyfs7f69A+9+y9z9X/8utVz8/zuH9a/wQvX7Vs13rzV2Hf+
STCY/+T/91/+29v/B98w9+j4pv4PJTBf4R9/c76F//73yyjP3+pT2OTf/9Y/EA6O+zfDoTWMXhNG
JDUPZvJ/gtntv1Glow3iUNPiaGZxrX8ycdy/URuZ6ZTzhneONPuT4TBLMglBm4V9aDPNv8JwoIZ1
ctBHrGMzymy2nzPEkuzr99OZCBM348yjHnJVKcISwD8BQqtBy31UL9og1wmYh4LsiA5/9sA5HiWw
bAQC5RQsazYBjpJYuy4H4G9ugS8nnh4HqIvGg+bS01z1tfYSOHpwnw2tDVzOMh87w2gu0YQ3VxNz
jb+JChjniwK9wmXQ8y+xbQyu3CpQor2qifMDgpvJywbM3FUjXpTe8MeDWpeDQ0iR3lx0MYSTe5H4
rX1R41lTcbhbPeEbRiZmazvN6VyvwS5bhbpwY5bKsabTm9TjSlSqWAJna39QVuzDYdF2mXKZiMic
yMSgLLBJeLe3rKqw6YSeFwkzux/dayFJHUFIqXVZRQR67Qzm2J/sa8pby2h1wj6acKsPMS5qd1zj
e4aQp5YRPZBO17exHkFLEMmVRYZH7PFHxOVox362agYRYQSlRrKooCitG015HhLAA45KbsWuqm1l
OeWuWCOtmMOhHBwLU2iX5noylPpGU1PzEgbisNaa1tZ2LSm9xaGZXP9hyhz7Vtqmf1c1o+7sKr8R
CiGc0kwPkGwI38BEFH/v+iqkWqPby4TTNs+ARLgSVf3eIt7x0EibZ9lmKEl1EoZVSP1jf2jaBpS1
EshwDTluuinzwCBXw8eq6yUafJoGJs8CehoLcz/lK9sZuxBlehlvHGhnnlFk+nc5CeK2plqZ7tzU
hpveBL0deYaiQkunANvmMMnR86rrNjeg+UADTd263uptPKr1LgxMEmazODVJfQrqqQp4c7jQTE7/
cKONpV5K44j3tF8Pqo+Ty821XdRNeEj83wlxcCGToicA3KwC4kIA8+OQaFhVG0KWZ4kPfgtT79cp
/gsENg6dScW+SwaT0re+C9rq0pw9chMJs+A+jkY5AZkysXINEDfsJN/kVlLfk3RyPVA+WVRcZhNM
IJSybvyhqT1WbTvy4d2Pt6Aka8z9HKMnq4wvykwhp9KErg60R9+7rLyLpNbqda1wAM4MSHFGmxab
3imig5KO007FOskLSvV7jMdPeeMYy5L4hAU+eWVpYGrYFDlKrD2FA6h/Uf9SFVW6r4BFHBDWtatp
ylCHyXGLc3lZG7LdGBOJtolSrqJMyZdBqRDhLTVirHFSvIEY/W4PGoniPiBwq1SnhWtUICvpEfQr
tx2DC/wdHNojSiolvaomIvsTNJS26HSTTKsq1q749fEhNkeF9KCB1Fxk4u2bTOW4crBMwVMMew/D
JWRNKfANTo1XlOUu783bUqQ3oB4uJs3fuiAGZzbEXWThk1Jrd28H/U3tRrt8yvSVo47rIObpB6is
nM64r8ty64zDZYxpg1DedtgQDobt3J/YMfnGgwUqfjbM1CstS99SQ61wQfaY9jHo3UYKh+JS05Yu
gTaEp5lMgpFzacw27jhDmMuOQltQaDCuMYjn62yo8qXtdj1jS7JH531Y6NtAfSqhS25Llb7CrQJt
i6x6j9ET5ViFOh2lVHwM3Sb2WofdB1+Fdh2E5TXE7/Ucs4XnMD8OZBg9p/NslrQ+OWNOXCsHwl6M
m0gvrX0hm3DJC6s2EFndH7iKv0NR6WAfDL/ChtzmwK5ROEYkU9IspgSrwIhtyela10zr1w1WwUUw
We4uie0b36qu+65Rsc3azqGIlR7iPRk4j8wr7UonYK5bSNHER8JyOoD/SbNVeVEbtSjboxmY4Q3A
WveyGtSbqVIa3O8YIgMdYIvbfiNFeoNfBhxBLEnny+ubGn08T4jk3laNN7FIBD+vMJ5DIzomImR1
IJxqSDTUUHFzBz/U2ujZ5N/2CTRGpayWAy7Ee1uJ782AGLdU6Z7ryf1uBfpOb6HWSq2VFIJT4MV6
v6FBsCuseAtuzecplsZR14Jy2zvVa46Ja21WUz2fdu8kWhAGcMK5MyPf4mCWvXoMNXED3fEircMH
K8EGqqfwVqmZLJhp15biPhkucZLCILl+nkul4lw5tdjW4M5vBl4dNv+Opg/TqPOU+IH2PUUPviJZ
kk9NgZyp292lPXZrPJ57lGjNxuxK/VBZsQPoS4KKoOsYLpMxdbaEwE27sGg8zl/7LvKTbZOqEWnZ
9B+jTtmwmKXLyXfthdMbM1gN4fUrfuKGCRtlzXGcVOM6zAhLmuyqvEzbSFmOfQdpIjbDF0QpBB7r
7QXRGKwJfXqvGcDYML+73cTCGhNWqFfNLVycYxnZ2SsgR4R543fyuNN1x/1YQ1IkS0640aEbxU6r
Mm1jhD76xQAaw3HAh9uByCjliohu7WBGZrAZYcgu6jYQPwg2leCMNBy1SgU6Ye0kzExdJvIr8lYA
VhZVaC0b1jXC1HLsObi26YLJTd7K9kIH4bmMdF16LojThS+U+1Dp5+WZUMtiTj50SCVUqc0qeZp/
UwPZIZocUyOIONjE7Q0Zhc7OBQC9HzpxbwyqfKG7gAHZz4DDbKBYiJlIodFuMoxi7DzWWX3dNe5r
pnRXWmhHy8bom5vazK/6XCGxJsE3N2KFSzjC1JWoNjizin05WY9OTQFniCBmKFqz1ri9lZ6n5RPT
q+H12ug/E/NSrXsKTTuEsfo6Lrpwa6VQsh18xcssIT4jqrsfbkAVM1fJysOvlzxItyFTpqudXxYd
+FVrAiM1Q5E+F4493tq9Yi0IBPwhEhOYqZPZDzZe65XiW2SN2xCh8yBXF0OvzsdejpVCDOR+w6/r
N7yweCEGkWzIbWNCdvl5QVVnJFH/lFXyMqqKfeO6efco6g5fbRseUzUxSVljyQY0rWVLJ6IruZzI
z1pItUoP9TQVXty2BnuEPLjU9NRrEj9ZKiho123rFjdOBsSC6TZsrzEqOt5kW+WjMrkePpjhrqs5
qEPnAFzhTkl0kTfNzzJxXpmd003pWu4KyE97D3gbVKJwt9KtyE2Fdrr2pcUCQVlrRa2hW4a4XvKl
UsT6MRe0hxAelWBnayzfTT1eAIB0vb7QhpUdlq9pgLYPQk+kXUnZabdMkPWwFmTGE3bb9GG6NfKg
3pDum7B41UoOdtEVhwCO0yZlL/ig9pUYl4WTOvg8jFHAShHaS56apMJFOcSOacaM+CEpkVrKhqHl
mevoqgCpOGyPs478jgn2N+TdXBCLzkFlDirPKxBgoZuuMnYeSxI0OwIcM1/L+vBQtb29SbIuuMUu
3lTaJRutJRlND5U77Sy9/1n4lrWtNUzlhgujoJHDGjSStfMJkFtMg+mCZ1S3vLm9GRNv4kadXKVF
EZNA0z51jUEKEIpVnPawpM208BekTLIGJoUXGrlcjL5sFgA7U080yAbDKu72OSgzvxLHOIzFfWTg
o0il5RyiMCsOcRNmtGXc23EKN2mHSZf6hrFVtRdglGyaYr9ASu7fawGw4LQkl1IxCF0PJZ1Ls1o4
eEz2lTWSR1xST8wZe1lFvj3VAG1ZKLlcRka3ckBYMaVEJvnIVreoS7yLUxI+9S76Yjb5G3hlCrwG
eT8UebFG1kr+XJQdEJyPK/QrGV5etodpQ7QpLizJupgWu4KUGxdlyNYKxGuat/ecz81vigXsKeOs
ogOR3Ax9biwr2aykMWLqlWZ1qVTg10h51x9wr2DVTbPsfmjwJeP/ZLkbsf7EGsZ9UaDuB0uTLPS4
wFgNHS0r5bApavZ1UeFHP5NKWwFNApoSMdKH1FqMKm1Qa3D8e1tLL8qwNY6V4TbLtsx/sQEmGjCs
1xpc42WokLUxGN23IaxDyo9tdl8ZMX5Zow02pZG7a4OeDRtvB7OXEqeXxMHMfagk27iqSXij47+o
dUU3DTX8NuyT4bocbWXj1iQZUG1k56NJ95sq42M+jO1RVwFsFqAFproi9dVQx6Meu3vwlSoaG/KY
7Tn/03bt/sIRgJs5c6Sa8kN3pudAWqQj1e0FR10iLONk06fTzneSbj0pyjYlgMspUXFZwFW1OpZe
mVRXyO0P+RAyRQJNWrZdpG6k5Ijb6ZXYiqbb6oWpLUQcH/CGsYjG6l5NnHvTDikBRtPzYLevfhu8
FEXC+CnEddtc2oV/XxALMxuVgydF0dFaAoVuomlaBsK+IGvruyOLVeW6xTZhgVwAxJFH39dj/LOq
dmEY8jqmkb5U6lhdEi5NUm/iBOox8QvA4pNy1eI3chZJNkwsC7HP7bIalAtVIeyFTmC9qxjBT2MV
vomkZ4z4PXGwQq+rRW+k9AdDM/uRAm0uKAJqGWIr8lZgQ4mUTV5R2Ss9rHJcwnqDQnUoEeBYyTaO
lIC4J71Sw2WRNPKH3mvRcuhJK6pMWd737cxq78Jux8462blAXbaGmxsbOU7BoVdba4PR9G6sEE7Q
JvjmOmQq55Gi/TKjuj1MYWTtpcDTq6djsm8Lf9yAGqvujHykTUBaEOf4+DLJDQ75gfptmgICI+si
uBCDLZatppuXtI1J7JxQSwiSblcx4IFNZxtzLK3trCiKsQnI822XC2MVDAoHK6z0wEKa2ZQNYz2H
lh4YCGUtGYu1ThbsN0trLIqP44uTteTT6vazHaQ8MTa2sMzosWGZ3aE+QOPSd0ctK9ha1KHNeuw+
uaoKBJL68irOQgKfpJmzFaomYvH4z9duD3OOgxZme4Zr1pN0HNM2htnyv+yd2XLcSJamX2VeAGnY
l9tA7BHcgpvIGxhFidgBd6wOPH1/YGZNK6Xsysm2vpmxqZsypURGAHC4n/Off6mVyrZJrRcHascD
qeBZWBTlsF3Ayw07OsYRpVNtijzdZZAKaKj8S59p9o52GNTFUtnLkAfYAODVn19xXHMSjXQM11Mb
nJitkDQM84MUCs/BpKcMtYEWpDZMefKmVl8RtpTu2xzXjKbBDQe3Lf3U5bI7trX1Ief+Cv4uBl30
F+acXhvs7huM7srbrOEx4t+/ykjo2RhFMYbaSK65W6fdOpe+dhoxGU5NLMDyuryKXe+p9oN2R40t
mUay/FsiKSpD3yH7GdDkO/Qz8Bq2fZ7yq/yewPe0+z7X4s6tu6tJ4DHUEA02x9YGpGGxXbGqsNRK
on3JrDejAsjGakM9UezKjh7tmWGgpMiFQ+EyHUfe1LBfhil637FHQkKBbTx8Hbzsa+o5UPnkrepq
dUjbyVzTRp7Yop8YDFRbrO42tFusZAPFaze0I4YfqX6NvsDc+WoESpk5eO0OOzBhXKZMO/hZvyEx
Kw+lNKqAZmeunqWtAZ2M4+jj8m48sHdeTIwDuaKh2+SfpkU+YdENLWGn6QDEYtWDCqyNKB2PCcxi
fCmqr1VXB3dZrPEgfQfFhsQAn7j0R9+wb+FXk02L2cTaanUcqmF72bh/MNSoHW3tFoSl0uRkD2WU
fPcNed3O5in33TfLMHFHfOuMEqsd/6MZEDQRrDBtoMXiGFgS3Z1VoZGJbD3L4QNXnTwstPw1kcSo
SpuU+FZoYU70H8CKD14y45i5rirwgIQ0a4zoI8Z42W2TsEGHbd+4KhT4n9yQEGYeNep6sVIxNPGR
KIT1IKeGf8RJLnCVXgW6kJuqVVVDsIW3GqV7EqVxanQnxOi0pBgjinELkhOjSugxMpkNj5Q7Y5L9
mWE/As3WLIIVU5fmkBYyuvXZ1TC6bo3GwbEPty8fU8jZ7R402y3bbem32rRttHxsQstIgNtc+oSJ
7cPs021mB4Y0VxX3yCHavYEMPennnhHD1zbHI7M7R0R1gVqsPoHo/2nM/v8mNJ5uhvnfv0Hj35qp
eKu+/einjLJ++aE/wHjPId0JhJDhJeQuqHr/CcZ74PQUHRZKI/QdnAf/G4u3gt/QWzFnCoBwF+4p
APq//Oq935jsg9ZBfbaJVeav/jWNuP19oPP7GOWv7Q/48D8x7tjxXUjrRJnriFp/cZKodOxxyyTH
hjg2QJ+jwa7OqKumx9JQGJbRE/9DGiEf6FmA/47JN/+V301VDxw4u9OeE6W507UBpz13THc/PIQ/
LvNHV4efOWF8CvY4i5OEw6Dyl1F1h25mkE6i9hO5G7vRVPIurxsmlZ4tNro2FiuDQKC1LTPt0o6e
evz3H89g5Jf7CmnYxBPQppXj3v40Ju37ie5m8sALC7dQlNPJTPxTgjEpskUy95LmSP4hs1tciUri
ryIrIiVWUA8D2VvOfY1AmOlE5E9Q2DDkX8UGJbw/j/l2MnP+LV5sJaHhhTYPKyWw6gS0aPHJxwBn
+oDnl1+szM/XM+ZgNDjOEEY0pkf49PIL3p7TjgwN3BxFbIB/Lxm2cgX9ed7rUhkPKOTFdTMiAcF4
WN12Fm3bSKz7m1+WNNZtPUwfVN/zdqiK4YmImmnXZqpiV8FAGJ88Yg/G2qzOSaRDRgd/fTFinR8c
VRqcmaBwFLtudAkGr+zWQyv0+sCtqsowNnR+NmIUau3MeOAyda/FSRqzuIepnvy1p+rkxsEnCZJk
gOQbTzfcrry0uauLgazSARJzmHVkD7YuOt3ZUim0wHJcW1HaHPPelHdt2UVHBLJq50qjOEhEvxuD
wvop08vhCaDYvefpmBv0qeamMp2CSCQl36d65H3w4B4A7EyP2EjUL70+82Qk08+9u5hdk3KOF19X
BWfXwPQfPHH6GHsxPeoNPzLpTfvsYpd0jlRsH3DQMx76YoYz0I3VWdV1cC4BPLo14QF2RheNlxZ5
sTPzDrgeBIuRIjVWg7mpJRnGwk3wnjJibHPMunm3I/4Y58j1yY+ECbzXFLqmyu7luyLJ7dHXumnn
pn1xqH0e7uQJoo96AOV1a2G3stHdltqupXvvZifH5VVTO82I8kuMoH7r+om8tpEjh0UQD99zfdJX
QBkLk1XX2TSM+jVVcngCBpyvAjnwq6wlMqpkkmworjgYNfqJfHnZNUmvGesDBgtci2tnwaoL6KUH
zL1IVk2q4buRpxN5R6ZN7cuTiJByk7MKKF9qBLSssX7mvtLXvXlF4FDwE8hGlaqlFUZnUXRx9Ui+
IwWbr6oxmR5Nxtq7CjPANQ4r+VbLq+4b/YPxkNq4JxGyM28NjXvbAiyB9Sy3elmiRaWG71PD1c+4
jlFXzTwJ28XRiVjG6aNBLPpSxF50LNr8ZdTa/pikDbHL/ofeB/qwSrWSiNY2Kk0yFZxXrH/lFxML
qafYZG1igEatTHOJSN0uXu3IG74TRS2ugTlZlIoWTSU8KNfTum0kbXEjSsu+ATtzbvopMh6qtBUv
AMn1KxZyrFYPs9rGjOpXC1+nU4Y78r3yJwZGGoF6oV+N9RuTrBbRvUVfETRBvv68OD/hJWjpzS9q
EhWVGdm1V7R67bOAFHeZ6s7wV1Cji9AgQ/eoiqwM3VFnXlibHq6gkUp3eJY271D89AX7yRm4YgEt
vxgptpv493rMbk1LXncuXaX57OcBSfIvQ12N3Xva9PZLij9aHu8Ha65sxr+zVm2QvY9U9XKMnOMY
W719wSEVr0xbTY9MCrqQSE2SrQ1HIeKnLtqyDh1SwKDIV6tadWxNfXXd14G5wqcvONpaftvpLSnN
enHRnP6aOMByi5Obczc3MDsdT1nXjRPfR050XQLkrXUYt/vYnJNDaeaPLTKiTV+g9unt6WtK67Wx
h/5bnpjlQavi96m3k0NCGNiqAtc/1+XAzM4ZVAhdsftm4P64idP2pDoZbUFPjKOayR00pgaXcg8U
NMZh8dqeMfDUAkH4XoOpJ+j6UcsJqqMgrOaVCCJ5QAWLZ4imGK3pOBWVaQ5DmCnCRyzmjgQ9PNex
OLenkNn0ZSL7fGOWWnDK8NK+gjA/4h/HC4sBq3FKJ1xj+sCPDzMk99A0Bv2gV9qwLz1sPhm2+5t6
1AhbXSJ3h2oxHNexDTC1Uj+NThrs+9i4t0rSjqE6tmc6CKvYmNz791aMoxs6kMTwEZh5htCAumGP
saa3dY3xtcLN/9xT8IaVqfc4KgQGnOWAvsOJlkjUqH236rHfxU7MmccB7m/xdQQjIPtlk1WuvCCW
MjCYzNstGmrm50lO6xz46tV3BuwWrFyBoSxGX0WevzDsr0mOU+60AxSkb0Nf5q8DhyQ6b7Cth8XQ
447qzKeHcizvINhf9fXEJgLQmQvAJ8F7dWUXrTiNc4QLtakzxFGIQK0k4a1qN3Gcy1UF/ZGgM4Pg
N7dRj/NoESO5OAkjCdmPxdoatPpoNO78Jgrdgftazg8iEzXmuG2wV7MTHMo+mm7T3JrXQ9TLY14K
O3TNAu81N2dsRrT3pgVJvfNaCN/gEWgA4wZfUl34W0lo4kbD0n81Ota0hhmSffFcJgeMH+nkowmP
xIABjMRTHNuK8g6YirOcqIZDmoKar/AxWMdaHDzheW/sipQV71p1QkiYijbBGNlXNTxcgJ9Ru5Sd
8q8NOU9HotYxnLSdANdxYmfL73YsrzED8s6BwoUmtMeR0XaBipvmM8mvRDsbB4H2gXFT4jYnJtvW
S595k73ynBGzDJNImFMyxUxyMyPTvwt8/Yq1jUpYrfVMHw6zlEEoSq3Z9QQSvYyMiEjczNPsbHdx
+15amatfGa09AOsYBMM7Lzjz6fiX5aBWel2hCdVUlW+9xBm+1plRh10xLnWBkHcY4BVroCzAVH8o
GWyrxUUDn1DGt7zryQE3m+YcyLYGHVXQeMm9d1LsQv2oJSi7dm4mM0r3c1KJr6bwtRYMdWIeoQ36
6rNEypgkkjwJSTBz2uocEDrG5iy6b34ajQLlAoS2rZ63HDiCXfgDVpu/FpMWXQQaAN6BnDLBi3QR
rWOnpyBKUtLNE+HczJhBX7RaCC43tQiOy9Mcw0/4PGFJkZesbVeJr0r0aE3IS5VY8HI6Y1Iij78X
XzI1jQda0vabIE7DX5tEV1MnlwscoabJ3FCGuvcqJ6Adwo2U2EwPdr7OErM4QKOvzgQTzntbh+VS
1mT7dE0GllUKE+fbxGk53IOy1i5VHPRPqWnFN3FJpVE5rrhmyLt8i0B+sbTFZDySctmU53L66Ejy
WKWBR3kSgFPcsg1W3yzhwknTYriHLWXiESC7jFYlsefrxQF6lxCW/pSkOs/OkJpfhXrZTLu4dGHw
EEu1SfphXMeLO2NNsfWC60MZttNS/uLl9eJ1qsAcnEuAZmk8+KWaPrD9SXdqBtSvGMqsjHTEX57u
eomxE1aBhRvZUf++iTD+qocwkKjSL6GSYwf6M0mqMYO8jmOt28eaKY8RhOqlHPaqUGaywR9/Ke8t
6a8HHsxrOzVYuI4VN7vvnL9raIyfGeULZX35JlC/gJV/8ebra6suBSr9vZ1S+YcYgjk3ntuZm7jD
232yKQgTSE6bLtbVrRdjgpK1Dra/Xf0aRxULs7LksbWG6VSNQn5hombfkNGgHkcq7r/hTf7CGl6+
7OKMhgIPrfQvnn5wKXNv0Kx2r6UWGVNt5d5PghdNhztyo8GPWXMUscCMgRUPmIgHEOfUMa9U/ZYJ
6mYPa/zfA/7+RGf8sSP9ZEf/SLAMaNtQPqC2QHlh/6LwiDHxNIM0bvdlaUkrhG63OFT2ksxybdg1
TZ+s2ZrnzQTtc2EdUEFlgubVYzi9mtBfX7LRlkcMjgj0iZz6m0gL7853Y6xHO2JRIg0e2MIH+Tut
NMzmX5pZD0E24AVNtbVIuf68EImht0QxYVmmINqFk5cK0jNLouPqCVBbpPikBInlfRCROeyJsIi3
mmG+YZn0jFO+hfSLcklzmHH3+ORcDY1pvwwCm2sSJfOTrpfWq4nzgsLYTVTDCQqSf4hcI1/rdjpv
U8ULXbKV7OFRODe6kWDhqkrq1aIMzhSQ87ZS1nRCTTquG4mbSr3sMCZRMpchbtx7ZrXTR8m0AnvH
yoZYYLXssfgzUveOdXHoezawJKqp2WmW6UvifGEf2MsKaUiHYLq71OokQso7BuDLnoLp7domLeNL
QMokEcwptHQrFxtTRQJ2iOGfs54o2sEAciDhYHhiRBLjeeSYxStZ2Ll77IrZG84yGmNuUsocQFNt
pzZOnCcQCYUVFbgpW1mPgTgxO1oLNo4u0nyqI+JTWmlh3O25cxEfckqadTQv/yGioI/Weot0IoxS
GDUQGai4T+iNYAkWlhKcxtT0zEuA9aMo4YrjKqg3ik2YRBLSP3cwqghKmijyaad1PAZpRFrfbp91
jMBDHJ8dQnc1vOoZOuKg0dC4+Yktvk4Z/IMm7dJdP1Bd6fnIipw7GoqkcvunLi1evYb+cWa69uKP
hZWumykdaCq5d8FiLHyc54UR7iTapQE2PxgcHHe5NaS7CHeFKvSdjpGV49dvjBrrN3syqA3NwgTn
VDxPq/ObWzpR/zxJHSv1kabfLar2uSK+/FkpYjB0oPPXbuntKkYWYVJ2wxjac6GGFYZ8/dZgZADZ
MaNrqTyLoUPq3ZVW0z/pYOgbszLrN6dt0h12eNNJGHTPJObOnABdbbTPDEFHepFCXHdeijFyZLOb
dFGFPMLv6Iwi+KceJroz70ir9yRMQXclHkaf5XtdKe5KORcrGEktI1x73qNqk0cpJKicibxlpYLl
CE1KtktngmlXQDz4gjGJfzZGYBaie4JzbIjmmE5edXaJLtyhAJp2lW46jPKZpCNMor0fp3TnLwgQ
uiFxXebgQ15Km4xEaP7weUvnTerP4iV3y9tBeeIrREvabd2Jb4zKhnw7wnAxbH5ppS2F8/KtFUwe
gwyHmoVRo8I5T9ZI6Ozyqqplf9fzfFwLwJJXRyoCwJoyYyaDgmbDgBNkZGleU0Xq7zpRtrzTQa6J
o8goRT7PYgHnA7/U2JxOORrvZCl6wXUs+G8Aq1wdQ4PTDH3hSg2ga5/L0FRAMCxvsoAU8PeVHYN4
WO0k7z4Rn8pi+eAMV4QumQ4rAi6KAzEOKRmJFFQFqqNzH7nIJRd4QIs1bgMmKeRm2rzwn0DenJJp
kwsAoTFJPhp/nq5mXreKSXhMMTIuYVp+DHqlC5Vf4IEqqMHwnpfwI2J1a8JLZE/eA0kTPOJ4ZLam
yPhZoaIzAXFmXkEkjkBwEaQBoB1GCaLX6k2QsQSJlTHGTUV6U4gvLoFQOYE2FDwwBYlBa59RYIAI
Eqchv8yWDVDmdKN8x7jX3BADMT1WGNGvIrMpDtoCruAvx7ZGRx8dP5Ea/EX1lU+p0YTVnPKbShOw
RzKnImuFj//Ebz4PSZWD3VZ1Yh80Xfuu6/NSLnsaj68oKZZki9z596WZAl0KG2ioqo3oohtFdRa1
ma8xjPLPPpSpL7UBhma0MZgaZhrVecTg6Waw6bTCWO/Y3DWz/YaDXP2qYoqdRpfBefTYZ+sx4RYm
jmzedVK9MNnOewP3uhIox6U87zLe6WU9y2bZhrERa2EfFyCSQepR8+YNP84hOp1SxK0PsHqdkLpk
OQVo0F4NnyVhz337rZdR/ZYYUXzj9QLYqFnWD1ECZAOAQxYulxMt6NdneesHIKRkL+SXchxAkWyO
SRdx9sPn2WB0QMC9Hyc3Hls+uBMg6qA59g0Z3g5HxRj4ZxlQhsgpNx/GZhrCoCR1yK2phG3aYZjC
RM4LxonwbHiQGOIWh6nQqzOpb9XZMSliy+UZJJSHLy0MQwF7o6Y4Hw12MzsenqaRMlnk4HM6kdwP
jCnZbNnHvpAVI14wtIqO4Bfw2RZIcOgALX0CV44xCanrTFF+tuwmIqTNybexr1ghNZT5vqPZYWiW
4vIOr1zWBS/FpA/1a2ESKN2NYMZWGtEqdBTOFhbEa2jdYsNhz+L53GaVx90AOZpODTGnz3T1DPsm
s1z6iVaBQjWWum0AbR4F7LC9No9AFkM7cDN1trdk4D3KA4tTyx0EPZ7FWtP06KJG8DKzUCXMXNuR
xxGqL+NzviqcPnPTwI6/IVePKD4Xzs0Qk7ZlyYDzIQEy4Z1sQKexSJquMFIyHizp9d+9KlI7mBTk
QlPgWSFJ45SXRS2+Et5CySHbmYDaipcsFWlyQ+TW6zA43LXZ06wDvDFelSHnHkCTpBsaRvmFqiSz
4WpM5Evg3R9Qt/ROej0SEWUwWqScqOuICnIapvXQ88AnHzer3ARS//zj54s5lRlHjGb0zTsSA+0i
OFSgI3fqlpy4aVsmWbqrx5oXOqWqjD2HTQblT3xjCw/B4+yk85Vw4VhbowcdqM0/enuu3U3S0sB+
AsVeS5YBmXMXyPtlOClJS0aOcL8DSOCKx4NXZDi9+/YLvPhkPS+TmA5AZdNDVsGMsu79Yxeh8vhs
m/6nh5D/zwmHLCRAyGj+61HlPTEkyf8K35q6SKu3HweWf/zovwaW/m+gmbqHQxfxp+4ylfxDPORb
v4GsOTgk4xX7+9/8oR2ynN9MHTkRzk2Wy9n/g3bIMpl/Mu/zHEA5lEXI2P7BvNL5nJz9qY8iStZh
osrvdNH96D9Jh0jgIg0AqAXfGI8zMEhyawwZ45NlUEmxdSsK5bCKM/8uSC0QEzOteHfIqlsPReJz
bFg9W36UWs9uS9xP7ZrV/dC60StiR3WLIGQUDHJmZy+aBVSg13ROqTaQXpxXtWKGxUEC90FlLQQm
aJNnv9CS69yoIbwVqGeO/SwLiVQmjaHgoFQxIMe7CcrhIYPMVvYcb4Ro2ducqv4mMTJ1myeRDbdT
DdqGwFHr2ESEYkMGcKpsrZGUkRwG1fJ61khNTa2JRNiZkXXoS8s6jrNvHQKVonVWhRxe6KY8qBBl
1H3nU8hJbODEMVPrK+LRfBpKclPdYtoEk2MdVFS5DZqbDoVRqo3OPl3Gqhtr1suPlAdOfKujbt2K
qnBDYlP0bXYdJoW5MTIemAmQDCO+2bMtHOrsUc8vQU77z0gguRn7qHpgn6hvuhYewklJFTtrVEpk
hESJR5NdlAUhl7oh4RzOifDv4EhMYIhkwEEkjCCl6xwTaoVc24MpOHMQx75/GxVsW6RyNbqxhkZO
3hJhEfXW80uqwdk7KFGKG/g7wa3TJmlyhgzh7Fvu33aoKRjY2eVuTpLxnPSBuVXJwBg1dar63jCk
f6fZrJYsZ0ML8FjalyT/hVgVGQ9LxNUhhQl+JDoHn9feq2/yRg7a/WyX08b1MuNot+MIwzLv7XUK
4Nligck4z+4Na2tVKeGGcylfmr42n4U+2ezgs3QAymNEXGhk/Q0ZQZ0LL34K7pSgUJkmO7g3YYmh
3plVvAlUA4XSGeiXI8BH4G1Ct9cdHPI3aKF+iD4nOAuBU/q2n/T4aKusok72qHjpcidz2qVRr50J
rePQGU1Shyxd+fB5Wysg6y0hCQU23yj6i2cETn5OLBXcgmIa1grc2n2sjIlApFbTx5jJMyIp6IdZ
jamIazSztYuJTA0iBk7ZSLyuxo1o9pOT1v6LHDAO1rpglGhQXCvi+WjjsAKj7uW4Aa/xtzHCabPf
RzXajGPnil4/FFJO6bMp2gDREP9bRGCm/sWLYu0eNKINGYRfeWU5nNKha58TWV5HgRWf4YSS/545
GuXuysTcxtaOcal7aMDMQn/EUzndYnydkHTSkSaKz89Wd/ljZ1GDyzken9LOhHIeJPVVmyX4IIvu
kvVGwiQG+wao4iYzsZw19MQYO3b3vN4avHQr2tVNMzekD1mk0TLKFus0M+WaaEYgkY4YyG8MaOCQ
T3qKrezQm/16wkv/pCG0O9S9Dhc9qC5E+567rI0O2WC0YeDX6ri4AW08lRYbu4NmTZ21w2pfIxKP
naaImlBG8075DGkYmxqrSXTedUvEUEc4zhox0s7vMufJaDDohc3er+apr29GX78geDJXA+Mm/PyD
ZB3bkNmHAtKQL9x4G1Vt2GZOddIr0X7PJu9an83oRTb5uMdWpriv3MG/yYa6xUMJwiYzEmQGPbp0
ovPAxukrd7Y7X6fSn3bQs5c4o7bYTgYaFqXxU0ZOfGDaEFKzphF9qeH/LSTcGxj4V92YR7A7kyHM
rbrZyagiT8jV9Cuip8Yb5tWUVG39NWC33cHi8jcpub3bGu1mSA5sixOEKXFqwD69GAbtmJWpcYIj
xRjEi19r4uew0UlSONxTtTYDsqALMoafx0yOe72Mu8esb3Czc0dtFzfqAz5YsZsSkpe7hq5sMMzo
FY0CI3oV0f24mV0yV8Cr4tC79YglbWmjgZep2AZB88m0wLtY9Ll99CM6Q6Vp3l1Pz75LZ46mrGwp
jhy7ZFW4swctUlY4sudzmm18mXaXgPy4pwA7IWKMsRSCK5RcQ9uVX9HT1Dn89zT/ItBDbI0e47Yo
ZZpFcFmwq2fG1GKM9GcSC3E4Zywa1nT615Vv1icGrKSRWKV/R7hcxYRQaTetHz95sSz10Ahkv0XV
6F4zWCaXpFddbhwdlcXnICeTl+7akWHRpfTFlL5k1EmMztf2SEKZ09l1CLxqXVsATau5TJaAKEGD
AcXR33mCpGatiUFQRNyvJMHBT53Q22dWXMXEsx/FSbeaixtl9Z2aO/3awjB+vThsu33BMrDJ0CSX
D5UVKVim2UTAvLaGvtTLvlutXX7vyyWnLrHKORy6aIQSbLvTsQLatsJsks6axtB4rJkEXJIg978p
v483IpB0XZH5qgX9R5pW8RcsGZBATBWTMtt5pGnQrninME63GMgNBvvcPMnoMW7snbKy18jt331T
Oru5RoPAsHAIrXT6QqUeUODX5trzmjdZ0ucMln4A88w3jWGK7zHz/1WeaTWG01a2H8y+qtErTDZi
zMi4LVq32eTtmN9VhntdxV11Luem3+C2oEO1poHpQCEawq1aEp2v44mQE1HSr2YJvJk1pRT1BWgr
7QP2lnvPyOb1MruQq2DZXHOH0MCEUQLqoKZl2KNZm6SK0jczzx80063X1ij118REGlunvve9MZpL
PxgfJETjeYX+K9C8l6owdLp5IECV694xmKL5LHSkM54lX+p4RgEd9MexyiP2TiE2Aw0TFg6DhSvQ
VB6Qeh+cCTQNasZjOk45cjYZrSqATBrtlqxVJBcwMrMdA0dxrDt1b89kAsLdrMjLBFJJsvlbR/0Z
Qliq7yMfAltK9wUgUTIQxVxp2MCX6FZT1ZZbnOnLVaP571FsfjFkHL3o0rFuMHjH/cV37qTRsa6c
99IskezS/G8EffQJgLo+9dL87pUj4YfGt9bPYbf2fKXQqNpx75MEvkK9amM9gxxpAK7aUbF4F7I+
43VSjNlWp3q8MSsvum2i+tjw0CEB7/AgvU4mNMNIi1iihh+vJ+Iy142RGdeWyB5VLtxLhPHFbskA
71cewvBLn/R1iOpy5Q0uVxfXoNHKP2uydXHIm5862ryl2IThe1N7HbEmY3DC2AqKe7yXZolntabf
RGN7MxeoFJOOiWWLZleUr00Bl2Ju1cPY9rfC6G46lKdUazDU3JmM6C5S4TT1OTVgT3Takobo+AU0
acdKHUaG+AycK6Z3Z7eUFWgFItbJAz3TUITcklCb/+5A9P8bPxgI+D68fSvBP6H+N+l792P3Rh1u
Qw/9rxu/q7e2fXtP+vZ717V/8ZN/9H1u8Ftg+i6+Ng40B0MP8Bv5o/HzrN+Wrg/fVR8+JU0ME6J/
uUaYn3RUkmDoy5aIqx9cI4xPrwl8kRl6AT/BfP0nnd9PQyifT8B0ZTGt4MN+YVQG1kR2o9DE3k+L
j4QZz47ww2iV+hhC/nB3/oI8+qvviuGZWMniuutaHFE/zV2LitiQZU6x900yfgkbfRV0fugVkv5v
yLB/9Ul8Bv6+uK6S57T8/Q8+XXGnRXMjckFwUt7To+k37UAZ4cr56R9fEhNkwo0WyxoEpD9ZyQyY
EgR1M4v9BJCTF/lHpKUfGf//3/kYB2NErBh/Zb12cC7bxFGCYeQYbChP5KoFRgxRl/43bh1rFZ8a
chrgTv9sHxsLvbTJ3xX7gbTds9J7tvnaBPyvsr+5KPfXhee7EMcwRVnMVH72AfSGEvJkACqQjGMO
IXO6TLF6Yjt/EsPgr//9Hfx5zs4q9zEVcl1k1Eyuf06g0Ayn5t2sUQhLxtIeGOI+8zkGay19032a
0dRu6Mam6J/7yPLBn5FUn0ZbPxOW3aZmDAptZQ9EUN/35D+unIA0dpKUrL95v5bF9iOC83mNzMLZ
FXAt463+86qf+6yfiEkRZBpIyk8IspvM1KP7f38n/+LdIrPsPz9lGWr/8G4t1PpBg8251wLlnMxG
PQ3lWB0rLEj++Vv8p0/6ab9AWpjUMKFZIEU/IXTJ3ma6n/D/4PXSf70oPNF9n5XhBTbpNsta/eGi
6qh0/LIWJS5NZr0W+gBWQrOnbj9BiAC+9doIGgNpsePs9WbpLAorAMS2qyOEeEyBRwZPGx9//LCB
gfn+yR/CBAYMydONbe/lHxMmQYd4NoYr4bXIZMXcuiszgFxQC/7JlETlhvmuCS+aVGRPyfJuagLz
OffM+uBEyGiGEmR6xDoH7GGGqDZVwW7MWM+5p9wYpk1P2wTbAuqKZKjQddhU9HlRbTAPq+4JFLeP
pB6P7zJil0fuxncnmvluyuz6NPrtkGGe4yf1ZrIL/StgjUadx/fRsLV6KyMuOh86sa2DWNzA4KzX
NFbgLEjKKM2MvggU/CV6I5fA963UoUFmEiqV1qAPKnWuDpgGhTFxpCGsdBPmPJtLEqf4txC/S9K7
MraYDtZdOGCYdETujOqN0crJ0DuEgSU4tx+UWugV+IXGyeCcVGxkr7FfF0/uCJVAtpZ4kW5pPkdc
O3DgyFBclHY/852GiJrMQyUfWtbEu47jAe2jxhDvqR1958S0pbzTtLR7jbg15HxLceP22Ydu8Ex7
8m6fSz/9UO0Y3XfuXB/QOfLt25Zur1jIZQ1zhph3OyiS2yx11SVT4Fns6B2FHEzpIS4ACh0XoLCg
DTmmMfFrK9S16XVsoYzN3Lj6wFPCuDbqjJvYF1jOmtoITetz2RdI3o+zHvnnxOWW5Sk3AW/jLJzt
ZApRAscP/mwus1kvzV8DwuhRLY31OnKSDG43sfNziCKKbjuFHiquaGhFQCcXDV+SSGj4OxhD65NW
lafzymVUjIAqnZ99gl4foPWVH7gE1GhiY5Rh0G1XKEXk3s6M4KkmvPHBqmrWD5mzDgHa6CJyhLbJ
QFS4gk3SEEuB8y46vRXVbe6slCkoqUlQ1xbJafDUyobXztZnLRyopIkCCHzGXGLJYyYZOHkiHyEe
dr1fZW8BBpHboOI9Io8MMUcaDMWuHSLFwCQYvszNnO8c0XcYSGuNiWpLWM68mVFtyFXTxmO/wqvC
+EocSfvNnHm3bA3G57oYnfZx8JC7xhkQgzcV7KEwIOhw4ekcUSGh/bZHbDOMnCfhJHH+KmOzOqqI
LHlIi2aYN9kHk6cAwYZrHfkidFhxOa01YAcY8fDWr+OcjM4+LgKC13lCvcXR15OYjWqf0auTBNF9
NjR9vk6ESr5XAowVCxSIFG7izmfb6L+Idhp2gG/Y0gQ9C2Ee/eo42ulHi/6Ejp+099Yo8M6Jv3c9
Ct+kVfeVNOGVD1/7ZEqPZeXCD8AH4cRR6P0He2e2XDWSRutXOS8gQmNKut3z4BkDhhuFMSCllJpS
s57+fDJVdQq72wTnuiO6O6ioNvLWzvH/1/rWbdIxKVEZj1t6x/1l3+pwG+P63REJgF2VgsInCm7z
mazfXT5zi4NzVLXrfMjAcqAOlSunVQxqVsXxJlkQP0WXhtcOh0r0mcz6rFP00/oqQiBEmWfWrG75
gOOaq1i+rlw+t52nj7IxgusAcNejGpulcNJaoD8pCaVu5JzGjhGVsaB+6UI086bi+t0DJN96DYX6
VR7UIRkaHWmahsayGi+exMTNgltL6Jq7m3r0PBZKrVk/qCouhe+RpiiFuw11XFQQntMFtxSjNbIP
clTJqWUYdqGu98rMu02KsXOd2125EQOP1igyDpIIafTd1vCUQHyuQIuQ+t6QU09E1VZLde1UbblL
BifgS6B43tTLubqkPqSsisFEy7GTq9xyqZXxdmQU0kQWdNifV13cSZ/bLLC+L9AIyhqMEc+cLazh
LZV0j8pnT9mMNY6TxMowWu8qjb1dg8JuTUK4vfaAHe1rTK3rHj/9B3wk4fXsR8VmNH29do0GUzLf
MH5ZU+tDzG5w31dxtA5EUZyiuctvm461x4hZPQawZ/Cnc955WHY7J4WOHRe9pAhlm19Dq2vP9Ng5
j5bddZA16tAIs8exDCM2D2NKO1peO9LpH6hhN0CBkvYySudP0nSGT0GG/yiYqOK5s+Ud5lDO6Ijq
/JpE3+hGZeCNqDihvP1Rxkt8aCs/MJ8/6t6MDzahUdskzut1azow1yfE72yL8Z7F/avhlR2EHTa9
BSh6NGSiPtYFK68uWHHMPMCpYlrVEulBt/3nIitc+hmkhln0PZxhlYkR00UARJxo0bE7AJt19R6V
08pGgzOs2iZMC0ROisUs5ZJXM0TSMF9jy8qOBbWdkHqvv0DsSeWFh1JTxFaVI8GrxHVrossfahhB
uf2hoR5yGmonP1FNMCuERejUHdV0m84CdqvQP4ylL87TYI/5zOajNOtf7g/RXY2MiYyHLE2MvSv7
PDkNaej048rOoz444acoixUFNAfzPGdxyKKrmdTIH82UJgHAjCz/XlHhWFkypssT+BUusynUS4ve
M1GajKzrU7BwK9etbtubQvjxSqduF2L9DeIUImyiXSSzndUj97WaL0FmZlhJRvV+SJ0RI5klUBhw
uEblXsE7OhUqzTayMr+6QXeo0pQK7+Qg4/FgfdqC+cXC0d96XmpcWk5h4ELy84WYQqeFeWo7qzJF
JtypgFpSTQLRWEePGW2WrQ8Kf/vs/in92nqgjjdedezRlMVjDTQFu7KxhmQ4XzFd46dY+Uj9M4s6
j/LHkKOlYRzl6JnBzo9z1jdMwSz6MacTbksu1m8XAvSm4gMfMqRwiPQmr/+Nx/I1MnRxWQYc4UMP
rS3t518Po7BxYrdrTHVAksB6Yw/9JYmlJlAKzTmh5Wh5NTkLQsueOVdkoS7PTHjv3Do5tgQr/N1F
DY/tr/eKn67PJQCU+LlXIWZ+bMfMAX4fnVsfOxPxCA26FeSyx0J1d9HENvf2FePVzZDmr8nV0HUt
zuOgWl+8ALf3ctpl6tDXHMKKqIvYoNiOiyIpz3Bzyp9M1P+qIX7NUV8e6HsLhJn8m1epMIXmgOOK
jPysoIaiwSpRUjEqIN3g4n1sicKlSpxwHvSC4eZ52xnKmdCABDLGDqOXsY4y5T2Wc93vx4Z9/e33
8RoOzO9HDgkigcXw/OpSXpF+SWx6lx2SPHdPXd/kP0pnIVoM7dCY+Sp2OWwrpZhISWq1V73grGlR
Db6uLA7a+OceOcoUJ0rowWayuXk2ssIXqqbOO7s27lFa/xopVxPSyqC5smqRQh/iJRfSGbm4bl0/
j947ruk+olOg+x/yP3s6mP4tpjk24Gga1UdTyvTL865YFGSJr4c5s39HibaWW+wvt9zlXXCixGAt
PNxELwZH3GFLZPfKDi1BJSvPaMpVS+tkPTjuA2gyg8DHCocS9omdp7Exkhn6p2lrobMkheF05Cth
mL74Dcj6GATwcQltDFGUZ8TluXKH3y0DryoWPIVCBQGd5O4ShfHiStrJro9EUcqDcDk8C1gDpOuJ
dl1jX4hXIiud1ZRyeUD62D+8Pd7s1++YI4qz1H/QW70OMKaP6PZaDcmBznscod3EHGNEUfgl7zga
N+XgTdeh4YUfC3f6mIVT/QPkybBtp96L121ZJHJZb3W7qhWUQ7wMFcdJl7Y1529UwHiFvtWRFbVH
IyJ56WfZ4H/16t/Vqy0rZJC8Ua+WT0RpPRa/lKp//tBfperAfoernzUXZgJwc6RI/5SqQ/OdS2c9
BH3sQUt3BWiAv0vVwTuipnDlC1wMJoVkfou/oAqu9U6EngmYgIsuk+YPAccvdiIqW/TNXQdcB501
IqdezIl6NHB6qsY6Fyhe23rdx7kcD9qjUIDqvhBY7pMpLy/SRQfBkZe4TVwOSYV6N6y8R1/2hW1h
QSSMbiQmhnYL2gdXuek5tmsa63igmFt10QAQ+Neb/g+17+U3+9eqZbM/Uode4gRYOFBrvfjNg6Yb
kBPM+oz6f7yzksJYexzTLqbeN1EgTtyM334gG/OrRxK6u+zZ1PUF3+aL2rQhlVMZXRmfhQgvyhZk
Jg179pY9UVBxjfu9NuqDpU2MbWSR1eO6c0EoHULBwrPz4sQqj5EPOGE190QFrwoRUUexWzHeBIXE
fFwWHRe+RdirbKud9y7EuHPaLBHG1HTYI6ws0gLocE2v2Bs7rIEx9LP0bIh+vFMzW5Ftzd5jW1Rl
s0qhBpHOQzki3mo4ylw6vAjszSAMqhKCb4TDddt03S4C0XI5CdAFGr5AzcLP1qsdjkKTa4RQf9rK
utIBdYy1H8sp3qLyX3RWy29uJq7C2ZzE9r2Fjn1eSb/hszUat5qRTONNjC6BxcuWAWA/z4Z91Q/Z
jDrYrhPQaDm/0bPCi0NPMn7QsDBAytYGfic7TawGbj4diSvSpkCfCX8S1YONajg5tbph/MWNmimn
+V5/N+sCZbADsvVTFVij8cWxW96cbEgVx+1ajuVRVwEnzJ7M+hnaNdYf7g49/xa1A7+dnfbs4ONc
m0iAzDRNFpcGFcVSF4spEbOuJCu88B5TlvCP3cSdp+80P474nQtVLcUt+T781bC3eUlycvkWhEur
6wESdl8dXNRq+Zb36HRrTzq8Fmko6hijhy0KPF+5SABsz7bO5Huo5DQvX4m/yN/CWmZ8f5VTnsPa
oLYiIeX56xke52USD/MtuhzcxRTIxsNiBQzwd0hgmI2emIQKHzsXDOEP/qbsbaQ5kR9vlFfDJLaH
cbrHHtdesftwN8vTCOvETJLQY5yC7J2mWHw0EDBeDX2lbhwnix9tiiMHCsduACO08B+LOOs/VY6Z
jvS4GbLJgLauB4EbrJN0OdPnKsqmkz0KyNte6YcfDSK+2ltbzobYeL3PsOm1z+sdZC70tdmOHoER
XgxcdJ13tWPN+MqCZIYGxoi0n6jY8t1Jh0PCjymduuozf8zTHyRIjXcyNylxCEIW1mXMGGkQandr
bs7WPUASvh4FqFmsDFrJADyHWVFG9cvqM2+GyeWnBZMyq8oh2jVA4ZqHBmXhHWJDJoIx+7xgaaOt
2mcIns8etvsKIHPDfb9PqVmmkT3e0LyoD10yT+OFA+00Xvllx1MokqUzUajQBbcwZXgvSDwQbnYe
940iyWx9n83w9j4anT/XF62tDX0zjRiad4rryfBhzrlGgnc08+wu6lNcbniLQdr2jnOc++UQOU85
75I7Je9yNAeOnWEIkQwxAu2ZSEFp5NQQMXuqGibN+nkgZ9DcYB5iyNYb0S+TotUo3CGX4u1iMS/t
e9mhrFvTEErEw6iAiV2nES6ENfbrrHzyncG6SkTA4TFQOc80sjgdD6jfdPoFAQbOsZXXQRdwoqDN
PmlWCCuBxzB7+rrMi0JAjIoBKm99FRt6a2cE46CoNNNTU/t8563S1lXazs74KeiiOvvu+YWNIsSd
EENsc7O37euc/WeuV9DOn0GbNrBT0oGFaR4T26FGQJI69X2DUD74HzNGBBkH8EnN8MHru4gyrvXe
J91xWIOh6z5AcDG22C2TDQMDHHEXJ0dHhRFwlkhmq1wSm2M51uRtEj/3DlR+xBKGl9aGpIzOVXOH
0FQUKX2IKULzUZXHqgrMjw0I2bWTm18MSj2rtkDxkU3gymUyjMHByuz4q2oi//uIQg8+gy6uWyUu
ukHX0zZTeoTdhiLMc3pg2WxSG459zh1Nt+KL5Sb5zi5Myk3+nHsrs/X1TRijWfOrjNuJPWfqUlax
+mCnqCZCs2l3s9FSAuhHUgY1XiqaTtV1r+b8wqPCsYVyqm5Z1qsvYKeT972rbgbfHBG11A0qjamG
3825c9/LUr6PG6E+AOps4h2wYdzibGAbldXzSRlhtgM+JFd9PRSLI4nqjeyd8p5Np3oovLxKNinM
2l0gzfJTIsTyapFFruhkIQGDtz5eVTDZVjGVmA3yo+aH1L7eKIy5B3tJ+B2w1sHNbnx3k5heMSEL
4jiwabTdU5DNy32g6mnpcjnl0Ueosos96xbqabU30ahsNJ/xAWcN1SdgJuJYcP/qt1Pud1d160bv
wyoRe6OZoRYbZDcZqTEHJMMIcWUkbX1mwZ4ORKJNR3h9IfFG2bCdGq1RPiPvrrspxTjViPsemv43
E3b9OQzC+awLDV727RPKq8Mc9C5qTkheueM73L1/veXXZe4EqcL3MrYV5ZRiKesODpuQa1AShkhQ
niNm+eHtp75oknIQ89FhIKhf+FU+ycu/PtWNCFhIBi881XhJPoOqYWGokJAGf9a8fH4Ozm5ysjnt
LaqHX5/TJ6XomjCOTi51ctZUU7NmL3ZEb4xYMN7+UC/al88PW1q+vE6LFJKXITMWc9iIOQSeAkXV
ulxsY8/6AEN24fbtR70+yFIjwdHIWdwkMellI72OQ78yRlOcHDFZV8ViR/KIRaMS2JbnZsnt+uPn
LWYJi2EC09MLXjS1LYIEykLl3mkek+jjzy2oSEx2DK9YuirEEPB6337mi6s3r5MPt0S84argy3t5
WJ/y2G1D3bonzH6crnzD5PDDgsoOXIxUVSkL8lNrI+/5s0lNe/zjQUoj0OM9m4TZ2d5LL0ZZuLU5
KuzMXSf1YRhwNI3WUP4mWu71VOApPqHEYjGQcDP5dYiqyB4QIzbiFOOZO0z4OfZ+8Nt0s//0FC6U
ATYVyhmv6jWiddBtGnyWZ+WFkHSQcB7+fwwTj2Rz0HfcdhYO3q+fJavpDldwQk52hI+STCwGRT9B
oNsi6bCuoFr382+udK/XL9Z0VhM+lrvExb14fYXso2lQwj0ZILQfLDyHtGd7jiLEd4TbAqunvRLN
zBB5e3S+nuzQX5HM4NFZ4oReftSQcr85V54Ndo3ZHZWsky1y8c2cYq59+1H/4SMyOJA2cQYnJu7l
YumDVOJRuY0xcLGi5VZ5nhs6pMpdCuDLDW5cRs3bD/1Pn4/USpilpkeJ76VMrMeu7CShsE5KIGMp
clQTygySPRed38705yrar/dy+BG+R/IyKOng9Uxb2q4m6wnd2gYvYWrlWDU831R3VT/rqxKSG82T
iWPyOHCuo/dHAkJfg+7ZUYR0uVyUNCwxl38jD9Lh1DkX9P+DTFTqN6/l9cILT8DxF70UCibrpdSs
kN6ATQZul409CT9khPs0XcT+qz6lmgeKl2P929+E9XruIjJkVi2lSHRuL2UxsaJeErHHnYzA4Kw7
klhCaRiYz7dAW2yZSRUt4z2V1lXdqfpz33uztXFkON7VjV2rfR13c73jlIQKH7BA8sebA80BlJPo
1By+u+c65r9kO2YNLLEPmPX5HHDoNr0ULxPN+kbhC8LSSZjB22/k1dhEVLjMBko5DFGoYL8uM7Vs
lkP/NJ96N3IfG+AN6WqqC4bpuNTT//xh1I0cCt0hS83LXQA1R0hkfDidxpjWelqAfQNCwS3HMytu
SW8/7NVXzScLluhlE2cKy9mLc1GeGVZFBtR0EpHHxTKWLSOLicgt8e0H2Uv76pcphxwOsSQ7Ah9O
UBf79R0qJ5GjqPyBE4ROmhuTO1wHz7hpSZaG2ducq7SnEuLG+NeTIaHxpyrf0dSSl22wrMe7RGbU
CYyByxL9RpgKs08L2zQEpSyqXs7OJKuM63mdcTke6F7dtAWMrfxPF2LhWRzvKJjSqKN99KKmJwsw
gH7eNCcMBcFmoGl0BuIg97E5/fGpi0cxBnBnoifwXzWooP/YbT/ibNfIiXGLp3z+Gtvd1rDH8uwW
42/rh8vu9a9vyWVbQyrJ1KcJgAD55bdEwJJj1dpzT6Ie3e9C2P1Ju1H48bkgIvyGqk49K+8DBHP7
N5PMfjlE3EWkiVjT4clL08tzfh0irkLjgNQmPVnADvMZPllA3tZ+Ao/k2GtyhYOvcGwyd4NDymqu
whg1RuHoWB7sdkLMQXLCdGd2OVXEOVvqNbX2l4tFp/nzs0Fc56JJAZ1Z8sZvJ6Pgb0L8fwiRJNGp
zgKnvPXSBpnBMryUwWawn1ptVadeT9USx9WMN94wUhprIvrH54zCERKOuo+X+Ey60JeeaWR6Q6RN
fjtQbbjSojX2oyvFTTlZxrwv/YL+ct+CIDR9yHgXlKWJIml8D/x84urqos1cnKC+qmbYOyTEcoGe
5Qmki7WG9+B10FhAVGMm6GrptdS+zR4apTOni6paWSnFo66ylPVt0EFGUdwA/7IOx2ophsKBS276
aeTPvlEjZ8PAQdEbfiUp0aLPuBUV9cy/nWv/r8Nnn0VUXkK1nGvqirmWEFwCE7doYP9l5HFwcZ/0
GGbHODDGu2rEnHSDUEmRVRHXfXvboP/JNyiKmN2llVcZjjwULRvdtVa9oyM83mUmUuNYiDK7Q4fQ
fBtpg89UeFNv/u6IonMvdW0tpahB8TVDNuEH+ejeoweha35fIWymVWun7kW/MO2oaOAZ3Mmszcad
gCKfb6iDULlqySAS+yCfhLNFv8jfiNcwQhQ2OMWxHtPOeD+WkkfX2cyuFZooB+pVopzGvi4IQmjv
LGkkzSZjuCQ33FcBtMCHhzSHgtA99j1mj2zTtT0Bf1UBIUXYLOHeHDOCigJbNMKUQfoXbh9ZwzGB
aRKxr1ooashuo6YVVF2D8VBxh8VoHVJlRAAw6nur8LQCM+MxwAjHFfaVITV7w/M5gJo9ow9eC6WG
RNCFO8Eeg+AUUQgJaqpt5fgjbOfoBhoTytbnEpynOn4ZJxmteze1vUcZJQk2uK5Bl/1zWolFtWcu
UIXBB338WHiS0hsdQOvewiVGF5RdsV7bLdqKtRYeo6gOFvhEojzeq90sNXMnbbqviJOHfjeijbz5
2ZqxAvcx8pzlIBG7nO2C0kdoaqVLJVZTnl9VKdcfyElU4J+3P190FBkTalf+hefTj1hlOD7THcg2
szkjNWKa5pVBp0FNLi/Whbvt7NLQjuVtU9T8IpZJ7WRXKbu5K2arHr90o+8YMCB9L8vugjIcu0tv
hNAv0pSkFlKE5PQ9MOhkbNGLk/02WRVV4GTibOww/wY/Zz+mDZCUq4RyBWPFpZuzJJq0jv+Jg3nW
0qXWLTS7lSI7B6BmFKHbWLOEe+lJ6YZq/aQoSuLGKuaAkgSCt1NumiOlNirkbUCBbO76dPi54/+v
T/q7Pik1Ek43/71PevV9+D+X30f5VP7SKf35Y391SjkmvaOow9aEyURwimHz/8vUY5nhO9OjE8rk
/NlF/adT6vj8EKy/MKCgQfULZsPfnVLHeufYIXw9h3oYya1cJ//E1PPiOAd0nsd7XIY92rE0bV8e
VFNXsXoX6YUmuGB6dMuFr1S4futuzSQ0inDlDHpIp4Ok4pYbx9KGdakXlVNxYCc097Tdpm/aiTuy
JswKGnQ69fN5RPz1vdbK30iujXquD0UbszXTmlDD5L43OJBj+Fws2PjLvylIRyweE4Rkb0u3IE1I
AJJG69/2JT5HZ1uJFpDne1DZuAcEPRjzM1NBSeyfdE5YT8hGKfKTDIxhjTTNWNk9GGZq4zHonDG5
EJgdq+A9DkoIPCnWcAfppZW7LUX0tMCqed8EjrC2Qeo6yvwka78FpFJUfWAjVTNzknIRcmTkdZj1
U2I0eufX1XQDT66gXzUNKT8qJmP+Aovclz/Rhf+bgL+bgMux7q0JeCmbZvlPVclfZuDPn/tbq4Dq
gDHOJHO8vxOX/5qBIaqDZzedzf3tH5LK/5tq5jvECBQUQ5s6pvC9P5pqInhxM+cKgKrfQuUkHCek
aPHi6kQecO1lVZMdc6ANl34MdA2iFqN3zqlzeW1iHtp6iR2gTb7oICFPuUBHAPmXbjl9mEES1yua
fxARydRhwoTWxHkiW5pzxLhCjZ8M7jhVpmcb2q3s5nMk/akjGKWyAYe1sOF9oIKL9yBaTYk7ZlfP
vHdosxxQawntUSdOSJOdm9kdHVkfgHI07oNh4BywQOKesfJQm6NT6Y1svKKAE8avCaoxGorq0QmL
eUdhGJISYvjjRJ+AtJ/EJVDtoCas5vq9hWbYOAVjMsBJIOfX/9bHTix2Q+gTbWb2USy3eRePmpyh
xPA+J2aI6HcBcrXJuWwdztyrARvDcFPbfgdNJQ6GGC++kQS7Mpus+G6ITcHVLstrdyUBTwQ7u2HF
2BgJopSj5S7/T9ADof8w6qwq9qI2ucjCmPRWYCiIrYmshk6yNQSzE6DiF1YsgdWJCL8ioo/4az5P
8XXvT+W2BLhGRLA/1dWKwNDgYcakb2wLaxi3nDSBgYt50/JPy6EbElRa91c+mWHNOjNj56C42qAw
x0o0RPgrtLqli6L2WOdNCMoBJ7hwV+k+SNc9Ra6zJhKqduvqpqatyoCpfCi/nSzXxhRGt72Yxg8k
GWUPZjJlK18Vydqh471uZeZ9N4oxvePyjPcmHOtNERrhLgG4d2xhjn4GhkzqEIeTjfR1cZRh0Z7c
CJ2jZam7BBXubT/SAaPEHftrBMtkEwyC9KfiOIbTPas30AMjDJuv3gKXywFGbkbgY8csFpiVhjY/
Uyoju5h+9holhCIODapdbVgJ1JIyfBIAvBWJgDq96emiP8Y9OkcSoCbzCg4M6UBtahknkIz81GQW
5q1uoJIOoOc/Ora6T43K/ixAscZrSKZPElngRxEwqZA3uDsAyu4xJtsQY+cIYdIZvkdREzzO2Du2
YVVi4e+TuH0k43WbzpwkrWRwV1k1nHs38a4VQvWd088IjwVKx4PmDHqk7y4u4Zpbn0e7C64svwCz
bg/tMUwzEHvuFCKTKdlWENZcO4NXHjInd87kIYxXNKwJNo8r7xaBsHWFvyZ9qIsk/cw3qvbj2Dnn
rpzVoSsKaKazq54qZPcRdvfYP0ntzDe4/PuLvKWuSmPa6ldRFfhESrWcMQ2D3GSD3I3LYNLObTib
AvknU+KgRh2R3xxIeSoANl93Qddc9NqRn7g9wVhzpsG8rLJeXrZJVt93CJffSymqE+KIYmuQHfK5
dKcURb1oz61XhsYWCk96Mmd/tndWnuQ3tCqiY4WlaN/OZsx1PAx2MHq8H16PQYJawvRpTIH0kUZ7
LLIqhycaXaI4gIbaJeZqCJcM8yI+2mF1njxzItfWIZnM7b51xcDtICvUwaTItSo84vIsqwHcKwt/
ZycmfKdR1F/BDHdnsx7kTrkI0UXhDrdpSe5gkgXTodSdc0s1fnro8Cw9IRzqb3kh0fXIBfDT7E/W
YivKN8yTdlPmYwo33k33lZsKDGldmX2oJPcqvnZmizHUu9DPqm8ws9v9HOTER46R6WxHMboQLXV7
Q1wJstqe6yMpIX2yChrP/jHbHKxWJjIphjIa9hBREIjK/hJj303Vt+GVXdrxgx0w/2cvrHfQdbl5
ANYzL4XMzMuwzcIro8zt22nsOzaKZkK4VS5mHjVeq7qrwIYzUekKxejtYYPm62hoSS3j9n2qSuCz
NAGxX3VOcdnVZHX6DksNvhQkV9w17Nq13ouJhPM1qIRo3dRiekLyAkFkMMBNrLomTQ8NZqWvmfC3
I1clUEcZPYa6tL+ktPqOqvEo6rpS3ls6be5iHx4OJRca83B5qUdMWf2hKbqQvF9/vuxx4TxW8HfY
0azhTskSCg6zx78ohmH6Bm42ndbUBvA4gcI6GXHe76PG6q8wITknGLRLm72uPw54d25GjwC4Cfr8
3pFjcsvOVn0W4GW+Bm3h/5i445N23Tbom8L4G/GT6QI+JEwVJ9OAm+I8jY23wZ7fQgTj9wSt0RDV
ZmXpsDIb1T9WGEIUgibkZGC4Da5miVt/hO/VbksfSUTg5TJaeyLNfhQuZYcm7OtPQVwIsXXLOP/q
xHGwL+oxuuysKDj3QYGpYJz1MQkDlMIZzhRIi+wnym3VVeuaWP5ga11m1tRuu6AhHbg08MW0XC9T
NyOwWMEuMfqi+xRgs8SJRbgvtBQCaFaNM3S3VdwEF7MRTt9Np1Pd4gZju8ZPGp/V0Br3SeKJz2i3
WXoyErYJPTNSAmmGtsIAMkfRFnpuCSWzcK6kGRUsS7hLs0BN1iqNPFgyYHuWMTFIfCOhgfzOSso1
LpTgMaMrtDOl80jjubw04NW8D0gj5nY9OhdDG7osg5N9Q83KXIMpv1y+QBrujrWf2w4vTSGXMB77
EgNSeoxtpMw6KcqbMradD37Q9tvRN8jxrUtvbwjO8SuK8hzE2RxJQmw2RulUx2k2m1ufKIunNtGq
XVltNW+6oQ/fW15KMDQNiJ1JGeEe62zirnOjcm+yqIamYfdjeKtiIj2o1pbrwYQ1F+mBrz13zcva
JCPXFeMpbO1gS5mn/o5Ny26xqJAFHLW1f0BKWa0b1UwAkaYGtp2qbrKpqg+Izu3DSFrIGs6jsR6G
OZz3ETjTT5wF7PsRHBi2FSgRP4Lc6D7npFHtoqx68Grlb400vHVsOMl8PrPl3IElF3vLIONV2qa4
eiptHEVhN+gaXQGZZyncPclKA4tpSDk42d248Uq2t4kMUYamS55dmnk3EWfTnSXZrDugqumO9HM/
3Tj1zPljZBG+4pZXb7BgfixMknaQwrnVOiIvfM9+V+x6jAf4R4FbGtLyDzbc0Wvf8ilncSX6zAFN
EPebkmhcT9Ghq9JoHaNJt1e+pa3s6KnYWi/UqpuhrPpkrd0x9ZBDlBxf+wahEFl7d0LrZDWACDwK
c0JGBLeTeUJ/gMER+uTazskW/bi9B4AzX9K35zA9clItIFWbw/veVPEHMyvVB9fmDOjCVgL3EtX1
dZW14XnOBKeV2IuOpl91uCXQ/yJ/LdnBsD9FR5T2RHWiYkpPaRsSgix7S3YcMcPyQPBf3Hx3MC03
IfInmlhBtYLocxH1sFspzuiTp5L6luuyc+m6eroKa1J4w0wihI/r8ZQUw7yNOfg/zEQcp664jwV2
rc6WV7T0LD6le8oz3/pChJq9IhRPwRwTFHX9nKby3NvHyfBBVg2Js6k7wKmVMz/qhLAc37gNKuBg
IVjWjUKPCr8c9G7ZFsPedAxchTjy4PPZZ6msfKvS+ANfi7MjQs1dwyfqNo7icAN2DxiwdC7J4vls
NaTSj31L/kmWqU2WBQTB5ooXkw8EQef45ALHqVYU6opTnNTOruiCXRIX04lctutkcu2PjkYptg7G
Ml+bAraYhcRhPRsjItasczZzORHA6OZoDTDKAOJyPk90MUidnQkmx/YbRp5/PYokW1eioMzJ8Hs0
Gn+LbDa6RwIsDhWG3ZNnN+Zlkiu56ePBXc+BZptrEnmUlY/iqWnnNQ0tsGduN6wwlcdXBfLVXZil
07Vn8uHSQG3l3ObcEypN9aEC/v2vW+t/EH2/7KGglLdJGQRtgWQ94H74axsD+uSkZBfIIxgyrnXG
SKqVngNWaQ9W/XvXLOqnirNUwZYNpPbth79oVS4yfZuoPHuRRFDiWKwB/0YazLLQYporebTGUj/N
qYbVK1WCPzPM7t5+1Iti0/Io2Pv8d7n9vtYEyVqmAm00j6ps4kuYIxNSzCkuv7/9nFfOuOVB9MAg
htp4EYR4IbnISsiNOvPjY1cRGkzvfsGWPWeKyfYGeh4d0j5MTMmXnj9Wi3GNVQUUtBEly+WaYPVi
+/av9PorpiNPQxiDziIY8l/c/TuzDZKWWwZNg2K+RLc67Z10kZC7CkroxowT/YR3me/ZIsPu+dn/
qx/9vn60jIz/XsBd6kclvbwXxaPlh/4uHlGiDREMIdBb5ug/tdvQewepDicLo/if0pFrvsNzZzGZ
MP0yn5a/5y9/iyOWKrBNgcAiQpEO+p9BeJ0Xw4luK3sXkwiZFFo+fKa/TlptCZAZdYyY3jPHeoWx
WPQtpNbIJr1XuGBo49xH++6Vd7Kaiqt54MpRB2jI10XYpVvLl+b7tM3maavtMbtOOGDB1jEQ94a+
3o+ge0/Y5K0VbA0S0LwASQfzInSBx+JZAELiJece7uuFGYeWvyptdYHZNbvxSyfY52aY7CM/8vdu
xil2HecGWSssZftZJvqYUV267JolpxlckYEQmZYpYQBEZYDIEJ9kZ5fd2scivWYlBHUKJBAMgk32
ONFld2Xt4rAFlzseO/Nrls3lo5+p4HLOnIgD4hi0nAHoSA69GHdZNIrrIRoDepkiVOZ6CRo5Lhbj
Q6Zt42lgd//hVxIQQVoERwAv+ns82hGg1LyybmRSdQtGXd+5jTuc0sw3aV6yNRD9mdrfU7M016mH
/h2QuYO9HlvBVWwW8bkBz/vENRtvG9Zx2m9zXRwnWT/0VF9Iklmk9knQf0iqtn0fhi3hBESJ6q+L
h+FBG6xQ684jtZ6iRgoutAiRzwQFAifa1CvblFwXvDDz1/TMARrSn+2ofAyfWOrJpe4K9VXJtj2E
s2x3Ftewp9ns1IU09bUxx94p020F5Xiez4Ra9uvC85udT2AltDshFzDr1NmaLzXOHkIZEofDW+r4
23KjoZbmqPNk+REAm1z8X/bOZC1uZNvCr3JfQP4U6jWVsgcSEjAGT/Thsq021IR6Pf39he1zbNe9
dU7Na+JBFUkmKSlix95r/Ys/dPIB7omovxaprR0yW0/2+KyLR9SJyYe8S9mgaQ2COZ3J2NxKTphi
gz5JrwN0GTmidW7AY6Os/qa3/KUlmkE3oeoI3EXJsgoq45l+2diWCdWLSUWHo2P8Cti1p+aYVgFP
WTAErbOkvEvxYgRWM7vXsapgLMJZBd7gyZsaqs21oZmCg6QcSRaglUHSNWVw/AQkx3A4FsXWp2Ya
LdDoyNz3bqH4KSwGh6VemJfieSLJ3SvFGSW6f4mjOQlHTwNLSMRcMg8bR9nntPCHPwgvyY/6akQa
M01LNkPbz3urTKarZemcljljV773qyx6JqIy1k5RYzTZ1i9d8bkZ9bYPEsIX7weg+tF2mHPx0tGv
JRa+bPqL6Mvmo2K0Hvr1KF5zZRJxM8zdfN+ibPcOxOCMBNl6lKSpMbdEfpk0IyKgtRzRImE+mYOe
XDX4mz6RPKaTwcQYMg5dRb+pjkvvY0bk8U1ugxKmtZf7j8uQVxp0QRceNLHxQ7HhPFkR3VjKVwbJ
/ns6z58gEtcbB2A3tBhn/mLXauasIURVbiMvKp+zuG9FWCiSYblYpXrpXEvRyXOz+uhFVUew6EDB
3dFAv15TBjd1py40QH36KCnPs9IBnZJ0Z209VA7AE2jELkPfbiarTjdW4jOYGTsSpCrhnmy9ZSZj
JpnH90D3pup7ljVl0s0m3FHfD0SM3BtwKPZVqucTnOEusjAuK/3FyBOYMhYr6gD6hhTHUqYZB9y6
OMYzEZq5FaGm8Cuzu1deavHFujL7ANykIRtTdObIihb1xygmkI5YhrH+SJcY0bqFbOkA5SGGH6LP
7a3VKu2PynZhs7QiGzgAz9wGsR/7Qcb0D2KLZQ07jdTXjzAnxi9NkYwvs1WKG5MTnNx2Y+vNgWnP
Kgr9yGwoqP0ImKdRr8zVMcIeogFkEnr9EOdtvaGWG6+Uo1I8Szk85NI9WfVM9m9Z0nIGCUxtnMI7
zlk2K2E1+0mXj5zW+32rKP3XVI4B8xsOBVwwcxn6HbRLpMfL5wWHitwOgtzIyuzp9VYJ0Gd0mNnt
pMOJ6a+sonHKLrTUWKcfFi0uysPMqSDXn70556geJIrRREck2dxmt9FEj9LwM+dWZDiEFlGoe4eU
23tHuPEdy+LEeSBfjtTyT7ZVlvcNarX7XrSREehpFj2NaLFJsVNeH5Q0ZU9rkuGTB8qGRWrksfIw
tN/p0IbuGK/SnYklkRhpbiEOkjCLB9KIM1vFLNtseeEk5/TcG36/azy34TDcSnnOfJ2P6+TaTrTw
NoMW3Q+POlOkQKjWucaA5twuRJLc2HYZYVxauujB8pRzzNJ8fMShjcoiGaLki7lo8y3Eol7uO62p
kPbM0dknQ/Bh4R4/xvzhf9RpA8djVvYeTyvZPVGzfOR0PsEjabTlEIti3mXWbAST6Ppt05GRmnc2
61GfiuXK6ECyg2GvAPFkd9isMQ01hnkbVUVrscjmxEcs0bFyMuNGTVVcEThjrSyTvrqL8YXt1+/z
UVWTuCYMhda4pbl74u+025w0YXNrGKN9Kfwl+Rx12OfSSYOLoJoJK62td/Nppql6MXI1QkH1/eMg
+vYJ6irRRsIeDjxPzgxVvFKBWbu+5BLB0kWBMuubLiPmJOxNv7mMpi6ZsmQmQbrM64hPTElsaQrr
ts9ldLO4/nRs2RgRghjjmayPP/QKArloTaMK7NZungleTj7qY5QTtavVe/SKGvTqgaWG2y9hk7YK
0w4JO3B36ZDldwQpjx9r1x03eSecFwPq7q1BKMC2S9ZFEyODke6XcQQYpZRhVA/l7D/jGsS5NSRe
UuPQaXoR6lCeE/q/o/+SalH+gHivbe4cxVTzwPS/IeDGcXICIjPR6NeGQ47JvvZFqTdYO8Hdhmz8
fPMVwsEH1cSbyTcJPTITx93VvuOGCTazKMzi8bIIo8quOlW0kgAYLXm2a9MGIMzgm/AXI9ftrRrJ
AWEAT5r24twIMXF+31cxgLD+xC1rqPzkDiUNildg5i/UvtOHPNfKP7JhMp78rncfwfTWJyyYj03p
zltpNvLoNm0duj1AF7ea7p1ieWEB/EpI4WvWOS9uP/afEA5QQVik+wat3b+4vpYdHNcr7hpRbEdL
atdcHKRMgDgZCnTNV3OxBzo2dZPTZW9MD2dVn0IVoSFwMe0xn8OeuN8mqJUfx4+e06utXIzlktBF
w38GdUBqwT9HqLJLu/k/HaHwDnDA+f+PUOcvw+vn118OUN9e8kP/Iqx3OvoVEwE2avRf9C+rKvoH
GoCQEh2Pl+sYlo1yVUAN+HF0svlftuPBuoG46K3UgL8heGHqz9HoJ8EqWBQUNdA4fIbwDr2g3/od
SWdNQ6lq88aNWvdpHi37OJtCY71aCmKHE9iDm6muTrRKGhFUohm2+hK3W8SZxb432uYacndvPOPo
zs8VVSLl1DSYVmjUzWRvegXqwhys4bnLYTl18UwyVo0xIPQHb8CU3WWEfDvErO/7cRb3PWmIL+UQ
DbcLmsqJqqGEPJcvykWNSrd5l0orP7iK/CNc2XDuXDbuvYM8swrqJJvykBxVi17wTCSTNc+us0sm
JuIHmiNLv8GcC6KxpwcdFHOef25oBt+msT1IhoJyuo2iilEIjlP+diK5mRvjts7dYzUra2H77ad6
38KV0tn67No44V6ZGT/bzXzEx2xnGynniXE+HxB9cbQAlqwaEjYvhldXF9/K4vsly4fbpqC5lrlF
t0Gp7cVh1Fac6UblHqRflE0IWpK8b1RsSBm8HtS8Zin8fjdmbryHCtK5S82MXK+65hAJO+33MjJi
093TJMvjnauwuugb3McKUnxeetPZxDBaihDUiHa0WlEBYazjJmEQh02gLMlb8QqtmD60dWFhNx3I
CaNGdASNSzslVeWcN4PlY8QtUuXTF4yV3NWMlOOghzwBjAQGVRbdRmLWdkNEAOEY2i0eJr7MHjrg
NS7rgTwHpAVuddDbUUQwUJMi2jRWO6w3DrlZCy1uhrVTBtwvlw7BXKeu6/taPxMYnHWmgkPYDuMC
rHM0xlY8x/SnjOWFHIq5VJ+7semkDGwEU0V0+WfB+28WvBWjRTPl/1/wHt5SnDavedX9sux9f+H3
Zc933lm4TeA8+VC7LZq6/2odIUZ6h50Bc/CPvtK/V0H7HRYxAwvN2iHCbvSvRdACuOLB+MFihbAA
sNHfWgSR5/+2CL6xkTCCClYxQ8cm/mv/yNfbsouiRrsCrTVckAdCC2CHPspiAY6GqHijM1K4J+x2
2HuVtWwFCQpMQT1u6bwaH6nc5RUiZxB2TecdqCEGO4iQwsIFFVlIGnVCFRrfx7V5sPIOhQL81NCy
yqexz+9Gg3AGzhpeqK3gJ5pZEwuCRTSjLIngtNDGBI1VGA9dSeVQ18Z6novlGXhS+1iaPhMMt7M2
c6+Kz7rGGN0z32dV9tWsuyZA7nuZ/ZnEmMqx983IKQFZcS/v02zpT1XtNVezm9AtA5yb7wfohzB6
y+l6Hh33KElz3GbZgvpFRf6ua3twAnm1OJsY7+5ZOUwggLvRusJgXpMRNTUmOUF6OR8WXelbvbbI
TEHne60r71AUxn2t0x4zO1/cyBweTTRJovt85iYe4c15knNwbLxoB8tPhtww5J7jkGdBzmlxEdcT
5yTQcrHk1dJZZKbbmnuSWUbALK2qoLfcejcZHDeJQMclwRJETBE0iAfyu5vNOCdPdJcNPOy2c5ws
d3gpRcWJq238jT6bVXTmpG7o26JKWOXCRkuEfjWUkbk8lMokxXGbMhPX/siLCdJAUBW9tux6HBFk
7JRVCxPEriyGz1aHiqCzMVM0ZulxlPJ1bTt6jTkxqRqacS8NTGdsxpzeQCOUQSosZjey7O41MIZE
QqSaTLrAW4ioDro4ta/dXNFaE2xGWy1fwCx3g4+8Jeut/KzNKciajSanKcYgUcPLUTdY8JDaF8zr
YObZjL6H1iWnfqDfXp7gWXaOeiFg074Hwz6mYGfbKtVoeiK5Vtl4idiuGctXnotex10RJDssDjrG
IGth7EMAzGzMzntovq3+oA2zQ0dR8zMykEMjlgwXdow8PFZmCuyKpuzNiO+nbnZNG5V9KApdfKi8
erqMVN8SIheo1Z2RiqwKcy2eNin22yjUYBD6IFYG7SnJ7TTfGItLmEvnyIn5PxVSUPoNoUPxavJo
jOgeEyFnT1YS9AJZDv82Yj+UZy2bDRFK5FO3yzA6w67QIECGfZOAeBQIuU7o8pIDhmmN0ZZrQkXz
eo4YBIPFAYdnKn86WTlHRcf82CQW8/RYxrdNMje3Dh0Z4G91DR9VMELkA+g3zNjtrWS3204l4qZ0
Lus7p1XlE91OkpZgLK7pRHO2Btr7Qh2NLKNJ4TnREWuUhpOy7VzEuhBSNkJDqBjoonS55EsuAWaa
3RyIITG2id5292yv5V3j1fHeReCXiMG+9bMhfoyKerqiD2sQ+qjFy8s/G+J/syG+Wbv+akNcVfCH
V1kzMlVffjsI+Owr33dE9204wpbIEeCnQYprvLNtBrsMxVY7Nt79n3dDJPPc98iPxPfQi+9nArZD
xOr8OBp51OvMWv7OmeD3sSTjOH7RaiXmCSLV8LdhiqU5E9JN6jEoSEgmFwclnxM//fSl/B8zXvbu
n48d5CTwJljzEAHzd/7JIt1Vg1ZjniWeNcchNLntAmVlcEPUbd32r9+Ks9Kf3moV9bvI+V39T8bo
CgR7k8XmQkJjCoWlSPMrwwC9QqwBUwYcm8TqKTxmi20RhoyK9a/f/k9fp4efwVobMULYbDq/HbCM
gsn16JD9RQbpoyHdDx5SnL9+i/VX/HSGg8DPWxBN6WLKhrDo/OZaUEqbez0SzcEW4yNUpafWF1XY
Y6YgU67hLv1Xffd/XDn8y39+O2Z3VEEYK0Fa6KtT9Sf7MAxedD5+2x6Qk5LVmksBeNfXJMFNkTwV
g/XeegP0gktbYb1mlUlcqD7eApkrDoFtFaXEBcUCwx548SMQGuC/ZPL5TTi9QYFZ9gEEG40A1yLB
Biu6iSyS0vxkZOM+HtoOMdkKPlOdbjzNUOpWzW8vNzRozHPS9P7GJIhz0+vz9EQUkLpOnXhkLTdc
BeSr8eWjg8LmA9nkFVUWwtAoruxbuyMd2SGoLxgsRTkRo37oB3JrYwkWaGUL08Wzm93QL8sRsdBN
n2nDzpTyq+UW91Vq/eEs3qVjEBSOlidPtT59jFFQ8haZs9Vsfqc0ybrK66XZ582KfC/Fxm6z8YtK
/OboZsltTa7MJiUdZWsZst+O1eicp8lchXdOdOKQ9+RqIjplCRlbTevWtO0GPH6aD22+TTezyDLU
30382DlWEfZeHur+QOgeFGhgT9FwQG4cbTOgODdlu6ZUgeKIwFdc2cjE8+1I3uEcxuMc+0ihs37a
paC8HhsXUkJCNyI0PPx3xF5lOjRBEYldOSnlvLdKV/uQ5IO6peLl93j4Wx8rkQ9XhUr7A20VJltK
YbcEa5FckdRFiVLQhjOI3drREeQWkQ0t2Yro5GwsBaOe3tgNaaE/WVUOfnVoplBLUqN/6VO9EXGo
z+IaVlf8mCYN7OsUWnGEFG2TNM6q3k5XTg8s7GsC39SlXkp1J1V7Hfmz+YKGq3u0ejM/rDXejZhM
5yBL7gVagemu78ppX0rzJcmVPQNr7+Nd5poTWM/Uv+iMIPfAUtXNEmvV3UppN5ho3SDcrkkeqwt9
h0OoeaHcjqHsOzWI6MlO98q3+iv0ZgTDLIlzBx9rF0Um7uqocwVKzxipaJ7QerY/TENMjEO0Nl7G
Sz3n7zNiyNE0ZpCqZTlcIebJwUkNMAx6mp1AzsTeMGkCM+EgzVESS2fXLYV9pa8mxNiubuXMvsEd
jT8fKFqsX8yomV9bJHMrKa28HuJMu8KTZACuJXjRIcqzJAYQSyDiP3fT6A3vRvVd8bygqQ4rA5RD
VCe47DUvevHyrgwjL/b3cRSNVxNsajqg/Rg6GBH27aBHPPu0IYkEQsoa9VMobbLnTacYTwiAxfXa
yt1Fa6ZBVVVZKHPCpxw3eWWG/cEXzOXjrtPvU+ZwB4PAUZfrqnlF/JBXOmMGl2/aTJcTKX/oJKNc
rT6obhMRdL5pPDhkzpLdaG1TXzJGsRs8r59Bg7Ueo0VOHF4UD8eIscNWaPplmvtdR+v/kGmIiSvm
ivsFQDuCTKd5j73SpS3fjtqmJnthx2jefG0HEF8VSaLbdtoRKGE+2nbth6XI8Q6U7tDe9Vpt0nzW
vWMqR3OviwSJ2VsFl/QrmMCql3NU5B2a7qie31fCK65ZkBZESD6NIsN+URVzTI7KWjAyIQzhPzHY
1pPr2Cv3CRsAygSdQ1wcY6cupCjPrfSOxWC8zyVKcvISGZgiuiM1QGMoh/4gyjXvJo7yLxEDa2Yn
7dbtDeu1162aBpk53NZWK31iJHj2WBKc23TOpmv4IsWRpBB1oA+db6pxGZ+rCUsn1dAK9UGoSRSb
wwMUrA6Lrz52zQ8CosQjU2XrgsnaQT5HALAoZNYGlV2YTJaTbuugauQ5cabPdNCYpjTrybctwxzN
5ZNNUMBh9tHkhpjoOD5Yk0WLjNWj8KBl9ItrXRcm50PGJstwK1tPO6A7csKmcf9whcn4aiD+YNNE
dnb0Ms99LNpJ7LHkSvQe1hy6w4wHPrcwwTl+csBDAht86gkcZgZ766QChLQWxx+9tapPyQ6dE77+
AZSlYOXa4JfyCFSdi0cTWF5o6wLJudblxoPVOFsHj/uHDlfQx2kgysJRzvKhLc0NpM0xDbJaqXMv
6m6Xy4w7jyEwLQKyGAqQmhs2z69l3hpBhExrh9+iPQLNH49DZrJmfGPbd+KNdG+s1Pu3rf4fpdR/
bPPTc/+pKtq8dq//8+XteHB+lYTfrUX+6Ytqv8y/VvhvL/tR4ZvvfJ0WFbNp07T9t/bVd6Oda1Pl
s6AR64ZAhtrt30U+dta1I79isqFX/+J09cjDWxOq+D8Y+PS/1/jnZPBbFefrCI1t0MSeB9CNx+HX
Ks5oAJ6ava0O/qAhVafB0W3RHqr8CpgsGUE6Ot+H2G7xtulp0h+HtOwuSa0Ncp9nAieAIvhSBmiW
EVZHPSzzHo+aUU8xLXgiCy7o7vX9qpMn3qNhiWEWSo6LQJCL3ih6nIzSfuaxfy0QocT8qseB5/Oh
o710aZX/iBQF8m7JgSConCIiTVugNFXUTzc9U4oSVrkn7lsHFXxXd/qzD1ES4KeWGvdlOeanVg1Y
EAgf+iZRpZ2lbS3bnc4g3dv1WC3uI4J/thJS59fWUMR+15WJtnYgy/QI6BM1AjYOTHwDjNVlbH0i
g9osePui3iBOyk0+cf1T4AUtrx7FoI42omtvT73uk4Mp++OSZ1bomlhEmPaNKIqMEp5C4Ehf+h+G
bGnisCw8/dmV2BGdeiBP2/CxQyEmIIWvVUdCw3h3gecwKDPE5G3a+RBUURcECbQ1O0DOZFDutBxw
VOZRA5MRpL30vYm5oIM/GhBhIa6V1/r6frRF8TTnhUvUVdyLZ0WWXBrkE04Ido1kuvXqQvu6JKMf
TmYTnUiETT5rLJbnmm7O/u3zteun4s5es5v592gUHRejlGTLug4Sg52u+nKPfGEgjaNeqB/5ktFn
dFvgxqtBsUsNti2UMUnQd3k+XoNKSBLApSJfDk6Lh2WX2HBi9+aylhsZU5Sg1Kr8tFjVcVAWu2SX
DSyVaWw81xqDtp2oZ0/fc6twnuwk94JX56eM7tGGd09Rbbd2iqTFth+g7xZPCoDwQ0Kv77mpk/ba
o4f6mEFE2iUYCZwNhah5Qu0RX0UNmq1sXhkE4IuvOLKmBL1kOWPjjup9qPgjs8XWtvZitOUevxdG
ObvpxsDxiU6fspoBcDnOe89q/T39T/Pr6JjgLiIlZQUCEzofrVR0EDs/07vknBcVv8snJ27nVERY
GKHF8IxJ/qAql8gQ5Cv3kfTnm3QZ89BkC9ksnR7dSAeiN1zv0dsLmqukaiXmExD5fC89IBc04RJA
lFOXSm9P56x96Crr2e6K/lra+gcGRDNhJXQmEzqKiwYmFJCojKOlAxTkOLvUW6IQVWgdIrhGwR4x
m2QK7albZi3VHQGsxN5oJq7Vecb2llri1MeY5YXRxFsJY/uwuE63JRBtOWEPyukKYhgKx8I23080
+ANbzjgh4F63wYh4L7CAP4alASwOZkmU78puAN1cdRblLBE4YT+22r6pzfYGRQTaGs/Mr0pttO86
OzbQHAy4mnS31WksgyXOAk/zKRFAbvSbcdLd5wEl3U0kRPzHrLKMpR9s9MylX+rVqwtkZ4RpVpET
NGfwU0Kd17wu0L6phTJSLw5xJZuHxtfrDF2lSLZ9MpikouXl8h7DlU5sVpOcBw4JsO3qChKyPe+N
BoDBFvMamb8qrmkJl+Cwa/LNad4b4EO3IK+xNowsFAIa3qhvBseZr8aI0WEyLe0Hn7/fhM7BoOxY
y8ptN84Sq1OPU4fzr7NyPUYq8UCusJFAb3q81IlbAcMpaxWqwkgeCaHRF07Z2HoNJbOrAaHrDCx7
TaLKDIdUKqcmc9cfpn2ix2U4zpJ8Dr3ZqnQ20IM27rkiL+8RmwOLf28ky84fp8zkLYoOgYa3KCaW
OdqJkhNjRd7HBdEFq1Lr9NHL28rS5F301Z9kfioqnlBg5oLW9voU1ST4PUyInJ7UKL0N4eosqyQL
YhXEt42YtXLKPT1utaZGGRaPw2jcI5zhjTAzTRtMPnySgpzym1GHZB0ko+aXZ5iA87lVyOA3VbXA
y+7RnCtP2P8k/n4rev5DuWRa6Gj/qlx6370mPxdK31/wQxPxBv6g1UhFDlDzreb5wQRZ5RIIyKGF
6dTQxNL+u1JCIrEqI94U5z+0ESsnBFLIOsGjHboWVn9DG/GWpPpTWw2BBX1Q1Bq6Y1roe373oVRk
SyfV7M03uPi1BW/OWM/zjsG0/0SejHnMpwnCzhDH9RUmIFCGM7kmb5yeN7adakCPkm0NZ2glTspU
gGCbZ/sOJXWLbroqpjTy8sBkiDKw5UuHthkDoHlCANAjj/Ct9wmnM5JJe8TfuK3HgfmfXkTarS+t
gcwr0mcoSwyUpR7TPnem0zJCxJuGY+z2Aglj5ML9PgEro5arB77kB62sXGNbWwnPT4ziYLniu7RM
/C2oLXTeNglYmwAASCMmrcxaGB0qiU+9hy9yBvkEUdI1FhZvtFaPpWRNWbrKPPBHVQiSe+0Tiob0
EXII0PJaJtkFx9m5m1RzxNwX75Iq6l+BMH5pDMFIJc1RYTo4y0K/IizMBbS1kCR+yhC+2UxfiATA
qDKO+tBcQStZNQwI06czMYIoGSbaY5gvGRnNDwDze0QPOmipeBeB5jbcvYHltd8P34QSAm62WMkF
+dDkqzgL2fhNPeHa5yLg7jXkcPzn/PRfDUkw1tIU/ldX+U/np1tcA9WvgSrfXvJjSRAIBgDEClxC
RDeba1bQjyXBsN5hZ2K1sN9WhJ8DVZx36PmJU0Gq+uNc9WNCIt6RCrSSs99ogI7u/52VAXLor4cn
glxMGMC28Qba8/5E0Mzbnhuz99O7LPfNzA9NsfpOVJw7t35UW9bFchqIXnQ4cfKRAERATDAOqQOd
BGLedG7epDVu3uRBi9y2M++Tb/ob2yNDVw8dGuVBPZT5IV5Kfbzrikb/TPQ321rgtmXqhUokHo2d
XlQxfoTEyL1hX/kW5VbSZMzES/HVjAn+YrDbeJ80Y80KYEh7cnOrAZofUwR0NK1tb4z28YI5wPQL
HRVrWmGAMJ2+DxoKhDzApMshYzEt7b2ra588tFobubbIKZrds5Pgbk8hFF3jiE2P7mD3H8esN7aW
jiIzUKWT3CsUyglN/2m+o3Ee+RtUqVJtzZq/OPD6pfO2bVPU0OIStGMUezz6qwt0dD6l49C9b+ma
ZGfbmDSo1bV7myqdlvrMo53SaprRK7sJqW6RP/mIj/UunR9cu+vKDVdifo5mZrwaPXB0EUSOPsBt
jfygrYCNhaSDDsfUiZKrZZymZ+psYe8da9KPcWkOWx9CE7WfyCS5hoSJgyNn0P4BWJ/iiNtkbeiR
xn3S2lInlNUGPhfKaCGNE0tQH5jFKpwHoMHS7U4JA67MblvSFwp3fun6uaEHrLizQiMf5LSBgcbY
W+/NbasrJ5Balnx1VWGR05jmhza1+t0YmwRprDVsXyXupUGZT74MyOaNQfLJBQ2KOs0VTlRdNuKi
2f6IV1g6p8iChBMoZTufR+S0G5a8/oyhaqFAmiuZMGkmN5aU5lKrry1svvONXhKcV59oiY1eDd6q
bD1M3ZnE4Sxh5NR3Vs7w/LiUKBcC3SQupgwSL3UQQsjWuqZkh6USAFTxWFtrYZnWRiKfNi99G3Ot
FjG4D7IucfS62uTXT8QyugxXqnaVHPpMHJWeMEUxJyaDGwcvcXXKqkj517TTk8+ywUYA6t/N3aDw
ZiSzA1tLSwN6qs7koabXQwkdx4nK8dWQiYOFpR377Qxrdj5OMW6tsIUjBKOlcPTkMGckER8ggxUi
6MAKEORIa7874Op2d2WcpnD3ZrGESTNwIqhUJHmyI88lmbWe026D1o9Odx3Vw3C9LCmmcEOzaJEj
lzA3NenTq/JZU0uQARCL75xSTymxZS/dG2CP4xk6hL7Hn9lvEtA/M3ecpXGudAG2IFRIYVtUxYCq
LioSmiC6ozay8MZnI22rfYeigGGB3t6jsM+Wi99rf2iLX/JMaQ4hph4qFLbfymyXXdckstvF/Vw9
T9i+rMCbe3bvxTMqUohqVe75j0D24ZxhlmIlmulf+iTqGLYD2DLl/OrsCz0xRiZVRHSbSE2+jpr1
3u4d79pMyZR9GHKDDJwxX2OQFOl2G6/WBNIoTMdLlBkXqxzXWE3LzxAWxaxmdo+APJ+bbL9MpnfK
NGwQG2/Upul6WtntrtmWqDtqle89L2q3hYgjAra5VtUurpcMTYhlXjS0HUzi+qTYOH5mXHFQIGbc
ywhh0VKqEEwxoBrrxUo3uklsRQAkNM4+qcbNXjl4a+9NVQwvLZWT2qrKsnjW0MVy2FvMrRSO1h1V
HFthYfZZu3WSNlZX/IDVAxapYcoiVatn0uU82J0nq9VslGAz/YZaD7K5sIbNRLcjNFqH6YftqNgM
SAoaDlqjzGobdXKkQ13ZpMTdVGXdky5KqsMjsFHzCbnjB4tbmMH1W8SRX+rGwfFG9+LYqdjEXTRv
OiNhdohhSqfFgoyK2Q02Qdry032JjuxcEMA7BFK5UtyMRPDeLN3iZHuvqcznppueY6TvPqqaFKgo
RWPhhcOgd20APBGsIzJYPF6zaO/hdGUqrNi/4ouYgA1Dz7aKeZkP0nQ7185CIqGJbmjwBnpny8u/
B1z+04/+Dwcsg2rgL+upc6W65H/CV1UVafmLDvP7S3/0pO131iqbJNlsVZlg4v1XXeVZgBRXOQqr
C3JMa/XYflej49aluydMD2i+afAyXvXjxGW+40eJsSMBl7GGD3L4b5y4UGP8WldZSOIN1J7I0A0P
VqT7G8HYzVEhYtrIDiAiYKZzQgCdtbQxXFRjUIRto7Ris/V0N3GOuHsJKKZLRGams3CqD40R7eSO
rprMt5Vdxc1BKyoxqrWUknqgJ2b7Waa2dz1HZH1ANxBnRlDWsbN6IKezwdi2oAlBr1swlhvJtaVT
VdATlovvXZOyhja99eqXWl8gmw4Z9UjArNq7FhynXsF+iTONXa0MqzJ2nKCvkH3vjcJN1LbNtfUl
b9DcPEvnO6Pp/Cdas7zxWK9JGV3rTffxRDzk21FRZYZ5jPKVj2zWkwvK1ijzCtCcqryT47vt59Yj
A6soJQjYt2Q8UFFrCpRFHhuxyyDs8jX0O6h9i4LCMGJY38IUjysB89VdwbpVpfUHc0jM98voTXel
CQ+6NXWQz45sxTk21nA/eADR07ekLbwuQJxdP2tbfDlL+zlTKd/At/SotiCgK2r0IZhMxY9ZE7EH
srLt1zleo1H7mA+AQIVPOxa8m26SJpdF6zbfm06y0DKdpntlrYxyLzfBR2c6fzvBwURe9aNunh0r
lURoucnZzLGvwiARgRrT6SaL0oHdCIQyCXu85lvyiPOWGCMnCRmI+5pv+NsFLTgiqg0GP//J6Ncr
jNJguuOStu0zIcrkeY1gEiiTACLLDZCjPL1o0uBPqEgzx1Q1JPzrtQWcYzjAfOUjaUFD8A1HDM5T
s0NXI0Nvjx4dV1e9jmA/0NqEqVvIhW4si/rXJFozw/Sh9J/mYrzvltbezRDd2GSiNHqin5xdIAvS
UC6mRgtrIY3H0uIGXEmB3LWSGz1nB4p2cAT5TUtk8K+bRHy2ZL2JOh0HRMIQEa1NN3A3GKrlyvpm
RwjhWxifZwl2HLKa1iyfuOXm0wxIvNEA1JSA9Lr7DFMCC6S+JgMmY8NDiLWMC4xqGJi158ctjfCs
hmJSZqBbwtynKbgduEUdWr8lFC4OAdbhrVjQsgGM9jyafO506QGKSzoO9yZNRlKwRgR1QSR60NXT
alan4UIhMqz3yYy346VfL5FnduZR2gCsPNHyy7pGT/fkCJEpZhGnMQ+DT2ND1C8Kms7T2y2cauTQ
zXnLOHd92BFc1i//y96ZNLdtrGv4r9w6e6QwD7fqbAhwlETJlKzBG5RsxZjnoQH8+vs0FZ8jy4l9
s88isxSSIND99TuGNj2Kwhi4JEKG3J9rAnBMYdiIiUveUNzgEaPnceF64ocNv85dbpiB8J2LHEMY
d4B8JMDoky32cC7eTNLRFmuDsScVtXk6x+o3lhw77MHW7kycy/dKqo7EzXW0u6/SJqJEmLpGorcq
Qu8XRDXbPLbEiGyl4OOohGG/7vcNFkieBxX9+Uqh09vvspHrE7amdjfqPZ+aKHB9hV7LoPaKvllR
5d7l0tiyceLc8VPVGob8nKQy1x+cLjZu0kbGrSttN7OeUkIYqDQF7IigVomJpFzTajhqGSLGBDRV
GZ/XmNpIbJaOcXHt8VAgCGzhezgVsmIVeiXi09xN9RXefCnXbaBuZp7lzGN5dsuMIayg7JlwD+Q5
e4yS1FT15DqpaNbueqseuIKFOZ1qbnTc/KTtPWVq2Ow8VC9bvNr63bl8jqJpLLBunLbLbUe3gLmb
BpZIY+EDTxxcFyIXsVYGua5od6G6LPUhqtBYr42yoGexCNNkm6pLsh1MXeJ2gvKDPJF9FAntN2uN
uhKDI4TJDU5iPl9r29GQqWJu5OhcatpdM8x0Dlrk5QUcz41yVRDVR0RU11MeJTuqBJQnRze70Y6J
bCIsCiQgqGhq6YP05J3jaHk1H8y05X+vw+a/YB+gdye2uLsJe7ujJdq7bwk4Si/Memh3gyZdued7
3sQl0Phqz2f2dVK6DL5Nm7jEZKRdAECUz6nKbWQUeBA+jGSrTmSNdaxvbddzkogNeT96M7HhdeN6
9wQj8kW+LmnUjyZFQLkEt5IVuu2wT90OOyaeH9Gua8jSG9Pm6crzDLHIILi8Bi2D5yeuGF3zXpTE
sPtTY7Xx5ryyUqal2QSFuc29lhglRoeInroH69yvmZtyldJG6k3MuLeePVm/lQ5N8UGLB53CwfKF
eABv39ZyuHYbVW7OBKESaEZg01EsHBRJ6oe19F04RlrqY46aMZbUeN6x/BiFCLRoYIRYAUPBf9jV
4l0UZdeTYuaEnJqxnHr5hyXNyaxIoEN9grqie7ZSChF6yKiDWao8NdkwsdbyTLZBzBLDKV/ojLlG
09ovVVncV5HWHrCpDRxkZldMzCFGe6ebJGd4ciPq7DK/43BcX7DHuDeIuNWQZ3c0iIGEL2o0rT9a
Kn2f3ZBH/uhG8cfEaSwi78rwU8Mor+hVg3eKPu62d3zVIU1TcMTWCkXs+n7ed/FQXziph/hGlrRW
PtkZDwQjbGr0XxsFdvqmxpGQFs4pxGqoPsx2XivsE2RVhHtw44JVNeUJN23ILwMjX1BjvQjA2ZbS
dzroNFJCzdQntKPYaThe41Vi1jhVzMzYZKXOwYGiiA0OcnGw0jjLfKT187iC5o7nzWwD6XKyJm3f
j7qBMArdib2L3jCXaxf86dClHttcMjXSKl3DXAntIxYcwvFUu7xOlsw9OHrI3avRV2rHbrWO3LQG
BK8nDh8cmS/aaVSvkOwDqHPump4p3U4/zk7xkbD7Jr/MOYx8aLKYxM6+E65vYivcuKMxfu3m1vsc
uxCFnSB2beEmWzeWkwQuTOBmJlZuB+g8BvPUF+vCracYww4GCRyK6ZXbxqAkXC/7Je3dcrNQr84+
nqh0+IqPnkeSXkZ07NYJxacRYN1KUuczuWbzKbbmMtBy7A5G5qCX6K32Q0feEeNPaa+tqZi+gJ/d
KSnwgia67spN4uUDEbuWXzlDsaG00tyG3ogI00uA8JvuruHQT6KDzWS07oqmuqKsQKLisj9YxPU6
Ym44DEWrHbCdKDvLq7p95g3mZWUQNMhFK+F7G5g3G7p9wn+Dk4Os8JQVC5F0kd2YWP0dpk5IEO2a
TQCPujmWG/oq7H1OksSHqDJ8ozTKnU4W+NaVO4Qx1xx7I2/YEfKMQ4kSpqcOJXaA4Mm7WlLrw5AU
eoD5Qj1lCBcuqznvP+qTrlzORZ0THuM6/J5gdv3cjzmaxBCv36GHHCHzrK8eU8b3aAWKgkM+LfTs
Tm9Dd+cIQzmqRHn47LwOuYzmZnAsIgGqrNgLeuOelax4nBTJQWtOLnuC226jONw25G8IdTUv/bBV
wyz2LTdDz5knUbCgFd6GUdzvx9J6qWldWOu9Ro1oreZytdL2c9oaz2GrEg6EgxQosdLpE1RaJsFE
LYM5U7N1j2z6LmxYUVj522KNYBXKONEd/JCTsS1ilKSdjn7OErkmLuNBQRdagzhgj+pst+Xa9ZZ6
olg514jly1vyTJwGLviUhBquEgnP5Ttn6cbohcUfqiXVm2BxtToIlbGsyRcM0WBX1I5uQTMVFqY2
sXcuwbb3Chozl22P1ip4fS0O2hraJ42bNXH1FcFRPBeJ0Yv7GtvvfiEXeuW1c7YhwWWB/Fb5x9RJ
NjbO2I8imlxucSpMTOVABg6DHwspZZ9f6LOMLqOmOMLPdw8KOSUXRete2VlJ/SrTwG0x6Ig3RCdx
RM4u/SFrmjl56Ox6UPdFhqjioDTaog87Vi1vQ8nA0Ih1Smv5CGtlGxhQew+bWI2YfIXotnKfwiZn
UceLB3nH8j0TyQuI1i7oDlNyxy1fz01FXUUdoS0olywwuyc3Lth1qZklqNZNXANHrQitgpyYln+P
5BSgRLUK+jbGlniStTUwgxKcwABeio5BxKY/Y/CTps7ng6ot02nWhXbHLErTcSMYy1HF1q+e/C/T
/0a/k+GZo70q/6ccipsKoVX3739JW8YbtlIenS0O9joHaN3hGC3/+xtVPkLuPKn7JN2FFfWfQVEh
ZnpYzGXoHs15oU7MLDymkapE0mmvRMbm+4bC+ZM3IPO83r8DahjkG5GBX4YunRBv3oGIba1a9D7a
WZOHMTgsuygJBk8L9aNGxGDEsBnW28RI4uiir8OlhPDvwmNU9tqdqw7aEaE3U+XP39WfXBaUdgZE
jQ2u8UPSXGkMIToOM9qVCqMfObM4AqeEImQmMqpTESMx+QwFwF2gjFH9apP6yy8FUd4P14SXt+Uf
jOAY/r+/JuXsZATE4uW2ZjoPdwRbzGhDoWSKlC8kni0yLwzhGneZEyp7TY7fpUnIMlnbTa1fm/aM
mmGlYh6Nd708QdcN9RRfz3XVopTF0j+/XH/yJVqE8lkOHYmqSh6p/JLffImjFyWKgbR6V4YjCjhv
nobOj+0MGXtreeQOUQ9R0nLdNc848edT00Nrn5vhk2pqTwXc9S/e0buEAu4nKGtpIifDEB7t/I7f
vCPFItdlYG5A3oa6j1Q2Co96IKn7DoinQ9ojj79Cp0uQvEFjDwrvBqDMBFNr5IImftfV8gzGlf35
GzP+7I3RrUrVo4tGSSYxfHepnFGtsbM08a62IyZUdLk4Qknmx8Y/SaqoK2/rOHfN/VwxtpIAX3XZ
YTT18TSYI7UC8YiSQFXRHa1w0nB+xoqYbM/ls/DujO9wGszcISmwq1ZiPaWn8mQrRQhakjkt4CyF
B/3L66EUZfl0GhaJAuC0RGoQJrQmIDGcbuQc95zIIrxy6RDn0NRYcwL6+eXQfxCUUouEktSmfggI
8Yc23VhTGqyajrI1Yos1UK8WqpTcQR51SsKP7lj4vctZd0flttQXwJOpiHlbiBaW28mzuVqRQciV
by2K7HE2+VsuFn+eHBbH9RkeMvRaftltCkoziIHmsooEpcJPnHqM1tFI8+VrOzpNT4A3djYjK3c5
ELycP+w/SPQvkWgs8m/uix+YfamMfkIk/FbuoxvnX/qGQWu/4RPSXaxjmvNHYuQ3XbT3m4PaBzmR
Y1N8y030HwzaJPYEDx9tjlTvspjKdekbt6/+ZjI5WJ5mYEo7C63/Bgb9HoGmF5N1xkKyjdDatd97
6bTRbkZVjVCaUl8FpFVG1rVBWNdxycXfbN8lwgAhg0cCJtZNU4ML/X4BQR9NDqKrlfszvrGMMwgV
esb7mStwSZnDr+oQ3++FvB6NhDqdxYQisyW924yQveqQiiqvBzDBY8RJLyTghCN1P6FnIgOBvHBj
crU7YSf63Zv74E/Gg/fLAy+O4Bz8wuXbc2VR03erZaMw5VZ4oPdL2/cvRV4AleTaCBYvB6QpXLz7
UFd/9ZHf77/yVblanF+Jt8F0+m4767s+bYXrUHNRaNNNhtXkBSqA5clLKICL/nblJMwKdTsqL8fd
i6vtvd0zVZWp5pjlYRgJYS9l68YcAxAVrqF8MsLR/tWE8cN1ddgdcX1iDObiUsL9/XWdO408nnAa
d0M1IScZ7JCyPeY9YCxXmKyNM8lnRzcvzb1DeuKJ/onyvqwBe+S2vpSryOmcUz/r+rBq0W+MK2o4
uktt8qZHVutf3AUME7yft3Mqgj04DZ59MEkMErLL6+2AUZJVHaVFz7mQU7t5B7JuhRddlDNZR5Ws
8GgiTRwQ3845CVm9pd3xDM4nhaF2p6tUnhwSyqn2ZGpbz5HRsXnGds69ROQdfAPHneOUxNCwo6oD
Rr9yMrrKdWgyi1140Du2RaVNoF1mfXE3tcWJTGkdinrPEG+tzNNJ62nbCxNJnywtiNJnIIN6JtNy
mcY150I9vWgNQDubVcIOEnfMvJ0EeB8oPvbCU9MCkMJ/p+Q/oNeZlaha6XQnar9zl04k02tJkk7k
5Xuj+WEqZ3FZqjGjCmGg+A9wlABuyIWgnSW5M420Ziqin268rAHFJfMORDzVKTdqgX1fayencQQX
L4zxRiXlt/C9ZpGSHzpHOB+11rPbqtPptSWxGEOomrifTkoDVGr1gxskS0IbJGA6jjUQ9ye76mli
sk2NCes8bA5myydFYg8Zlnfs6V4JTaGnmYTGXUGbs8TKzhWJZ3B68PjSFrfx7kWzWM/nqe08zzSG
oFuSDiOOT94kz0EdCMnp9V6NMWoPfoyXa7hKsokqtLRi5oPUrJ/0eay7bSdGRgeFw2eMrjFMin3W
KE3Rr1CGucO6J8r+4TxYuTXradBnA8hoQf61vSLNzXyuJH8XRzUPv5xHPFCg+xozGrbEUg5MOD4U
38TMedGeoXdDCjhxM1BGOdpSRcXTXT9NZCsVfsR5RbqBW74kL9aM/RCngJSiZkJNhOmBXWKoYejn
+ptTT6Le4CLoyRwnwMkXd37DRHc8/wzxM6Vf0GXKurHEO4XP+iGGtwlE5Hmboem4gWP5eNh9Rsdk
16VheKFhrKz9EW1LkDWT68Gm0B6AH4Y+t2HV4ytJjz1u2NpauUWmT7c12pOWk1k1hYRgpDT9hMRb
oEbIE03dC613xgnlp8Lg1qFLU2AXhlQETUQ346muOTquYhg9KL946MNLffFmykR08TLOSjPCg3VL
ciPIpRcPHZc/3na0dm47xO1E1tM0AKhDtWelZgAf1mhxnbu72ghjTmQgCmHpzRuPHpEmbqY93nKT
iKnUOFqudHWOYod3d8KkWk13Nu0z5xptvnZlPppWZlMBG2uPnQrmAfRor/p50q4VO+5PIm6wz/a4
mj4RGuOZ3F8d7oPIS6YL5tVxZ7o0kawGVa9QzVfLEQA8emk6lk1sFc6hTGL7WKslyMGwmPMlMR8F
X/iE62e1pPB8Zb30Lx42ZBF0CkNpwM3tURgFWEWv5dhhhHCc8N4AgAYYQTDTxxEalrZ5LjUnPab4
oM1dQ6zjyA8arDntubN9zqzuJdb4hxXrMlwZkRG4IMKS9lBbgTsRSwsB1PX1k4Xr476Ah0JrFsnm
S2uE5MJdEt6f+cIzLTZ32QTbmYnnqXKj+9SyJUELcpYqavoArcKDdSYGQ7WDlHAMKpNrVHlUw4Rl
wDZa4ZonGSmhMafjY0QbQB7XoslhUb2HhWPWp6JVlGW/xObg7o0ClEWCZLhijVYjT9GG+/+8RKNl
r9sS+b9Xh5dCqaObFlpsH7neHUq+5j7v2+e5AKXnFtTucaEOQUqz0hGjKuu8VWvJgVBQ/dOghOiu
yIKlp8kTzi3e5oyGxVHsLWNQxsAQjebzXDoksVWtu/GQClzDGU3DZqFwoYjdOqimjiiWsYhFQGho
Q6BrblqIZYywPGJpNz/nmsHP1+xY7Ucr9vTws+eKhEiipg6rzeJSd7siGHqgNwKK/5J8tIFLV4T1
agE8f5wdl+hhs3SvndhQg5SPtHU01EykUIbdUzW5zCJ1jyTBEFSfZNrI19p4gEoJiaQsFmYetUfc
WzOxfKl7VKaZbaEgUiFAvNa9vBJ2oWRcM3thHcL0MZ26SHWDaFLkrYQRB49RXGnHV06zsXXW9JT8
0fszgWj3sXfZCb4aP8891sGCYvpl5ZAJsEqoeoqw+JXcgpMRIb+D9CxwLGWs9+3Y7uZ4ZB0crQhF
AC0EaCQwkPmpW/HKKZsJEj76Km5qg5e3LYFZ15nZxzm1whGGi/m8YLCBxZHLpIMXul1TqcanmIWa
xze9KF1qmmuBonAYMBOetQBtr3QvpZGxc2hGyx2hLw2Chpz9sUss1uniXLU7NxVkNuY0h4mBSEN7
+/q2XruAmzhlkggVhe2Lk3R10eTQgWclQD8y+xYulJS25HDbuLDsEjWU5CivNDuCeVNbr3oSOu6x
a92SresJYkZCH0bZelxilXFOwDc5lTM0dZp4/PM4koizcNXRcfxoMu3DkHUporrGmm/pb7eeiA9i
YZ1blA1U1kzY8nLEZmwZWnQn6OmcWTdz+9KEdO1YFx3tNq8U9VAPsfK1bxtvGw/Cm1a8Z6acM++t
T4Lbws1bdvLGA2QzWinEiDAwZZvWMYEAoikBcWtxOkARW5LLHmoXypSkhL68DeU3mqYGX9O5FDzv
+BoVreHU0Osy4IvsilpJcGGTAXmvKbNJhApbpSNubSNRhtvRnnK79hMRR7F7wkru2WxVSEfoQnEj
oN3NnCVKpH1MXablaDuJnpIbzZpOtKBZ60Q1UemGeZEEvaCjUdizvi2wciGC1mP1kJktWpCiH/1E
iec1fxCZAGBzyNOlJl4ibk6Vy8qSodgA8/eSgwIEuRo7BKDm7Ba7SLdpXZwcZZMP4uwmt4NSpetI
dbwLc+5CvyG7MXJZ0qlJHzZYCOjdXrSCXP2p2VcjDETU59qpNFliSLDo6U8dqX+ivpwEMLvIvtJr
bUE4VSF58VWBpKAZq4AnUKBhLL+WxO0r+XztoXrYc18zGAyNeu31tXoNDTkGo1r4djcXcN1Ws2Y2
DqFpBsln0HyCyUysJ9O8NtXevKJ5r/zAt82+XE75gZ2vIC4iU5DDGL3vFvY68vKrIYNJM7hU1yrC
kY+1Yg+EC+jGsRrR9/kQaQyQU7PNyaEM7PHGKLQTk1+5JkJb/WrZoXUwXi2JBbnUaDdLR5gQL0gl
fycfiy/EHHiEN+T+CJTig5pXDNrKSEILO3C3mulDYwWJZTLFWTfh9ERlDo1OSZNBb+RVl4Fjk/rC
aoOemDtyGWksXIVTHnc3cyZSfJeM3cHPT6fy1PHdqUSmoFEdAbAAlvdDhA7pfqnHjlfvaoLHGPrH
CYVLG3In/vx1fjj9YFzQACroa8RfxMHt+9MPGWr9kFY99Z9nJckAFnvXwMrlr3op25RHl/Ny+PPX
/eHoz+tK77htczI1OSl+/7ocyXMjraZ6N6W5/dwrRbsrugkOXyAZole+KOeTbcesxc0op9yfvzq4
zfuri0SQUzEPOG/iPVJKkjnoiWZXO0HHIFyr2+p3EFrVBf1QrPZ9JFE90FSOJXLyhkD/Ro/8g9j9
ArEzmL+5Cf/ai/OAxD8po7eA3R+/882Mo5qymBtMjqgy6bkDQ/lmxtE0/hO93MZ/Ejq/JRhLvE7V
/2O3kXLS/+J1eHEcmc8HqQcUpP8dzei7B1d1VXSnJupTMAVubEPieW/YASZAejbCRhyH4iUiuT/O
P7+5Gr/GrX54gXdPbDsZeYEySRxd4gVil3OC95yMx8SjEuXl5y9lSTTqzSpEORO2JgIhDINyKOQY
7wA6RNZajh5Vu0qtnLMgy6BCIB2Z8DSjw9B/6tIpcr9goXN7datyElUWv2LfTsoDrkhUZS+YFmVk
Y0QiOK05WzpS1e3slsPvCZFzSXFJHnOnmBeqXS/7nJStsMWqp84XtqlU4d3c9JtUT6wDsJmGTqxC
GkJ8VkNhgV6S5esardVTBGgrpNGI0fD6wMoL6nfxQuvR2AIYlKNTBbwJ9r+E7Zr29EE/tFqdfJyn
fLjIw2YgvnRE87iBuc8NqnBJygysyebcpWWW+EQmEcMsrZaILHu9RfUi/YkE7dfLRdp7sXIrEJSY
5doYo9Aj77HP0n4KmQ7bpNuev5F/Vo1frBqSRebm++tV45qKx7dLxh+/8MeS4aq/WRDBqkrAiSVV
4XAGfywZ6MxdbLswjC7LzGsC+rc1A5MenjrIUo1EcqIBIdy+6czd31CFq1BLePGk6/dvdY9r70F+
B2shiKklqQTWjfeYaSiUCBeTZe3Z5usw0NMlo9a5Dg8WRSO+MVt47Y2Ufu8WbZMmpvDg4m5/8jCI
fLRKACTTTrsHlQP9Q8SgsH5zJf9kxXm/V/PudJWPzxtEvm+/Jzw9chVCcoXMfTqa1bMVm9MNDTXl
ZXnuGG+SfN56tTr6XV0RjvLz14an/34NIonZIBXGxBvA2myffQDfLaixjgR+SBpqW8LHognRGYoh
8a4yD/t9YNeWc0k4YGlzmWznYjK95KOGDvzTtJTLizN0SKbqZTYOUU5KfGYP+bbP2yFbc8iwPzic
uWefnmRrH4qiv9Rqo97gFTSBWQfJRRRkQ4GYFNexPoNtOZyHfdVFBUK8CrDZMCwEwLqceRpShO0J
ftPWnwjBIoALDGEFvQnozpEeF08+nAhVKFFMsSgRx2S4WAs5Wsd0xMSI+BJTfVCIzgLPde4GKmdJ
ZF4aBhHHrstji7mOE4VUlrSVMe5maFeyaRcDSx/uvdXi4MZeEQoW+3VMtXihT/NjSTWttVKIX7y0
RBqCF8/9Aw5LgmsSlUCHFclfE9XSlovuxsjmjYhzm3oxMkoUU2dNZQduTlLO9QEIBn9PGjXqU86C
iG7DUdvARRa5FoPRJpsRomYmOdixIU/ciPSMprGZXFFU3mkYBNdl74hhLxvUI5IRyBaeSOyIfc0Q
HR02tqZuYIFCMnTJ+uU8ZtnoPNdmtBgXRPohaIyiRBeUziM/AhvCxFSnirmzRl1XKONFoiMs69FJ
Z3cdW3Z5k5XtRH8MrlGqWiGozZbKEkpDJ21DWmC7aXviOSg0U7bInYHXYn3cZGqyoTxnDHhSvT20
YHFagHlBMKshPSypmwau1TvPIKH1binUZe3ldb+bE9qsNj1SE3CKVEelg1B16v2xKbstoTfaRai4
NNG6GqBbKtVCIpbNqI4V/24KdbzWKiL5VknpFL/DaINLAiEYKwIZy0Im8TXseuNiGSvbae004Nm7
BbADiRzIAuSQnoaEANxqLZkr9apxSiyzIdaHyE+nkLRIt+6zlzKFgHdXfZtudbUSL8ieCw3wjXos
MrzLGtUisdNt8swmmNc7r4Trvu462g6XYTH2uWqk46PkCuDMLb16XjjEDRSAD5hPHa1R+i9lOKR5
0HrY+nybPJdk3Q9tqayZDuYrsO9y9jvV6bX1MCJ9uSXfep53hLyABihhyRm+KtsiCtoBNPwTQn+q
NkkClF3Is1Wi1xSZuiOfKGYr6MvLNhZJHTSIVZ+7CpmF1FZwq09qtUdfn51IEZCLITpc2hqS8jpd
Bjquh6rxfEX3eLVWfrY5JuKJpjVNoLXsQqmBMLuHPrFTc9UmI+9+ikiebSrij5JK1EgGLZCWUUcu
4Vl45oJY8CDjkR0mBcR2Gj6raTuoV2nSWurRCwUnmJrQhWfE254VoB8moEQu5R6fHAWn9Cb3oA3A
K0o/QhXpy33eGQqFxpkwlqzbTqEe5nSlEQU/P1vDgKjv4I6Jyl8ysHj60Kh6jkyMoNoixscymvKk
I3fKKp8p7mNomdulu6jaxT42ncY7RotWKRsxoM1amUpbbxtXz6/xeoC121XCiETp1YQcMkLvU1U8
WMRC5NetlTeFj4+osgIXpfWeCumeVqexj4vLAsKKHnveAfduUeOCgl4ej2bTTimCIiscgrJrnU/o
/gQ5TUlLgV6OlVwjxdSe1RUaTrddxY0jnipNqY6xPXv0vNtptQpd1aQ/mNSFTHTV507rP5KKZe9H
VK2WTBcSHwY7N/JAoa6IOHwk3iQwMlsi+q0I7TatNNxo5ARdxcYYouNU5vIyzkV7pyOntrGoDNYX
Gm1sxCmGFm8qka1TvWKSzQF+Lk0Yn4swHuPLwVnaDrwEweFEvrVFpmiLlVTJ+72HFNQhJTskiIZ9
ZuEje3Ngeg1gA/CUo8OkdcQ7DpWO+3runXLelsKgog5+P20D1nEaKyLLpD+KBb8rjO7hn8Hx/xX9
gHOPieKvB8eb38uymymGL5PvjYqvv/hNJGKSaI0FEB0Ip0uXv/vvAClnS7wQhOGdZ0Q5Hn0bIHUC
IKD5mTsp1ZWpe/8dIJGWEC6DeMTV4FjlyPc3RCKveNCbkxr51TLWj0OsbjLM2u8nyJw7ZilqdYbF
LrM5IIaB3drKhXHUw6nypE1GM/yiSOhJEb3deCtEAe0epol9d2lIiPXjXFUoGej63ApiwHNlBRYy
sKB/qcc+vBY22U/FrKmBmUCtrhaoFgpIla6D0J3NYLFzvcYTBBOzdpYZ8bweA66sUe0uW4X+q3sM
PgQCyCQq5moVZH1ZPoa6gvHAxJK4bj2V+Cr8dw2teDLUSj0HXGmTzLo6x15l5wis6hyHRZ5DBpw3
hcEQl7vEWZLfidCLvoiFJK2J33m05iodAk8mbdEvTeiWdg7gQmlIzP0gc7kqmdAF/Z9fcHRMr5Mq
7q9GQZKXJjO9QjUk3quSSV+MTBmRu1E6+pZMAptkJpiChY6UugKQG+KIYCiZHua2XGZCWQHXCaNS
D3SM0pAuE8d0mT2me1x5U+aR0Slf3PQyo6yXaWWqzC1LmbSv43OY2ShzzfDMEisgs84yETsbnTG9
92VdJl2UkbqmTIiAtJb05pSOUPWBgbS/HAhS66yov9W6riT5j56MHP9/GnF4l/lrZTsY91Oe6RsY
fXeLF4h2j3EJwyvUruQ1G2rmFxWBVJY1difHBrBe22eUVeKtmPjLtQkE64w3shko6AR1hGQ03JgD
KaUyxsCQ4trhSZNoblsY0/XYpZbvAfcqndv71hkBlliwIVFhVBQhJE1afrAkZkzk6QNMtR0gas4C
IsTmTSkx5lmizbZiFTsBAK1WWu9nWZqeQolODxKnDiVizeZEGCT7cWEK5CSDWgXhGeX2JOCdUkm+
GSQIjibyi8ZZfYO1Hpw8lpA5Nzkrr4TROwmo4+Iy1hpR6UGGsphORutDxd3moyG7IMY4XhVuYweQ
5o8LDt7VIkH7WML3lgTyhYT0owFwXyP3iAxyAH/EwNG+liSAldf1FeSEd3CwNQWpJAtaHOx+fiYQ
xob75swqTJJgqBlS6POIKUI58w+chth7JCkxS3qCakgTqsI2ixniwg1Jcdow8As5QmuLCcGRvtId
4pX8mBV0Cbc6lJm4tUgAgCKxMKRo95rJvbBWrTS5sFvV+YBdKYwfJnMBOhm0NKck3pPihxyTIa8/
JkfS6XUOpjWpaDmigtFvQwNrMSINxXokQblM96KS5s28WhCSTLjdzHLb4kMYb8ckMQXpmucBNjpP
sxmEc/qUZX27lAHFpqVDN5fV6f5c294SjB1HGk5cSRQ9FVoSIcqMNRI7MqUqIAFERc7dNC8a3hUt
mSSjI2YnCnLymdw1vEmfRbu5d82noSpF/8XJPC2zYaqJNxxX+dBXB+ZKRDQcQAjA4S82fYRUCFsK
WSIq+oK7Mhts4jAaMAFf71udk7qiTa+n7X8gnl9BPI4tWYC/3qlPcfXy+//su/y5BMd8TYLbv/z7
XwDB8he/7dTab7TKQ5qA5mDaPzdWfJNzovREq6R6/9F5/nef5jeQAErhtMmZFnzmGzjM/w7g84wZ
8a//xh4NlvweyYDzMFSwYZP6BcIEJNr6BhpuYOzawqP6VyEyiSCOuLr1MjyzeMg87De69SiKcbyi
rhQH0VA/5pGl7FXBsaUaclblJc6CujMLkmyL8iYf1Htozgj7b96krGTIQYk7M/YtPiLfnBVngypZ
YAx3jjUZhCt9AkKFgn32jOKKNrMrQxHYWcGbepT0oCpABflI2geE4ddBHZJjgV7Wb5wazrusmpWq
uAsuFg7h1LldVJ56Y9PhufJa8SzDPWg6a9ezSUcdbPrXLk/Zn4mPWePUOjrGtBWIovF1l1+9rLwS
2ngKJ4viyWTY4H+9GublxkznCzXip1DW46FMnpkiKpp0li9Wjzxj1L5Ujv3YzN2myvFKtEVsPISN
uUtaFweJiji96ih0LRX3qPXGYzbmzw7emI0aiZPaZlfyCvTsggGB1l/TWrqXoz7dGPlcBUZBEv4Q
OTGG1fEuMsTJLSfsNrod7dvc+8IE4G212NzhG73IBp2woRyFHMAzF0ZVOWYkBz3GLTplyIHi+SRq
8zE2sgPnsee2SUmttI5oLmDAbbNbm3wgYSZfq36+MUnV2cxGv2m8mvOJKZNlAZ8mDlYrUG5MeRUX
So9bWEer7VeMAfE6ybzeR1VSYV1hPY4UeS3j4nnQ0EmoM365nhURALzDg84PKM1yIzr1ptfFdohJ
2XPxfCujelE7FEiDA3w1cn7M0pKrLJsumBqtnVuRmZUmfMLKnO+XsCfLvbdz6iAMJcg6XmhMgERi
YlQvWys9VPNy35pNyKo93RWqFUxzKfySAldcaMlzib9gnevTF7daLkY9SljA24QmP+cxmdTP9FFd
e9Qk+LbQNjN18ouF47iZxjv0FDuCHXpuVGMXFXxHpOzmPsVl7EzDcoFpPSaTj+8TKNdAhsedMC19
v2r0wljVnXpfRtoXzxAYOieKrfsoP2jOeNe0w5055V8LIqZ8FYkhxpvpzgi1mJKFvt4Qw4QZ3lY4
piGQ9M/XXSvtI6fux6op0w1uDJKITWfTy9/jcxJ14HArGvZj4rTzjsgHXOAaccW6Un9KQ+ZrOjXm
oFXC8YNBuEOQT1Hoz41p+TPA044gqfHQVNa47wrb3U+jQvY8ytN1s9QFVcT1vEGYOR4IVet8XcmN
L73WfZrH1r7UXDwx3DVV0phBixolDTyCgwMnW8Rz6FRk8ke1DryXmk15n5XhfTFBtgeL2XnJijwJ
H3XWkebnTzgoRx9p1nriGE61WxLU/dyuG3OKURvA6KarBAf+wa36/2PvzJrktNIt+otwwGF+TZKc
qrLmQdILUYOKeYbDgV9/F3XdtyXZLUe/335wO2yrMisTDt+w99pQIN32qtCSm6omHA340lOtkYWB
t9YO5Wi/ICbt3qoKLW8FQSwsnHbjuQCnm8V3dmVajrDC6ujGGNjjxBWX/5KJt5ooHDxJJTwwCXtO
CWNnumCaeBer5I3LsI3oQxSTdKQG7rhXgotuzt0vruaQB91Ox0h2H9rUXVhOfvrhofM30/C/KLjZ
HNMD0rLRvTEH/GX/lhJQiQYxrw8WZLwNhr9h5XxdpXYLUcpw/mH+/etmwOPVfB5oJmFBQNF/lf8j
LRkrZ3Yh/HKrb4lwOImCSDvH5ED//e/165SfV1on7S4vBuCU3fzPT6fJdZWZgfY9iCF/YXCVb9bj
ODOmOTAZCdVH/k7f/f41/7qH5zXBvWM7gPvO///8mrFZ+YlHAht1mZ2Edi8fEKAVgWZah0mzizWy
4gTW5KLrOd1+/9J/cUt9/r7+6gGgEUf9vX4ePzyN2fBPC8Pi6tCXnbnNILPfzEzP1+PiArBUftB9
9Tb1iqnwJOUpkz33rQ89vkvmtwQkXFwtF2OM8oP51sEHsxNkRB0Lb7qYYAtvMOA1ASOpDVvLc+V0
UBPknSrjJ91OcAIp62oEOBiouvb3tl03X2PE+wFKg3n7+9/0by4hAuB1gczB0MGG/vLFiiL1UVVa
1SER/c6q0dP4yw1M+fYfPtF1HfbjtpjYJ58XQvsPxt/iUvrlE/UnAxqjt16rPgwjWqmb2cASrjOc
oJj2sy1er/MQG+VtIecbd9DL22QlBFlL/NFKzuW1VAH/nANrURexxlrAn8YHzXeuzE7uE4/j3kbv
B+wwcbBOClBhtpj3ZSyaVbGbXox6199VuXpSiKJ2o0it05B6ZTgxj75AT/0RpbazqfKCb1F59R4Y
7UdUL08eWqploNNQBGJigjzAb0iDuFw+WUcXuYsDTIzLjTszlmfWZ+zQS3/rbFDVrkGN9fsv7G9O
GCw/a0IXThwB5OrnK3Nxtbq1gKsclgmGBeWE4mQj3Zc0gck8/P61KJT/8p3Z5J3ybbkuK7713/9w
F3RiTvGazxWueHlHntCpBGz/Dy/xNycL5A9hWetf/+oIQYecD4WuV4falw2BAQqKfLS8rSd9upjz
fmAQnwvr4Gviaor8JITdfdJU9Nxn2atHRDojZdkhHMzMg8x4iCc+p1Mzl2cGPh+LM5khwvv8UJgO
TEN0Xgzil/6ySJ1Qes2jx4Bl4/RefLTmlDQYgCkbJFHEVfltsxMdEaek2Iv9qJhZ6SL9sCsuwTbN
z1LlZIhBQGQQTYFq0MLaZItV9OIBRLq7uhJJaJnL/3K7/6NJ1/qbO5bvAscikgjdwkzw85dSiYbA
n7msDkZBoyCTMg3SgYRkASvgbLBxILoKjUIxe1ckh0Lv7zt9w9DiGuLikwfrMmRMA58zWiZEf3CQ
ccR/mbLG3Ho6PXUunasIWEswRvZVwmRwa3ecRA1+0S37syddTG9Lr29SN73HJEpV1fILd5ra54n+
NFOIbZooafZmMbH4ne5i21lXclyfMGJWyIgkYUwj9LqMCn8v7OXJbzp5/v1V9Tc3Cc+M9X/MT+ne
fvmMprhFYTvJ6jBh7qfEweE68XYsjAZRE//DN0I03l/vE4+nMMcaZqEVPPfzV9Ja5swYaKwOHcEK
oeH09daLslPEk8o3+H4W1gabZaZBkoJjigjYL0woQAlQAI515LDcIhSOpUQLxpWEUdTUA75Y77XP
jUtNeteFX+Jr9lfHR1WbW7Pp38psuVMFQ1d3fRhzmcVm/hJNa5VKEEO26Od2JBRL1SKgXA1B53u7
ga/0s70ExmpuU5v/0F+V7trAn2gmuWuicdgUy5AcFULozyYoqlS9nQg6OVXj9JAONJIek19CmGj1
7GV66IYYEMUaAGxKtibGDVwkVJdUawaQUIy883b9G63kn+Ao44JsRrkzrK4P19uoVzaB2tODAx0S
VW+ucT9hailaqiXSE87YxLyt2/Bfd8yN2szmFhui9tK31RvevO0ErAEDbnpOSRnGo0MpjiX9S5ZI
sFkWi//aPmCiOxFIdlrIh4d7zA08DMWJpnhfRjxZ0lhyYXJ3ONNwZq/zLemn6pQb9pXsEeaLbg7W
xoile7qfCNK68KjsyUH4IhBP/8Pz2Pmb25tah8Qd5I9cUfovz8kC4XwL/KY89O78VvXyjrXoFfUF
H57Nbb3WX5+tdj2QnDH4VHqf93yVDLt56qdNm/HHGGht86HKQj/3t57sTBdteQzFSXhV6KtxPhRG
r9Gg5eWKTU9DEqziNwB6/rnpoJcs2DLCYUFrX7FnCBaXTYHGGZMN85M0Kbf0ziRDVk/HQMVDDteW
yjqmMSTFNTFrvpCYMtvNxocBPtumE/A5PFpSskLOchzvLBsGWV04KmTZZ27babnA1ABgjyCF0tAW
4Lrzm9Mvza4D7eHSHRBT7VxJHiI0meODieFtreYH91/P1/+fsP3DhM00KQJ/OGX/YpZ+YBf2ve+/
f/9xvPbnn/qXksr4A1QnPA8qPJcf9udozdf/IErURCbFjoyKft2P/Tlcg9bJWI3YVvyVlKHG6kD9
l4rK+gOp5spH9zlSV8nmfzNgg77w6yEt8JwanPEUoTpprb/cWO7cISSf7OqoyZxV9166ESubMNKm
iYyeErkjYeaumC6HFWtT9i3n1oq6AZ/nHtrSSrkBo74MBW3fVd9aDpUXoBxnRebEsUM85dTB340d
9aVkUdCyLbHNF38F7ogVvTP69oRZDByPG7nvY9UA6DFhxqHjiLeYgdrAWEE+QGpG6IC6DrrShPOz
+Krf2Qnb9QL0P0YVgMhW03oAPPvyOBIwAjjN2Y09giN9oCOWWRpfGyteqJrT4kGw2Iaz1lssMBhN
118SY2z3ApXFiShA7nVsBc4rgGj4ReqTZVRCDz7XiIEekSp6l4pnyd04dWJbFe6tHA3/TAJCu/VK
MuaQueO4MnOSOt1RbvOUVjvK9G4PL5Cnb4rRaEUu1U3tHjt0PTtHI8NwGaVxXbn+Ka7yrV2r/IZY
RqT/UCE3TKi8EDVWvRlXzFOHbi2cWksPWA9Yl36m+uPYL9oh0hbjZOWJdqIMakKCeWFeo+vf9kzl
zyAFWRq2ngZraqJNMDAHhQKd32UclfbeglC5E61p81P75baRoj+7qRaB/hEPjgJrNTPND/sJlVbk
5v3tkrMinOCR7Rycy1utAY5lrZisEV4WTMlveomcE4FYdhhlTC6l8KMn6aX1jrBs5x3YeD5TJIrs
HLPj4rxcCV1KAevyykJu08TzDoCEuh2GJ/ZsOqtRmANgOlbkF4gv/9XrqukjnmZ/t+gV7LY2gmzC
fWPdWpz7xeWcNY8Jm5hHj+rwRaPbo69abP1MGJW88DQcAjVMfohoPpStJvZAlAlgZcmKLYt0AGbm
ijJD+f6YfNLN6LPbgzfW+a2qW+1E7pS8FmWH1aRN0bI1cF+6IDW00j2M2pjOu65fgTiguuCqLSti
DUbzLvukri1qzclaUWzik8rWroA2IHOsJhcfahvFk14FhSB6x5ywN2AWiV1sewhUlFjKGwQrB59F
1CYZq/bcOeKlLlo3umwB+yUXjVE8O2nn3gFw3SOmMrRjn45WJPbFYMJd20h/qvw33JAt4/RoXghW
V/1NPwqvfKNpj5ZLq2IG5Q3jo90ok0ygMenGsEBqZ0U9T9FuBGJVVP5pql2B6irqwV81idOAgdTK
DHvMLONDYxF8/yiKycrV1mZHO+CvctwaU2Zve72G1ysT+jUHJZ97KYkbi5yM5j8k7lYnbqidhkAH
eHfVzm7pPpNJT+5d2NuzcVspf4zeETf30NkWf8MJR3q6pdFAj/U9V66dgzgtR2prYJs5eZ2rL0Uf
/OzV1aJZO3iVRPxk18WkbcgGHvPt/zqBIzJHrPNEZjCOTEzqOXpWrhQd1dDRSAZdbqoWBhTyPOt9
tliT7Rn+Ak2n2XWrrdRSn2LKIDQirOycl1xwAEKVXBEqJkkNJUbDgrJVn+CPcvat/okcNvwGjRQQ
I/IpM5MyxK/qazx8onYAALSJOVzkxWTrJCCBIY1d5cJ1TSrnmkxKtbNX5qquFxKMnM1nHDjQMB8A
XoiLzgHptsnrDqTaUvoT40zTOVe+1R7z1Oe+V3a0tfPCQiI+mu5+NESyJ/TU29dJl99UorhcYjZE
m86w60uVrOG/wAeQ/QxWgo7Qc7mpZAo4baxGuOzoOU8e5Dy2gNl6r0LcM2InDTsYc9pOB6d27xbo
FhzB2jjAS65BBKoqRv1jfedJlwrGaeVXREhi3kCtvpixzW6KtjO24HJjml9Qu5tlGQt9U/bL/NbO
7SvPqO5qRTpgh4lw5iL38jZCb/X7eDGiHS5679HGrHxrQTjn4VAVxHC6/XU9eFjHtFk/SWxjbwvE
bYZaxrZ32WJwdEYHNO76l9w10i0+Vu+rNFpVY0UWzSGzW3XhLu5ypiH1NsAB2TZNc/YtQdxystsa
OVesdoNWWawmdDQHg5kQF5ZJ0wqzOVpuGPGg32BN0hOT+Li49XCcHTmCPaqWvS1Lm/gJg7380hMn
MBV1cg3Pl4K3U8K7AMrZoFIx0ch1QAro7xQUHsveCIMssJhIvhuQ9hNShSQPrcxn480vsGvgz0LO
m6yEo3GxvpiwMHkW2n7zIj0xnA13Mb5L1jU7e4Cdn5MQfXD61nzWFK9HKmK8Jf2IPOW0aTABD8VV
rk/t08h9eAYV1N2AMvUvmZpWRJdV2SUJhFC7zERe5eThEo5YOIdikd9az0ovZytJnqN61K+iyACm
nfUOlQAJf5vRI9i4Lk39qleEHgQpd/6Nnblqj6yoe2FohvDGybcma4tbpp2q3Fil5xxLv/cJ0lj3
NVlev07oWTeNKvUwn2v9SCLaM92NExjQxCkeXOzC2myySsw7D20vJsMq0sMJo/5ZYWZHrNavgUNd
jC+RyOitxUKLhhNJnSZGoKxjj3F2Y+Hq9jWUfL1UDoogRqgBvPE53VSxYGxSrpNcGGCOEfPT9MnD
AspN3clhS5K6/SKUR00BvBg1rJ5xEnTI/VhlSTB97r0JXBGPIrb+NE4eemdu0tvPovX/6/t/qO+p
etfi+j9v0A8v00ua/ljc//lH/izuDRszhE5UEcZDBh0o4P6vwMeE+AcgJEhaaLNs/pN/F/gClRsO
CULRwPjASvL+rXIzyIgFBgt924T0wL8x/psC3/55kAipB+Q/JwI6O93zWKKvjfUPw0rdAbebIdy6
B6HWjOyQyn7eSINGJFgK4BmNFXe3SVp0b42bi4ckybU7FFdoLS2NgJYi9eyA8FCnYuxQTFsqqGDA
sAPlVKLs1XV+jqPF+IrYtRCl1Kkm32iNbR7rROW7EZJRCLzavxSavjITq2mbMq7e12LO71CoLQef
Q5iHtjZ+XxPaELRak3WtwX+5ViAtgFX0w0S/0MwvrpnM6Wo7dY0giXnIouPqlp0LduZkz1rzinos
eyF0aL6hnDa2wsvmryh5u8AHr+5idliG77KLjY2gTEMfqxu3TMVvjUEjnbMuevE4cpjk/zC7MNex
2r91hp9fAXg5l29V19Grr33ej19BSYWeaVHv3C+d6R/hGthhIxT1gF+rdR0m2sHdpKL0b2q3EZfV
tHLugXTWdpDmutwvcGpD17Xro0+LwMbMTlBlW/W7keYapGC7v0tmTYUAahm52gOrWA951lNRRN4+
TrqGNsisrz2vexwK9i746y/deBI0QWIPy/c9a5329Yeb5G82fj7+xJ9/aZaI6wVMIuA6jv3Lqgjd
COVbU91jnY++EsqubuK6Nr4w8waEgw/iOGZmd6RKHEIrqUqBLHJYdj0677MaWW03ucHHQHeoruOK
/f5Um/Z9NPN3aInEd/ThBvsOMV0nUGIvTZ59N7YXPcWWEns/TQvWtZMkhKvQD2k1kbCuddo+l8Qv
rcC9cNFLrmmTUu5CX8z3yhkvaeaMw8CA94CwmlGjFTENVHMeKkaCIeLJZGenhEv42cmy6umNZEGq
ksGc3hpEXJCZoCJ0gyE3ROHKoPmMt4Xnx02ZX7kSk1vR5+khN9/pirJu46xRqduc1EwmZwzpUIwr
JoOf0gFw0Ht96UQg8Hts3aqCrlXxLW2gC2ZnNBzt5ewV4nkequa7h8i8g1q6chSYoLUH4veMXZX0
/QHufnpRDIN+jhIiJbzKkGc7R69KWTWCVmqTJTvMgJDXYORY3GnpoK77weADFQT9pWSB4vdd700t
h2CM0PPZSvr21QfwcGlZnR/oJM9c/f7a+eXMwjLpkQBHJ4bwwOe79NeZxQ9nFi7EKIqhutxRaS+3
g08WsWb0pB4rxqydO/oBJlKuHRwkb5PwlqAfeixJ1jQn7yCFkQ7Qw53aQW+f3dZq4KYX+h75Ofo6
K9+2yBkfy5afkksE+msxVu0BLBiXdbRiA3Ck0F3EKpxZAd4pRDDWhjGJz+Nam88WlpCA42reSWq+
9UBl+dPZDR4Ne9AEvIOx5Wcqqa5IK11uPy/bJsNCkeKlPHetbeCYqqOPeo2M9rQSm1pm9M+gTdur
tE/J3y4bDORb06zS10rP9y0yBPI1aHVYuoyjswcFm7thjmr/2tPbeg5///F/Ljf/fV6tHz/2VZzm
kPOwr7Hj+vnjn1qGoPHSRXeiaxxtO9D7YIhotfsMVtC5M+jWAqfttYdsTjHC2KrxmzMakUTtPWj1
MyRyOAYbUZA+7eWyeWF5QtK0305NHDTMYL52FgRq9kaFcSQKTdv9978A3kfe1sprZRv4y/VTYQEh
Wi927wqHqFiVISZpmzhmihAV3aavOGdwG3NeCIcjpkqIrXW8qnnRI92+MCYn+uDeMzmY5/rFVK5x
6UxstRLBpmbXFl70ULgrPyMhq8Xb/P69fz6Pf/nwLXfVowsUE0y0f3nvpOqlGLUm+65GDkJN3/fR
B1czcyvMN8WTsaTLmWmPui5cWe2Hz/BvUVUOmJ9UntjIE2Xii+5Y2FN3rN1WewBh4e/9yRrYR7H8
uF68Pr2kW1I3E3Jkhnz91H9IHhN8Ran12kc4zkhe8NCztIBHR2vKq70r3S5oMhsxm2ALPoxj9CwS
Iztonuad+rQVIcMyZ4cPJ94h2FVfO4cOpptkdIQL1YVL5VYeCwOhvhsx8gH2k2tCWt8IIwQlAgi6
zl8NkAakW1QYA/OmOZK6FX2tXG51agJ183nroUCO37tIS2To5PzDscqxW6lO3BWin8dtmZkS1VGb
vOsNeWmZnkRfufLkd6so1xNk/Wjgsp/GFL22paN8p2vg5GtS9oGzKPMHvRELJLHWSb+4ZfZm1mV9
xEKljvkkyHzrhMToV4jLRE09prdCXWXGwrPk9xcCReJPT1BuQwaZ1AzopWG2UQ7+UjZwVpcjnVqL
qxWoVzDr3GCbz7O5mIB7zBFeqD+zYpYk3lGKNS+OGJbbxeBMCuOyp31tXdz0WXHCccoWZC71NA+k
lqUl1sCKNDkUaRvuJP11pfU8cvwPr2Ky5PcxdS1tixSkZOAEsx9AFuXYmUw+mzBwtHIbZVVmscFE
FBW7wiCLbuMvJTa9WFPbeWnco7LKR8Jd0fa7CW4SLGTp3m8d7dbkxoKyhVzynYQLjsgculGH6/2g
jKXfW9y1B5dNNCXn+r02Uzo8E5x2sLVcziiYUiyE5vxsADPbmjWTAd4Psr8+44YgroSLNRO9FTis
799M1yq3nZT5qTYyvHB+QYyiYy7tnk1dUiNvJMcuaMY8eeI5kD71WlZgwGwm09vUaZk9957lw9XJ
WycG6+bqKihNToNNnzTJu4Ye4U6T01rggMI46Z7iUYUMDcCMZKhjglgLB7pXnV8358gjLZsPqp8w
7G2iYeQ2mBOBV8EjWcgieteoHuJ46I+RbvHUWYzMfE3MiA18bDhNfqENSCBbfFK38QD/Olywlr6W
Rc25OtBibmdOdtIAqsW4jO0pP81cCIwlprq+0Cy0s4FtmOYXCN+Ej4KFW24zgGhQ592M1CZqywOT
Ch9Ff78sH8LJvSPRnlpYjGDb0eZEBoCPbplCS0o/8HonZcjURe5mghiWbtKWKnOj4m47+CwskZ1E
OsD5pfhw3eluqFtkKzZlKwygnN69mPLyynXL5EawrA14GPh8Mv683H7eSP/f2f5DZ0v1tIok/nNn
+/BdvfQ/NrZ//ok/G1vf/MPWGR75hu+4hO6ukM8/N1dspv5wKMwoERCnrNauHzdXkGn4V6DaUd8h
ivu/zZWw/4DhTidAPt1Ky9Wd/6axhQ/yc1+1igpsEPm+C4hUZ7AnVqXcD2WiPmiabGtmOlMrumep
We6GAfSbp0RxtRhaGyZUjWxv6vzOnbwzDTBuXJm1902t3ZMD0J9G0mM3rbfO7+pRO86R6UR7WWcJ
j5VWe4HsQ/auU+vtwfIiJLTsHuL+piKMwmSMmOYMvbWqMNzjYnSeuELTq9ePPcEgMPwomGtz3+QD
vhWvwRySBTqhYUptcl8OpbWJojyzSF+IdRde69R17WPhcb6iyiDsyDglvnIEctzIH0I30a1+lxSW
aE6DxQgJuGiV03rxOJ5Jn+KkYu/j1rN4sua4ZyWwIAglVteKFIYm4c72Ea+RrbPLQb2UPTD81sYV
VcgDZgsPsn7Jqsh7j52MDcMietjwYZfUukTOTXCEfs+aP2u2A2+h3+fIJy7IGVz6YHR8hsE8AJlO
Eh/Z7yRGcRkuNTLBrVdnhzJGpqeqdACgVpnDIdOUF066Z3+dJTYaghmSA2XvfYyDmi9rzM6tqOpD
JqanrE7NfTZMuNBKPz7kU4wlvS3j5DlVKcPumdxiyHTn2uouEuByz31cVsFY9DdmqRIQ6tJvsPo4
b5BFJiB601cmIUiAqcVzZR5jlT8pOVSb2TeyE8OT1zityTSO8vF+8UaoJ4tW7tlOEbNU1StvfdrD
p3R3nqj2bFXv5JI+YeCjkk+Hi6Wv2TLk8RULCzcox+FrXfanUtbVIR9wXcOS36qFNrfHmXPRNLpB
ftByk8RlvclF/tTAQ9mOnVaHeSm/O2nlnEtniW4mv4aLq+OU9qm5Nr0ZbfN5zPeWtMhMWlg+YfPb
SikVzwgE/taE7TYai+7sDXStcFf0o1un6a5Si70B68UutW+913QUcl+SufvqJa06qW6ew6a1tTsm
LdamyuLv2OHra1sb7u0hVffE7hbgakrq5bRJD1W+ZiOmUF6wpDO/r+xxNzCJOnIuJDuKJH8Xl7YV
2Inm76Uzfa9twluGBG9CxNmxQSuTVkGk0teadS70waoMiUYAyamXPQsOk+d5NZCjsmg0tbosQhxy
wGSEejDsSt90Rf6kFdFxWcCSlj0iGrqvZ3uOdEpHlZ2S1sa0jor/g3FL921c3CAz0BjlbKGY0bbO
CrnT88tS5uOFAz8RPmzntVvTWjQMBg6aVQkFzN7UrqdjsM/kMpNwprSDyPXxbjYksMrCypsbSGRl
hbgaVX6D/Jk6NvXCiGV2HxjQ/5jWMrseSBCJ92lWC/RCcQfQ2Rx4NS4skiGQJ72NRQuSMJLyBp20
EUjJZRH7kjRjT6n5vW04VMPYteYTHnQyeoZpnvz9wKWlAm12KEta3u1K0JiGD6Ntp5THftTsHDWO
ycec9YQQgkNsYTrobTNdodfqv/bsjAh2SawEQoos9Yuk8ks8J8RFJ60m9sBU+c1yJCtz5jApqjkl
FOqoWo+10DYlAdkNpbLetGYY+Uuxx3ZI+Ju3fFGQZZ7ctFFXRaa9cEs9iyXVYdTmNQC84TRorXWV
6SLfdgUc5kpL36Pe67apaNKnssvwgEMpSc+IjCSG2XExt4tRGje0XY9tQVA6PFNzHV4W9cnwB6Tu
pryUY9rcYSXS7uHjuS8ChuQ2zn3oc6VPWz3GCbfxpJhIRkS97WbwTGeHbPFwiIaeGN5hIMY5qdHg
pxBHNH1mXc9dix7ZIbyJwK+oBauotUUCp0jeFAkKoXTuD5NBnjLl3LI+SxYieCKnusWp/rUaUVlZ
svTfOtHfuoz3J/zBgEhMb/jizBmSNl3XQmHKI1nI3jYfKc/YGzYDClvAoZk2aBfYOBPgg6MB1RCa
POMN8ATgDHeRZXAeePNVOnn59aLp8jynPqHu8whBtVJio3pogNIVn0jleI/nRG10BiYBSycmF0a3
h2qNSNQcziALWViYMz0g85hAB3t7JF/Z3jgT0fHQvO9GbyEDyKOzqCESgoSq/UOr1F6bW1LedBkF
ADmQZzh++TY3tQx1Db3oaGgaBqwcx2aJAWmFYPUPfpr5W9NDAtdahb+FRH3Eckw4idZ8qNZ9BNhb
hws65p3eN/Szsw8tmpFbmFQq2Y0YTk5a3r6TqnIuhmi8MNRas08EmxTCra5R1eqX+B7rsNLnbEf7
oB8XhOIHDQzapm0AzcgKrbIXIxwhq3pGU5Gxey1zzrvW+bYsQJUr9lcs5oZvos7zC2pZbKlzVQBb
BsbQzJlxyTUAyjq1kmDK8w94Cv5ONcs3OHhAOBafsyyb7egc1YTnwLjh6CdM8bVsCJ3SwePeRLmI
gkQa/dVkeZKHO1ZwwqWBOdgfjd9+p2Gns7IpGKSynktahqDMe9C6Hj9q6SwScUc1fHTM2IOsxzlm
cYhCKp+SGwJxs1tf1M1R98RyKXMcW5ObfxtLSnIO05pTO5XPHqEmgTWY94ymqkDGBFBlClvY6KTF
K7QZARFnro+jVTq7TLpzUBErvkMSWF4iLp3CYV6sQJrza59ELBXwfmwmn/cwkSEX6n7rPYFyXm5y
s6/5QJE0AF9zR1XxgTW8fQn06yu3fT6cV0rsQ+va/FlTn+/hCB0dMnsDpHfx7dgX0409RNlXN3Pu
wSNOANPiK0vU/QEad2ziwsnYSPQRH3SSJtYj/ccUKBsMB+bV0FoiRwRt78Z805Lkx6UFQJQ6Ek5R
XIt3m9bWZipMqIpojPpaGgvB8biTD66yvW9T3utfwZS8ZU00XC+6qWWhlIk8ZM1gQvh0JJDZTFWc
rM0gN3YyM3+QPg2ebXNF6OVd6/n2HU6QXg84NTVKDNGIwLb64qPvTI/dcJ/FfKcYTNYEs87ZN41h
c8tUaPCZ+zD2D4iMZHIdm/c418YAI8Alk/fsS0+CwWsVt6diIhkMS0YSB21svsMVtu8rEiDejDhj
fIipGUkCuTTq2EwIATZpnuD0V/as3vTCK7ZNPfb3y9TBjOLwPGO+Lvak2d0w2biIoJa4YExFrQ7I
EDMuZ0e671HsAjQXvQvr1E6f7aazzsaY2tuunAq2EWghm7pZ4Nu0bhnWg1nfdabVpcHMR3FFNC/Z
jnpUQ4sdmpGEts4byi0SlPm68tJiHxtdtovcadit4ouw4X2x+Xe0fYYwoNyjZU6fOc3yZx5x4xdm
Ivo9yqzooJNidtTtiYo3ap1TWzHv2KQ4I3LC0abiKRYpJh2pzShWlqQ7IaHnhkh0GCZNWvgn1CUS
LqAy8nXG0WwdCTdg0fvudljU8Kx7y/jOCkUevL7G155lw7XFluWR/USXc//V2bA18bnnpY2Nm+oK
LXc3gHumfeinhxgqhh/QJ43+dvEbEwV40cwyTDPuhwv0fiXqp6hwHqfIW5wvMeGt+Lg9xZPVGy2f
G7FTA/NYB7YVQwIHzUOefJXuBHyidsf7YqnYffVJpZ2LSqVfEXZVO3RvpbUtF1Ucx7GCYe1lsbex
CGr2Nn05lc96pKJb5AbVQZUcr3hu72F7VRRh7fhalVWNbd/FvDcs8UVXUZIWlWzB45ayfEBpy2Ra
d8V+AlF/mdXEVs4lKh/Cu4ug0Zai39hdY+8mqOu3sLm7bmsvUcnkPc1J4DbGy7Jaxo0lsuoA6j++
EQDl5zvPzbr6WjF6s7d+rPTWyQNmjIJigRH5moKKk1GIpn+n3Ey9MSZQqZ2sezIFnZxdyDjDUez6
Q+YnpU9wNDyoi0JZWuD0mREWS1N1W7NPOEcxUClKJ8c8DIljPxPli8lumWIidUFFNMYrwJJoqyMG
iS9TKdN2wyXcZRiX4mnriBEybq65CCaToasv5aA1hxGewJ1isxeUkJ72i+0kWznM2qmduubYcU1u
x8FML5mppkEkRveDdYb1plc5LHNmwEO2R3f40Od+lH7Fhz0GJXwnYiEZi3nMZ+wt9gzvO9Gp8cEZ
S0pwY0i0oEXw9QQ4QA/ZNixWCLcj3/XobF50CuuLCTHTpqA/ZtOo72t+7Glh/XjbNGnzJWFidzdN
hn1amnQKGNA2WzsxoAIYSWmGcc7aCIwD1QFjw73Kwbp1XVZfWVaLQI33+NhTRTLvUmyTKiMLY551
FOftHDJ2HcKxcI9aU8ltTeN+N8Spv+tyXbzYlrIOxLY2myjnZGKc5RG9VSf7NDYlg8EVrJ6WDl9v
n0yvha/JfSGsa1OxutSr7lryTvBP6yJohJgPLcmclFJjfIlh04OmjSEw5Lppd42v7LCdmayxbUE7
ZGQpHtioJBG54DEesY391lPTb9bk14OWsv/TCNkLqsmpPLw0Qx9ousaiKTPNXR1Z6DN8V7sezGVm
SpkcRpUXZ0VYHFyiyuyowLUi/B/2zmQ5biTL2q/S9u+RBseMRW9ijmBwCJKiRG5g1OSY4XDMePr+
wMzqlpjV0l+9LiuzKqUqScQAuF+/95zv5FMcf1PKc66jiLHkhvA34v2gtGUNC3+n0vXEfGoNuq7Y
auy5bDrDdGHyFd70o4SrVBLwmHmJuyWYkQWzqYAumOIuCKA1NQ2BPPC+5Wvjl+mmrCZk50rUwU1m
1Jp0LqS4Io+cVQqa4/lNw2UPSw5FQb7Ks6Ga59r20Q8i9XLIUDGJBe+/miMba4Bf/TgVAMUEB89F
HtR22CwgSEzAPVaAXQAJzvkrYU7xtufbWkGs/qQCDhGSRuRcQ0/LP9GTXe43oCLbri2BtI22zawF
1SUOu+iETxptXTNGq0Ka3pqa+a19Cd94uwDPO+mM9blCDcjd0vh7YTLFtzSqoVzK7I7+g2luOmfs
gm0PTPGmaam3UxOhZL20f8agUcewrvMtkK/5INPA/DaUHNHSNu0PhdN2m8GorUva+nQElP7SxmN7
8hnOrswgI9i26jZxPClGKx5QdZxEJ+h2PapX2u0yqT9zXqMUm0rsDs6cFseyU322lrgeP/YtYDT6
Pdc2+X5PlFKPiVHXa1+3/lXsEalQjzOFYxXDUJxrBBCdoTdl372EosboP9mrOLWeSoMlL+0dQjQ8
HawH1w4+xiOkFRRbxFKYzGgs5tWPtHmJi5gz66qc4nNilM+t8pvD1MQP2hPfbVbS3TBRHZWSiXxc
WUTHiPxo96XztSGFdGNK/JzKKJ5GkJ/flSqMeSfLwGtXdD0ovkdFw3r2ivtgak1J/mhKLIsKopfe
7DJyBfoeq3Q4DffEIc8VQl4GVnsaEMPObXCQUfwXgjPO6O6zzg7vicjEu6xsF2Vj2kd+twp03Bo8
CcXWMzN9skpKyTmBiDjJaMNXpfzrDJPLbe85FNYCfgm8vywRK0KOc7JvA5wb286M1Q2Yi+DIH/i/
sjL4bjHbcdKKxYMQ3hPMTbriLpsrCMUvUaYQfWdGRpyk1zHl9YlkcPPxNCc+IcimeNJsSTDNWrXq
rKUXqEqJ6bzzAdx7S6IHYdRRItzFsOWQjmyxJHijJuYkrbqD39cvMphPGDxRmiXKPGbSuI7Chlon
h82T1v5Jib7dERzob/3My0/Kpf1Xh2azLin111Sm1jpy6rOW/YXkjEU5wB0fTS52lfLCbLvc0Jjx
jwgkLBjxbbzn7EIDcS6M28FyPibCaa7ayFCbQXu4M3NG3bGpJMG1hYAjzuFMu11zLHEr0bloKyRq
pOPiKLx0hkkbLhqYdlfTSyYFnbN2sneIeUFttPbnyO3FwxC42cYbp0Hj5K2Gb27j9w+sfdbK81wo
h2bdnXRNM8oUKUp+w7nOdWDQZ0kSMFdmlh1Cr7x22rxZR7PtYG1PhrDb+jhe/RXDO8Yd7I8C7j5h
zJN6bURVPS9W2mIBwM1fMoBZ41pMmfFaeYW+9c3cOKRseHpl484mGTfVZx9E0ho/RRpvgDGeNLEn
W7uYps/UWTxaUhWvSSqC22qwo2tsXt0XI/G+Sw2PiUwgoznVtKEv8+hEyIz9oVyrxBxQlLvdnWXF
znyzGGPJDPKLak8XtED736IUnBe//gIV8zdelowbZSUwGRM4X7tE4f9xzMi4EYl2IWSxGRySqH+c
pPuBCsF9qCNZgTqd2gPPwbT1dCM4XAVPQ+Cxwsel9SDNXK2Zlt4GooleixGUA6HNwRrZGWL5fIkN
uGJi6dlnpKXNqm77+Ioaoh130tMVvJDE68hIZ/1ZeS0Ysb2McATSJMqJbKYXRk1TwGYqOdxQ3g2V
IgjZq/STVk59RcJ00BMkhOoJ5yg9vkmlQBlYF4idAmN0MySu+djzC7xNUHfzxw4/64rHmHGTTYMa
eWo5Ndd2p7qzz91TI/EeWnxkZXKelVJ6w4YVrlqiT6iYgDathNUCVdLtUgmxyjwzk/JfYD8FPNpd
2h5UEJPeYIw1RWvgkDkijbzHG26PD26nWppPZqbgTEzEqoCWCJ+YFxOyHMsUtKqM5Eg+xTTdTxkO
1rXNg7adyfpOKOg5eI8WWzQlaKE2va2+g6oqt4wILpNBWT9DhDqpzAOkrbphL5Oovoyytz6mKRX4
xnUWNJZ2xV1TL3HRed0H942r2U9Zy6q7fDb6jwZMl5Md1/RlCnSj13oy2o/EWJk3ZjFMe0th7OTw
2tgXNPP+fYh6nQALeFxXhhFbn8lIzU5tE/QPlrV4DNFf8JRWJcvqqnCD0qJmjGO8jQ3uBMIe2LE6
dMqkSGjskzd0+Ek1IrHGzqEXWJO7a73B5Zsu0m3Uapluxqy5m2WD8hXxqbWFXzU+mrMvTynq/nWZ
x9P3XBXiORINhdrsIYyl06GxyoZEpck0qT92nlvtBoNdV1YOmxm31IbDTrI1ZZPulUGwCrkmxZWO
Rv/YD2a7Vch7z0oAI6SyF+a5wjH6ASJtC3RzJIECsi9jXu1ELCetcVFZrW5wKgeHIhZy2/Sz2oNv
cda2yrhLDI2PMcBY/4nurcEmNqhHk/ruzOh52HUt1T/tTJ8ujRHfTzHcuiCU5J8zy1hL1RTXXRt+
MXqB50EU0cGL3XZjwM66xqFNLFiKrzmpF92jCO7A4JB+Nbk9LlIfRzHCk40D1JabJvTX9Jv1qQHK
ew0CNDsTPfy5DEax7SNoEWkwvcqpiNeWQ4ZDFKS0FUVU0CvT05OR2NHOR9yCghBptsGNvo971ax7
PVnHrCHxbV1l5WTRaJs3sT2KDUIrf9W6FbUsqpbnBOc6IbXxjOwLXjsbWdPdBX5FH1iEeb4pXavP
70cXdNoUs9mkblZl9LP67Gz49WZwGd/QYxVUGlW8Exnu3ZC4Leb4/L0ZXRp7nG4HZGorq8+ewsb6
ZEsWa6wA2wQ/7oZOyWtYLuJHycBjALO2aYzc3BDUVO0skTmHwSHzRKYEzwFerRwXEB7edPQK860d
Jyju0vqjaur0DkwgfifrQGHV7nvoxi8Gsqu1ZRufbIINduZMhTziu90rgKurMeheizCtL0NXX6CK
5tPKrAK2drEcBOPcuMVuN4EwtOJjXZrWGVjJV5D13XVllXqlWf9huMw4Yx1YNu3gduixx3Ov1Ajt
qP43fPRP/NjvxtauaTHo/d/H1k/fiMYq258G13/+zF+Da1/8gc0RQChf8p900f8eXPv2H47t+Cbs
SMTZf4q1/7Jc/hlOa1nMQv/bqPkPnpn1B0ptYCvca7gyYRP9K4NrxuY/CGNdJN+4H0KfV4gbdJmR
/zy1DkTfzUkVQIoKOE8XcRyssAXbv5EP/Sz7ZsjuCbgi3iI+DhmOv/dLRx2MaBsD1aFLS3DOPcJk
JklR9VK2/XhXeNCfc0DpZMnPQPF/+D7+ifZ3+b5+fItvFwc9D4qBj83nw/75LZLlmY82QVEH6YRV
xnrVELw4Cq6L/eueDaZ6lWGhQrpLzFcw8CTfRqMtiSTXnr3JtZiJGEqTfUtZv7ZroyZoC+dLE6RL
jZNHzLUnrbYNS8I1Ds/ovvCQpv8f3gT5pqFYPOfcSO+MsaZ2FLFUM0OOGY7y6EArL4zCOVIATh9q
G3Z/JDKfNZiIp7UwR/VM4Rrg25QTry8JxzuvtMa7ii4NB0Fy66HWz7ses+pxxJ/OSGcQj0XSYVAv
Z6BQRkFw+K/fw6Lt/0FL+PY90NhAQsb0msbYOwBD4yAXnfwhPNCKHTYaXionNT3t/Sr9/usrYZn4
+5WY+HPjEfD8NxcxJ4FmGWyEh96WJmSimi/PC+qTbu36Yrqom399vXcP0ds7C8k2cBgnLwOp5Q78
QfphCUIpC4YDB0ie+sKKgh2sA7P+66v8k88PXzT8Cg69gWU77z6/ULNc4AxEemkNyR41w3dlhyi4
m+Dx1xdaBDPvPz/XIk3H58FDafN+UUglOpuBe/BgzZzLZ7+xtnHIPTNNfHFTYS9tmBh0blW12T3C
ieCscqxPTiqie8yfcAJct77oadGzer3b0ANKTA6oAoOFXEIxKlLw9gn35odeQtJe27Pp4CFMh1mv
HMlFRuVYWxFYyaGxvObj4M3J4ddv8s9s6p/uRwQpQvBxWj41Tei+ExYvUHYweno8DKnNVFdWTJZl
1BxpVWW7Kms4NNrV9zHXxuJGJINg8tMDua7drmcmuqNFo29UljDbBjq6qb3S/CgIurpxw8l58Yei
+Mj4bqvFYD0IOG6YqIacHiXF16NlZuEuBmq/4Rg0fohliXFbJtM+IwEz7eULy1l28FrXJXfHgo2R
oJljd4kPhYqod7EvHtDGEeDnJsU2RpK0R+0WPOrITY+pQd+gFHUMPU9GX2I2HpzyGfAchUBD5WKo
V/3sO2f4t/m+jzwMIL1F6eoo8nk7jylcK2R1yHSVPbUNHQfAEysO9satG6rp6zRNDe3HuKUH29p7
N3Ko3FMvttYzR5oNFaZzcWPbfFRdU3z0ZZx9VyKuUBqZ4cQ0SsclorsK63OFhvSTT9TGxi8sfSCP
Oj+mUzqe5zr0bj3S/TZtkJThyi6S4ZaWXf2ZNp77atbN1iC7cx1H2TeDqcE1uidjgxKJgA1fnwrM
FOvcEzWO83BB8JU3VaSilTWCjaWqpztk+CX6kfS8fJ6bKk/VGrgBvOyKyAxR2M9u7A0rcHnmUWZF
cXYiNX0w8qylLiU04kaQFEraXB/jxGB/4ag72HtYg8Gxmx37VUdec5fyOTG2NpH2135jP2YOLgjF
HdHncCpr236t4JTsstgygMWMQbFaKrsPHEQ7quZx4KsBvU9HVR6GqdvFsX2xoqLbsrb1xzZniInN
pg1WOra+YslDWOoJdZl0fp3gyYFr2eMflnlHhybTKzyL3VqbHA0tAjhN6dCFDUf5gLbmOpLeSzxO
5iHGm3EfiXnaptrDzpEhWyhLujVNujZSL3xq3SjY2Vozbx674YSdOFxV/YwM1bTlqktrY9X2yLp8
Ti0sUYSpiqJMaVFX45URyHBPe7VcT5AEaPfGEy9mjIAuZyToZnZVEVNbk+jHZuRv2IayXSIDD0DO
kKBGkp61101jXLlzVZ1bQp3Wmonha8qpiqyDxg8QG2DHRsmfqtuZ2QDLVCPqq2kSzpFhfX4QdmIe
/IrHxTOwX2a4AOjbdVsCOWOGwTHwwjaOlozr8ovuHfkpjUT31fOb6ZPd6+FU0GYg+zFsEXIp56xN
g+wFvNJrMK79sUN3dmtMdOy7fGI4umL214hjmYT+XG9E7RXbwiQWeDTm8YPTm+UO3Ed8NDOptkhH
nHU6oakKbbArwqvLc0Lnmz4BfQYXVuU5LbtMbbD112+Nw41XddPe8GAE1I2Z7aK0n773rR6qG3OS
+SaiB73EYqFOIpGXJgOK3ESyc4iZiBbL7NSWjrC15R3rk++11nbQU7axYrK75tZsPiJ5cG4tHtSb
KaFxtsmiFn2iiZjiG/E8wybMTY5tBLF8iZmS7Qie8J/egj1K4BuPhkl9wfAkvs0ynE9RT8lXVQTW
eDIkZATIdV0DpSbqaDS97D6XTv0pTe1sk5kzrjyDutBw1bTPM1KwB6fO6IyF3VPVNjkuDWKMZyM2
D3lK9mSqeZNYKuZrL6+Q3yN8PEyTrW7seI5OfrNEGg82Nj3Ppj2YVotNWfe88wxbHwqvYeN2trWt
29na4h2Tt7Ov6Jcz+uJnrDAnhYT24brTxBcPWRea+74nITTCfYhT3vZJfkA74G7tMHZvBQsD8ybi
jhWJpox/vXwd+l10olZx1yryQqRcuT71HverwEP4nRq4f0p6zbpeWfUpJeogX1HbWEwYinoflYZ7
xSDPuJ+4QPwW0ruaI2aLG3eK3ZchculBwz1s701f8SfEbPfaJLRaL/HVaBuvIFSleCbqat+kFud/
6kX7yh3NfVuzKAjd2Te9vWRjo707Euvtrfs8JUdjydGuyu6RTqmFoLJNAAQTaooA805HZdgT5SP7
vX7L5ebj97Mv2gnq+Kybguxu9CaMZMeSaKO2INlV29ZCimcCrFhZJwK0y8By4hs0XGMxH9+293/r
rH97YLWXA84vDqyJlsm7pAy8wssP/ePE6i4+Yf4KQfNbUAbl7F9S68D+A/U1jiBS1ZbKeslg/OvE
aod/cCBF+2yaNk4tYf6Phxh+EL+NAox6MrAsUDX/yonVF4vp6KfCjcvTLudX8ipQby/l+A/ldtB7
VVWByufMigYKhHEVsLOFLo/dVJ8TYIKY5l+mMsBO1wUy/sBaJ9cOQUNXSSy7G7vysHJqJHSuH4lo
q6Fh3sWTVKApyvyxKicKFI7lxzpqHyN24cUbX7+aNO50smEaLj+Qr1o+Wa033qliYJ/pLUN/daOy
ukLyEp6daXRfS7Mm/ny0GCraiqpvtZwenlqvMr5loz9+YMMrxm+QlUI/PSWNM9zQwN5qIHJkb6VX
ZpqpYO/1UfkIIw3KNS3kDuRoawnMxHFlPBqOC8gPqEG/JdWelDEKV/QTCz3Yt+zxRugRtUsWBy95
lgPeaDjB8rGQYHMAeSnPqRJMNTOP9jf27wrL1DC4O1GbqMGb7LNTzOUVGwYpBMHsbFztZJ90CjvP
FZFDmceSmKM/eyIQZ1qoLsBInGZBhqlC3SHANH2Sj2LnaFKAPbNss4VDFP0Qm00MgyjNnVU997X/
pJqkb2nmjwaoZj2jUhnTyKx3UbigRakmW+u2xrlR7wzXE48aUMNrp1CJrjhnE5wnneDMqVM8jgxM
+JRZ7EgYr0LxGGa0arBRcbSVSctmmqtFBNPaOacRXbUgonD/LPqlhpGErUoGfgGnR/rTeMOBa+ua
XOsBceGV0Dkp3W9/zElSIFuEGai3wsHGvzfFBT/j2vCLz6rk7G1hPirWbsuwNcVvuzhNyL1ue4cD
EcHdxGnL0Q2fkC8SLgUpL3yioIT9pIl1hs4DHebREi5vo+h6cHZ+1c37sQ3tox237qsa8xpjUhvQ
VNdjM1+FaGx4n4XgkCAFIdypM/OG/OVDQT/kpFdtRo74CXUhL2CAGCKZacHjWxd9pJ5zzirAcKM+
ozMKgYuItBGk6IY+rGfdRH0+RLumBVR/bFVPrLdEU/Q1TSuwJgRzoeEdl18LokLn+xwBUr2ujLJv
+pWHPgFDW7BEg43e8uYDegtkK1kZn6AeRv5mrmn+OB6tjJFqu2d8QQeIXqqxdgzFm4g6y7wLkt4j
Npwren6Xjbve8NiKc4BRqz/DhdNBRk8DgoVgbTsupgFnsHoMf1o4ryZ1eLCGfFJdeSaBwLVFnbZC
PKsPkG1c5yLTLtxmdh1Xx8ROgBhGXkd2fW1BLF9JO+dtTVR+5xgd1Ef65pPx9PYqg5xT/iGfHLTj
sNV4sa7yuMtIWBU3oc5RduZZAwql8Qa+Z5T09fzQAp7meJkvX6mF3pbPJF0EaO0UVlchVMqrSVf8
czglIHno+SMdMrBI7bOKCJgVB8lk7w85K5Sf1vrgFKaYdgnR8N9R4XBHpp6x3FNiUZFJ1wiKfYXK
kAhDUYzdOlbZuB79rB2wRVGeNLBX7+F/jHd9OqlnGN0dgpqqEwH3aUm8XOiE6twGnEiUSzigaxk1
Og8LPHtXlGgdJw3x1zP96CoNp/CJLxNlkU2xdQ8lvcWqphv1zJSsYVCQWuNDz128T1Fm7WZsv3hQ
pEvt3jZfUgP/NaN6HguCwseHwEMn6FuaG9vSg+bN8AGcPfoEvDu0sTaeErds1i0pc/bGDUsG1Hxk
KCtGjvqooEP/S61SWmLQJQJ76xDRyeLQZKAWZOoc8TPz+U4Q05+077OCdPBxuGAx3KI5crYOhDBO
k/jpV6DJGXcVtOCO9ogJBK90HK+BSMtLSbf+Pu8rZFB9Rs7Yyuc494ERhL+DXT59c/zCPkWkKRzS
PhBfc9d/QxWP/s5kCTzXjMG/2fU4PGKvnY6qwHcw0VJcV4nxgQgF/cTZvtmU4HeRMYQBhaxAPmiN
Rn4WHGb5u7HcmUExbUtpzt+SSWY8AUPeXAXu4JOHlvr4J6Ag289TljJ8JzmyRhDqCw6q5CkUruVu
3GFYKsixpfBLotk/u7K+0Z4uvuEFjZ3tHHBkXY1TPZ0YdgU3NKHuBTnCI1EzwtbrLOgbcc6ZytQX
Tr/xkf4u3VIoUMjU+w3+H3UNBB1nidFFd2WvWU0mH+eGobp75mnMZAaI823Y4EpA7m6fVcbE40Ok
7OqJPEv9AK3rLnYxn04WPsZBNoJTqvAfSp9JSt5xCr6tYfESIpVzqoHJ8Ulaw3hFivzjLC3vY9eQ
wlONbgUFaiirkOdDEZGIdnF58IcDnnE87cq6axqJ1h89n7tF3mSeh2pGYhRh3r+gxa9QjvnmNk+1
wN9p6xGpUguojRxOVIxk7QwvEWyffI2SzU13ZoE4/DDVeU4+onDyLUV2tQ5Gs320sEs9JxbSCrZC
mwCk1GHUynHy2HtkwDKOTF9GtverIe+6m9YyX5YZ+DUe4onZ8zAqb+2TsnluvDnd9DQlH6aQEOZp
TMUlE177vXdG/TKFsqpfxxYM1yXBGyk5R8zZUeYZooFaf7KmObrEscDEA+YWq4RggNRikc3J1wJ8
pU9dYxu3Wrdg9iySQJADF9+A9o7nek4YxroTeqWk7Z9h50UbWcTeXahC95begGR0WcaQS02sSjfw
zbJrM8JMtSHTybiQkOlufKcbtnxcsN8cbzwx1Cxf6EBj06nUh6hT5ikz9VPLlrhFfuQu0MBnYclj
OqTN2Zhc59MwMM3jmZs0ao5GwImM46tGcoSzaT5cd74+BB0tn8y3YE6bguO1X6nROQ9x6/AOA853
sUPyoFRWx8B8Mm48h1vFTOJzMQSQ9HPxMWKovJK5x4Tb4pBOC2nRmDCcFAqlX2MBLYxHjnXSDtE8
c46FT84YGMI45NhxhSTUvgTS8e4ChLcPlXaQhuqSLADiZQnBmsed4bc9MEdUUyiPP3hmzTxTM48U
9qjWKBNcIk2L4gHDTk/qDOXHzirhf41WnpINsrixmBfD5kJhFd+Rj2HvCGKaHk2t+6upsZdQWn6w
9yToQNfvD8nYJM2mLcLLQhzZq7KL+UfLUVd2MePwdsEdrqeyGbYELcHuivFNnzqSLi9I8znIRfj7
QRWfq4wOrtnkEaaoonuKu5iGCaG2zJwCCoqxlx96vAOIFkak6BhyT54qxsNoIi93wjiA0+jxPZBo
OoCjK6Dao6jtAO1PWUySMlalbK1Gt94hR2B3zGNcGYi3873Co/CEfhI6rhr1Q5RW/q4Z6yilwSKG
Q5A2yabOkZij/Fph2xb3MS6YZkWSHTF3WBKviENxaNDEU3c1agclgGWNNjiFcLz2sesFuMTdHhRN
532n1TkQ1uK58yEO2xwykV8fQh1G23wprVTR6BU4fHpHSCuqNR1ib4u8TqGV7LF1dEF3PShhbaIp
b9dkhkLg9H3rKkuL/mZuAmV/YH8Dq18SC9GvCaMr7tI2sddN5lb3uEukd4/K1AZVZoSLTSGlLCgH
53MmLFPuECyhTutNakFwXtmtZJOVfT6ekWw1W7x54YgfI2AUThlwbZFbxso72RKaQI+OerZp3mI6
f5YEDt7P0bBExMt4V2fddHYb172py7jWNMpqY4OBCFlIlbdXo6infVAm451w2+YxHgp0MfWVCuZx
U8M7uC2aqvnisVru+7bWJ9G70V7L4IlCbdjRktn0vnYutKzwyrh9lhHOR7JCjg5hJjsmCeeZfGZH
o0dlVoCqpbC8+b6zTfV5zIocIEJo5fhUsaaubLCQgC8BRGY4FrH7LNxIA+v2rUF7H5ikStzuM6N1
GtJTCWlS/8mdLAwWt2M0EkQQ2/59BaBSvaEqyzdspV2ar+2wsERcCjlScuoO5gJqGgJOoPAg5YpR
vsDMMD8mBX/SAwCoMrqrUANA5qHdT+QAyvyPc4yl0LF1IP07aan6jt3v2BbsoMNvZhrv515EUi0Q
XmEzahWO835IKPEoTZakrvW1do6DzUnUTWLrcZ785muoxW8neu9HUqHp2BAhLGbHJnyZ95j7PO4n
4jma6lDCHD3jpwTCxcL8mhktzBir6r7AunGcG9kHnX3UzFMjIoSFERfX2CZyVj4e7C29TkffFroX
N4XhzeoE/SZ86uM23PZZRQHozGVE2VZ4SA6laYcc6J12frA8I9JbKIf6kHQdZSbq9dfK7Yf2oSEO
rNnNoIMGxIsefu2XmfNEtgS9cGCTEUiwxJacRTJWjMfCtxmY5lPzlVum/B7MfflgQ/lawmIXfTLD
TPVsFs44niVnIyg0BVs3ahUjusxkJTa7kETcZh/ISh8m/kVN7q4S3l7HAn52I4Lq+e0sXHi1+A2f
aOl2/NgNYfDoeg6dGvysJs2ZZZj3Qzcko0Jm2oA60qXry0kzwTpNYzXnuPZDn+juz1/5H2hd76qk
bJv//H/LL/rbhQg6pQxAp2a9v7sCzQmuzrkQAnG+YhVgDWEkw/fDs+e8NknA2VpWC0oMcuTvxvh/
vzoD3QA6NIZ9tHYLJu/Ht6mMSQDWGDEgpcp69AbYS0mdTNSPcK4gl3FVr/U5BBhDwbHt129dvKOf
QD4JwAeYRPkI3wbo+O5DHlLXiKpIVweg1Pz2fpAAWf2sth7LtOHYjPiBN987E2FeWO4WMkXZLX4V
6efoDkbx+O/25v9PGDDr20Km+d/bmx9fmxgWd1uVP0ty3n7srwYn6bp/sEi6NO3Ju6FpyeT3HywJ
y/ljaSxyj1ssdv9Q44R/kKjkcBfwQ+DjFnTiP9Q47h+uwymHWDIL/Yzg1f0LCYM/r6dMALi9SSIm
wBCGhMVj9vNNPldz3bGcYPDt82Jes792F03OhLcah7p5+eGD+e3z/HaxEB2RD9rHIdbl/eIt3XEJ
7W2dSwxa8bl0KutxavvwiSSK5WFaljxgEM5r2Kf68H+4tE2rOAg8oqPeP8yJkYmxxe9zAZzOpUNN
66+fBqillH/i0UZ+CJrA1LTcmmiBIv368j/vk8s79y2HFnUQsqDQmXm3llh2IkuGUPYlLwyac4FB
jbI2246tJ6mWy41Lu+fX13wDJP3P8vnXRblVnIUExiryTiRSqjLqpAqti2uVLBswhI8WTIV6h9or
fFItKgonsbl4Jzq2krjt2q8evdF9bnh8DjXztb2iazceGkPLaDvPLLpeYLHkoX03xVWvIqx2yVzR
52hgpyMvh3Fh/0brsqgi3r+Nt8Y74wGgeO9VKMEQ2N3ox9aFjiX3Sge6csyXnlzQsMoRQFhdjRnj
uV9/egwP/n7VkMfDD3gw+N+fHwwaiUCBXC0uqejFI34pEL5+GX830xHZs5jHe9dR4gZHNW3hKaYL
/evr//3B9Cl0cKbA7Oa+ef+skFRfZnU2iotneON9sjwwGC+ASPa/3c/f7TVvN4ot2NVpWHDBv4Vw
RZPflqbZiYuDbOueMTk96D6BpoHb226+jpnjvPamtzydJl1m5Q88LAYk4rsU0v5vvu5/9sZtk0ww
V/gu3IJ3d63lGFVYQ6K7dMwK67XjR3l1Rvtu9qukzH4ncfpnD8kieOS55D8+heXP37NQqZkYdm9d
dINmG/sQfeK3zm3nm9UVKAYadz090rpOuMuByVIy9sgY1ljgDUKh0hm2lNeP95L+rtzi56PtzsB+
K1pmNYAwmZqWU8pThgwd+n1ILHC++/W98pYf+O4R8S2+P8Rarh1yx/78JtJcRl0AxuUSkbJQ72aq
8cPbfTO2hXrWmpy5PGByQUhViAiHSE2ZzJRuzQQtk1Asyockc9DmzMOMG0pEZvM10OZ4/+vX+U9W
wYWjRD1F3cgx5d3LNFDl9x7YhotLXhlt+qVBLhQNcmFG4rFG+PibSnXZQX96iomi5q5mz0XsCqzp
/RWLVlqpmU3NZaCzd8V4xH2NMEHyXzat7c60xzttezS8oySisidLOoY5CHDhIekWbr1dTu1Xu0Ia
QA51sjcNHoLEZvzjLPfE20fUsGt4pEeTitP0Ps10YQdneGCgYBCq38wTs5xff4x/Vtg/ft9s1hw6
GEkKx0LY+H4eOQdZ6FOKykvFT0H3nWa9SX0jvSX5AMdMiTt/WKd+jxPbco2cJmtfRPEujBk/rIhV
s831RAdybaUWnIqi9Xf9LI32gMSuE7QqJf47wgNoLgE5ogVixoPxAXucbDemX1WahihCACikkO02
pmXyZKTN0G3ZAjy1AiZRMYNR5aWDw38VNEV6RgtS3fQpvWCoSJrALWJFjU9i8rNbUU35FzNrxAaO
EH4NeoSz4vX18deJwB/v1E5xuQHMSto2M9fCRk2QqrvajMkRwANLrKJTNSYowjhAZ+b7hnrqyjwd
Nnbk+w8hSWSINVIJww12IcOEwpUa1b4X0sRDhRJ8JuEId2FZNG12mKGpQ53qOkcfrXpKOK9zOjlb
sqPcVn10gigdPkxDzyTTp2WvL8YAiYwMubZ0gSxYhLUUsVTqzpdFjgU1BNu4CdIhfJJxx7abcY/4
dEnkyqsgV9UkHMktpUG49UXLmIi5pvsKroYyoQxYbSgBl3GvYhdokokf42idx5vIRgtMDiZDzZH+
nH/GsZl17MwC/4ViMN2hzTihRk2na1SF9Rn5WiB2cqqKGANVMgZH1GvxTU8m8BcEcR7zDpQ4NCJT
vQntQt5oy9E7Tc4rZELOqqY5fxJNkJwszPgb8Ma4btoKpB7cu70fWtEOR0b1An3e/UTMgbuqPQiB
3CjjN9lF6TI2luXG7Ph6UNG1ZLpL5RLr5IOTLOSbmotQsRF8DDz6FTmxX50aT+zoJlI9Gm6QZFd9
GTBNOZUlwWePfg9zMeQGIInZ3xQ+JFAyJyYH6SXJZ24YAfDDNDVYRINlTmJAhU4mUEEFQWUiVJ8g
aHo2LzdLcT8waSiCnWEuxc/sjvewMPikS5jehEsjjWW1N5zXOhiY7kDjABVa/Bd7Z7Yct4612Vfp
F2AFQRIcLjvn1GRZlnVs3zDkifMEjuDT90LKp8OWO+yu+z+i6kSppJNJgiCwsfe315fE5fvF6nli
OqauSzsdVbApiEzJzFTPMs2s3KShYDP1atToW7Ti7ccIP5QMb4qVh0p61dratgp3czQzveqEyj3I
S5bszIP7EVC83K7a955jKiabJLOJV4eS2hnqP3xy4zV6Io3Yf+3J+JxJbbLweKxDgVdF+0rh90vy
MqUUWVUuH687U+DlxNFcE9bFT6OPEWkB5fe6qEGfd5iM8kdNSV5lmFifWc5IZpZeVCU7IYCEb5LV
CMRwuhB3L5VEFDjUFkPJ4CiHnXoDYJu/IAmR39EfxhLDuTq8STpI61HQLA+O9NnUX8RWZo0khgtv
YvR115fiYtyE/dcuMkN5qUn3/cj/vFwtpQ3KZ4iG0JQTdjqbUWb6vrvEIkVJW+wbinQUWBOSOiN5
GGzBiAy1KcUDNIn2F9HAmHHccMvcwVQMcXo6LEZfbKJH7TD2AslpBmKNpjiURlP/FWTcQl2R/4Vu
nOQMJWzkBcUknxFGR2A4CY/akt22i5LuY15URL8LCOCHS6CwFl2tr+jm9p+dhfg+70sebcfF4F6R
f6UMQGksQxF9xkqHTreUV9pvYgwfwHs1N0wjnh0pd4L3pmPj6cn19DFXZOc2QXjTdBHSiKL9CO+M
3VwXaEL2sRMRpfcrFXCqhOBrul5x5XDpiKDQw2lKKZYixXQJcOhepiC1Ul5/Ofy4Zk/WeYS4E9NL
DzwOpKGcLmj6g29nqalJV9J7TgMk2Ue2HS4QRSVZrdCq53xPC1z8GWtnvry+vEICfTDV80WZMIid
Z9ip+W3ozf3XMup5Rm0cEtzxYwS9Te1rT7K2NeaoUqQVykGNoIBlwD37POm7uneDM7fTXIOR8R8g
wQAvsgC8wk0ZM3WirCjuoM0Rl4MlvLNBv8Ai8kY+GX4PBF0q3+NtOydWSo8c1tq4MtbMWlTZFGxJ
eHExsWQCD1AQ+KcIo6dlyoLHvEC5vB86Ozvi4cQcuWSk0mpmTBe6BDkCmEUAk9jlQWc1o1LiLHPj
a7J+XcQb1vrm66sZucBFVVAOov2Y08x7TcVMnQj3u1MXuzzVzOnDHTQ0Mw4zIWhUZ/GTZejli078
ZyAxvK/442I5lgGH2yWSN16pniu5zESPihygi4wlQApi9P2LkMRLuqS/j5bYmc9hYx5Q3mHcfXCa
uDtVivRnBt6FjlOOoz0G5gNBkRNCFNs42AC90zaZTjfPkXdQ4cdRMecY4i2hQCpE2tmwosW0YZ2P
EClnkRFUtLzoHZXD+8sdshMRI/fwFdHBoI+8HHjX2Wo/rmSXHycE6Y8ZS7e9mTnSPqJWFo901/JY
BhOlraERPb1IKsy2qVebGdWWFgqV8KLikC22hA6K6nx0UCaPIycZM2qIBZcIQa8o1x3SeF56n7so
sth7biGQuHjNk7WmQMlrtWrwgoG7ugeYSygSZJ+wHGUFL5eDyzLe4r2SoAmY8hhDFfHykGax7+7n
iQKNziRqHomZoXxY1EyrMzUTpDGWsuXzD8VKhvCmXsj/UqH1zkXXwDvElG4uISX6/Nv0BzjdOzSq
MxF7jA58u5p5leWXtW9xcuvYJIJFnlAkMUdyOscxOKuYE6sZgJe1yBzcp9xhXTALq0oCdpzL3KXL
l21tGVp1WoJMf6bTKH57mZ8eHIVjTiLgONWdV9wGY8gUCe0RwYcspqs00djDvEwIeDnh9zYAO7Il
ha5OFhRdMB/YRKFaFY+XWeEvgP0BO8aC+iaNPaKrxV0uTbah6K2s2VJEErizy4uaacXfM+gckhB4
1KLvycwNvaRVaQ8vt8qb+Z0mEFI7zp7iTnjcAlNOPCKbb+adKBPerCDu2GFQokEnaZk0Y96w2ruZ
eENLxvqWkzqT2rYEAixEHOp0WQG9YiCd2sQBgw0pwGzfGDbBLoZnQzKIDQhCZuLqeUsXJYtCk6gJ
DLpFbXVf06WFffA48Jq5neZ7oUcuD5X2OBK0HNWeogWNSiLp9aSbY6LDd3a8wdrlnlpgthALre8m
EWYLvgtTnb4RVJybc80yeqdsQ1CW4WD0TxktujtbxKt6HORIEJJYRfRkG/usGmsy7jeI5nsPSMO7
MVyqN44rv6RWbG0LqAknWXaA6QA0X89Fkn9P4JFtAjQmGxfOJjzsBpC1u6Cpw9GIHUlnIC8GUp4R
EYr2n4pcM85ZywNtJATXo4V1xcGuQz1h+dRQ556W6py1bX7rer0QW3bN6szJfjkZtQr2yW1bw4Gj
tyVaSuIF31lYDAky443qHQhly9IP9lVnFv8rGEMkItEdE1NBS+YEU2JVZTUOWRiybOO2KxHWvEty
h8ejqpZ/dpFgkFwJrZ0M4AzQb1YnGhRYl7qJGKcyIV2XhstDATf6iBDc2o4dEqXLQRmHDAbGjXhV
o7SjlGErLg9VCskmEHLzDiEPV7pcNpM4Zd1eZdYU3xpiTHYX5Ad7RD/uGZ1M/BTj8JtA8zCLnZ3U
LVb0ORJpNbCmNf6Caol8GuUy1II3GbDu89xG4u6izRPW0H91VrixEK0oPjGd3EPtO+yfsAqYrVXC
arXCNHuc+ObtZd2M8oLFEdmsu9ddzTtRmnizjaPwplJgnBDlk76aF6/9WACU2zQD655CkHY3lEye
LAbqYjXy4BvyLZZisKu2nO3Sk0MH9Ddv8u0e+N/IGzcYr0C8M6Ib6yXC6Jrr0ajiKjAj3jkIkF+e
ObAtg/GopUAKUPSIeH48lJ4Dc5FuT/poilU8whUlZScjViXyPAxJkFtsG9DrOElc6lU+Vb7HlIw1
qDrEei1onju1JmxGLyGztKvvPnVnKJi4WB1omAnCva8H58A3p4+49C3vl9Rfb1LgK++ROBS7njeE
1ZnTznpAWWkQJn4FMkl7rXWvLKANADiiOty7yl1ODkK2L2Pryq95NK7fwO1MYG6XnnB7phZMXOWQ
uejtG0FQdixJrnwwkGZF50sMPqLr6rzbdw2NExIB110WtOEuyf3sn6odknc+Mf6yHSvcAote2kcd
Sn0XuW38HsJ68aXpNJ8E5TXriZQBkt+vtcWJlQLbLAz6Dpiniib/4yWt8D8C9r8J2CksUPb4Q4Xn
Wz/8r6fs/6Fif/k3/1WxB7RJ+75Pfl9IuiWNVP1fFbuDAy6kcKoel1qLQ57q30qPDUrcFvRyBnRs
U5wg3/mv1W3wH5qufdMVSdnbISHx31R6/PDXZBjSetfHjwgnLtw1WF0vWcSf6raJ9lBx5kl67qtg
vG7CmlAG3/j+2tXA8XA/JPAFTyQeqJej7U3waQM0vSuNwKVIFdjHOB6Dgxoi9Y5cAsAjtyRsxIsU
tCpACfeimUH01h2wmEFJsxhRDeWUQB3GfIyNnsRDd4Oxbyk3XiHhNkc0AEkj0eliDvZhAZNbaZis
SRUm70XdR5xipIq3kZ9/iOb5CRsctD/Yb+r36zCRqqWGfsgmy94NRi0E6l9cUapDQrQYNREbOsKi
1Yq7B6m7DEH0Ktqdgjh+BIL+NovbvN+lSz6fFEq523XWNTBK9EurUTLlRtNEH557QHSa3mNOiQNR
tJo7R2rb76mmZLvMqKP8QKJ3SmddvUtSsJeI4VtEMPw6sNFWsT+9bxCgGTPI6Tb0NN3PSHOszm52
CWozLAcyb3hXoB69h5fqvo0vQq7mIupq9GgYiaG17nD7jDZhMGFay7K+8VH6geljCN0eEZvXRNXG
sXD0ixcX4EzRnkhLkg1AXybG9A0sJuz2HG175S6Y6J705AwKrkxWj+Y2ohqqx/6A0cE6bOJqOGGP
Orz3ehquyBetYm9NjqKxTiOAU30teR5yvFlD5zQgk8uMXm40yjm6tp7iWttX0aze60J72wjvjk8K
AOGVSBEDVTpMaXDVcEQGuSvzJHnovdrFNzRoytswr7q78iLki8oqDTZt1fg0pfY+IFUrNhzG6WOs
Yuet7pp8LxN/ucFv49twkQvWevX3cZexZqLZu1rYV1Tuu1s3RGlIyzD5DIFwcKzRUQh3+ICjMLS6
ISjO6UWuOF+ki8tFxojhcf/JnrvxO2xKCjFVK68NquBd4Xv5zpL1iF6p7/ztMFUM2dxW6hbt+Cd2
2/HOah3IxrP9zaurT8E8N/0WumR3nozusjQKTF0Got9VSocfaRkZH1drbAwNrESeQqMw1GYj5rQv
ws7Yb+oSt8Z5/oSYv7F3QnM02/dW19PlatSh2Ng6exlgHczxc7LfTkZHWhhFaduRSd4uQgO4RHA6
S/Fx7aOPthppfiTtqAKwPmCoMrI1Hh2J6gjADUWikbHSfPmYxO03m+OBBnqH2FUZ2assiaveAMMn
aYVIeJunvnNKWHMe+AT6QsBKYoadXYd+NJ8XrCaJmwGjs+kl/ezc9hfhbRgvKqHJrf1YXYS5ymh0
ld0fcqPanYx+Vxklr75oeo26d0Tmi4ouPRcX6a+zYtV7GmNRYccx6vwaEWJe7LOevorNYjfytpdu
vA9cMHOceMW+awdYNAHUL9H64T+eqrTcDOt1bQfWKRn69FiEbO/gcq2DjAlvI1vPh9rLSX0tZfFh
oeMCh51uvg6zgKweUH9TAiXYAZu4KVQu35KUhqPqA4Xz57TahhOdpnlX0WVXQH9pUA0dJ6/PtpOo
ktt5kjMjkK8r1Q9bniUdFreoda2nOUG2Wl6PtGruqrJvSRYmDYGy5VaHvL329fIBx11/1xBAn5c1
XveSv7oupd3citLtKDd51qI2XdM5pMZHKm3ngnwfK5Xq3rqQjh4hGeBf4hOZpBKE6Va3q8YnGdjt
NiqLArOACELTEszXNGHBZ1ATXT1hTrQ/psuGwqc6kM27QPjvyjXR38migMQiAX9IZeKVMCzbkYac
/gsA8W7nBynyyNSvxa6hF/QM0qckhRWrm6wcP7GxYFw7lNOpXruZtxRE5Aova55pJa+y4YtTs9vs
Ay/ob7wqjg5TIt4llEZOrgW4ncxou1V1mB/LwKo2qPBOPSzGjWCD3df4QmB3ak0nR9X22dY0WcZR
kZ792Vv2pgB87Q/0ibJjh4e+hXwzBiK6XuogI1FXPsQ+7PugT4IjwTrQVVD330dyT4ZVHKJ1b1l7
ZzGVpM2djnSPqDgTJiC/7cW9V6LZWs3iGJS/p2/TNiEctGnwKsoW4N9aRDvpZOIKZkR8mMfuGv5s
t4e+3H9FPI6pQdXOlAdKeiJcGp7X0UvPao0+hwh0z4lUZEuTcT8W8+eq8sa9TcZsD6/yfSNUeg5V
n5zGmXYFwGh3E7AEuuvdO7dygKiOk3wLCas6KKu/S3T+MNq99XZO8/uFcb2KF4zGlV3eQTleD4tf
RGyNWSLpp516/yBXJJVegZE9aspx4Ii+6PdeQT5uHhnXh27MEv+KxCIJN93bSbOnRUmojZMtAFXJ
6egEAtzcaHsPXHS192kccRiG7xdZH+YefPkuo0tiNcwu07VR1AGeS4UoS28foLLTcE6Td0XRBPlu
nVZCmR4DZ8oZpLuAFNDZ4eRk2ja2oKtAg2aXGwx/ujdO41jprs3V+o8LP/yfqrGXqwA01fXY1f2x
0xZ221MVLDjkwkKj3FPMLP1lzRggEDxhIbVS52LFDAvLf9aQhDlbjPkVLQiju5EQMh8gJGdXlTFy
cF2aVzmaHzSo3K+dM1rHHnLSfa/D7jCHnaC1HaDXpqpZXgtyXthUa6QNqZ0kT56O8c3IDfWtJWlC
J44LJE+t3rSzV+hLM10z84bdjQbbBlrLtWpHWK6Do1p8Xxw90gDNzmUfZM/etgl1irN6HwAzXQsO
2roXNSTGsJ/wOzOy5DItLFgUnU/gF8O1pFTgRW+EtPxh2wxrlx0KSca5CSPKjak7gnjGfwkXhTwV
uyW387dhqroHksdzT3lNZ9sGUSSI+JgTLCqL0yrSBVV2sUz2xtYqQM+o9PBPGUXRLu4jcVPlYWV4
qYv+sLqZdwDifXQh3IPrXge6elEhU/0jd7ftG2wEkgzkwMbKenCGi1XdedocYomAwC5XmM6evcyz
/8HU0ADM7DjdJiPU/QMGHzUtRcVgbzM1DB9YvNe9yyBd08L3GZ4boOyAI+aGJ4r4tiwMUjKirXE/
D2OuN2qUznYY0I1uPT+t3tRdj6zfL1J8BmR628q5PURzNdzMYyDPfhrizYj6Rr7tSzUWeCvW5dEz
Bu8RD+0qHHsE2mXt6a9LHKafImLu9472g+sYX1BKt3oKbnqb0GwXJyKJbitbultHBx+Gyu3/0XRf
0+EuPTy8aQt3FmmfFSVUte3z3P/oth6lYDTfKFYRW7CXONFtCSjim2PFxjUrE8+sp9lVNluCFILn
f8AsrNfbQlVBfLC6LAWJYWN9kNBSDapncB/Qbbt76c/1pqF+u6e4Fh3RkI97PHEncirTfEev9fzQ
g8rEpmdGDi7BczZFmz7rDu+2jdM03kFkDTKzVrQoap1p2FbG2cGNh25v+al/cCY7+IpwablBkrTe
hd3avmtnNCNb1vMcjxKBkUJtlx8SYZcJnRR5dEWPbnxFS459ZbcxOifm67XdJf5bdx3m7Wy3zdkh
cby3VsOLDrx2r+tAEPvb/l7KmJ4z2nsKluaqPsx+K495adXnxaapoo3K+bGh84sqodoPbZe/yRKq
1bkR1edGXs8iMe14AXlZAhC8/cTK59K/u02NNL8wIn190evj4tZtGiPiLy5yfph2+7LCZCkxYv/0
ovsPLi0AphlgGpr5q3/pEGhNs8B06RuYTQvB/5z//38UngI1yp+O//+7pOb6/LO48+Xf+Ffb6UT/
Ie9IJBsG6Jb88P8e+wGN/geWEY3pDof/y/n931M/jDZUIvw52g6J0skIAn+c+iW/kggkQ9J7KHpI
JPw3p34jFP1ZAcPlkA8nQPMFemKbFMCv0iAOi7qqRtv7ltprm39H5Bm7NtxB2iqH3TDkjn5CPpQN
h167ZUW+W0v5ZYnLtr7BQIvo8dBaLBBsTqEFCBG/PBZSYDyY2r9XdmXlmq2/9Vd/wzKfTBZ+GFPn
TVu3HDWuNVQueucNkLQ24FBvQ7l8j86QelxJSQPBlaejzKHBYbRleHR7qNKSKCOXkdriaAC15VBP
uTFBodMILsVftGbCKI5+EtKQVyEmA4jMfyUGa69HB+S9IEW5ym9tP0+cFaskSGHlKM91i9soocnT
4uSU1dX3zleZfvSMdFLRwjUq7qcWc7K8/2lu3b9898+ad+e3SyIeEKiWoB2QD4peZ2lMz2rV9Cr5
iqBeFrdYOCXF1eqNHdqE1PKzudhUQUaBnQp1G46c/rAcN6zgtimeG9wjoJwEo7TyK3rOezvdr3Gy
QvMvFx7FfsClZ31KYUJhmO1ToPbv1rXAwGdfRV5PRxcw0hGXmD/f1K8dA15gM8jSo5Blw/7zeRd+
nYRxWiwocMv6mz2jwHgnacRsHipi/PX+z1/0SrXJFxFRIZv26fdi8F4L4XRZddHqL/FX0nOOcPct
RTTP3jg2b/jiBrn3Zu4b6aY4YcjSGnDjTYLpochk/Tci3K/JNnPLKMcdozsLXfJ3rxmAgt5FO1py
/+uEr5N/B1gmHwjkKotd+Io6KIYI/+0gg7wIWUpQhWE9TmvGr4NsicQifxK4X8oRyhO8VN1aE1Y/
4Rrr+S/f9UrJx92xcHkCh1ZWPpRorx4oIOeyoMnJ+bpgZpt53xySGSks93Zk3tECaoa41P5Ir82f
H/BvMwknWNCK/AeHLhZdFtufmzJQHfSKmkf/ZSE4g71KSiKcHmLHOLf+5R7F748QzT65YVK3zKjo
tXgwx64dkJBTfe3x7KiCE8T++n3pDKxR2wEBTdK+WaI1tqubJlO1b+/llBbrU94HbetuqpIFkWIS
/YnRW0IxlJG4HdVOeVOgGgs15zLPw+/3z+Pz24OB0CkjRE48HVv4rxc0ERVYxDl2/QXhouIq0LkX
+fdJaAtVVlP5YHBjTPmG+G+D9fuDARPp06cCdBSl++tlK7YMAlJJ6zOhlXAopQUyG/ttELapsrfC
hTZdkmTyiuAZjS0qE3i+SkXttkIWOj1m1TpDlqVGtw6fE8wzMESm9qWvJcVUBBF/GaVXuXCPDDgp
2ctrguPW78JQmcytqkbVfE7DjCzGBurwsN73/qKYVKu2Ez0dIxgd/p2F/yxvU197HptB7eN8gl9G
4SX6CxOwyr/7uDDwCQgKCg5ik/CITl8WYBhurC5yAST2oU+iKL6cLAtmKtnfnqdT0+fMNly7UPDx
065is0Rb9NTyhY5eyvBtnLbD8nHVJoTY4JmAXdSOg63LIo8g1e/yg+N1kve7S2d6I1syk9U3fx4F
1gCcnPr1ntc/kh9qCr3rk4LlzDUieo5oYRT1KD7ATG5zYN70F69PK2yp6XFSnT899Dn/z4zJNxyB
dZNSZueZOZg+89XIybJCb3O3tXjRY4yAuJkG50uMIRBr+rXc9HPu8Je+wEUE5Z0f4Ap8lNOSDm8H
QPFsZrqDvz9se2LgBPxbEvHVFvR7/nyFjc23WYlu/Tsqs1n3sQszOZ1ib+qy29Kj9nycBWS367Sz
9Hg1LvjDt9slpGOKxAHidX0NIyBls7TjweyZXRg7vG1t2A3kExqMjWDv/7gBmcODnjd1YFNm2Nlg
6RlQaddMv35JzCJWVoFtVfuuj4FE7Cnn6YqjdEvm9d/P6FpUVXsXEB6uwEy5BpY8NDDJGIxuhpEI
Lf8pi6N2G+4peRlVD1IZIydDDu5GvcTh44ruspE+TpFG5htdKyBq01C8GJZWBx23x0JvpksTDexa
bgEvq9/nsZ9XDzWca9Jv2LOY6dLKnIQXXm8RWatd4iAqA3y52HwgbQAiDg5DMhShe2V5S6a/dNUy
MYbNMlE430oWRhG/C0vbZ0xW9CDlfKaleaJqm6yIA8JdLhaX32lIQ+Ym8giN6m3nxlOd7BtLmece
OBOrwF6t6LWwwMLHnSuh1OLxUxK6nTtdRT29+Pmu0Y3Hq4CyIOQnKxnQl6DXbQYuCUNB80XzmJtr
oY/b9fytH+Bn9oU8Cm6sO3f1fe80+aHL5eVVFpq4LZ5AXtz1iP/lBxpw+WEbuTrgsnIvMmPcTaAC
v4/LPDKcK/AZPqkkBPRO+YDZQXBIbN9MURNaT49tWPPPToQlL3CQI5C6I3SkCr/35oz3XCu9msUj
RRL5nHckdnilAQDzoYp+B56E7IkbEb20wp0eA+xzGQUITG2vT9Ni93l1O5We4AM7Be6JCj+xmJnV
mEWoYdcWJNDkaQnxxEPubT9GqcyiaUfJLzArU1qm+XrwbVLXpOVa9zAUOvEojKWQeCgz2e16L7Ve
mP5hj1Mn5kj4lOmaQGFusNGSdEVDbbQH1CJbP87d7E0j0DcBMcpH84TrDLafODi8y5N1znqb3psN
yj7qhtulhJM4XxdxH3CNsdXzbDovRAnyXJNn4mbqONdJ8w6cTOxBx8Q7jCSob2dU8PYsxCw3+4H+
WI3+oMVbEdo/cTvpInS8Q3qK3XyUCcqKgmXW/7LOlBJTs9hq7jnKF7BAKbLTJU2xPWrSUQR3wxL1
ZvJgtmhmIu4GXXsodGzmpT0uPXModrOuSK7h6q/8jizEqFDsS5elsu8QGyMdKXgeJD5RDY3dXT/7
DktujikYT6lGnc9e0Ohq5rNoWjGr4MjgM3PtDLO86WCTweYvOcJ0/G5QsVmXCnuqlreojExEmAJn
YHlqvcVn/IbUYnWYGEXeBeEMPRNq6pSLjJOn32l5HSIC9E5h2a9ceLpYI1/tCSQt7YHlku1o0m3A
Ll/FyDb6feiVZpMdhrFjOi4+yhWkVqHSrA+U4SzvzUImDoUKS5T0Tm1HJ1C6R6KPyB+3XhNiGY8A
/QV0K6eRH+cQVn0zOHPTuQ2ETcWqSktJms+0t5tqBlZWIc7Guy6e63jv2aTR3qHN4uYxSipZ7U3r
HVcc5PghTAck6QEvdj6uhNM4L41mBH9Mazis5neIqV0m7gqAniuHaGaW+94CiPQkLGalu3cDZTri
iUQTm/fTIjk4bLGtlgHGISnS6zuHJjyStVGhBguLGKH9T4hWgb3Y1VI+Ro4TYfShVJd1V37dgqj2
m2lsv7QVewwqugrzFryyqKXBc8y6Txlr7nrAyr0pv3oAuhRIMixYnmcQxvObNYLqv4EAhJINHcnc
knFHJ4cYvQPRjioG8lk43akO/xYDgLErcYPmE0O4OBwmgZ2t0iRtm4XEFzUXGDYexQBMx0xIv6pZ
o4YMNNm8TassPXykj3j03vklCviEgpNXgKqISkfHDakr7j9mnsbJgAUxO1kJ5KycVwrKWbna6hDD
aDRddBp3En8obhH7i/YwRUEC6IgAbX1EboUzbAa1E18orcdw43qDI7YapQFcWJ/iWbRDpGVcvkmG
qW0iy+SEFG/YdY09r9cxuTr7KGaROgeQNaKG1BiUK9mx2JXWfVs0lfeeVCiGake7DXTb7SNS88vj
Miz4s1r9UFsPnuX169OA3giGg/J99Z5sY0KdsByoa7VHLGmQqG/sCb3yLlrWsjjG2YCAasVxA0fh
CIqTk+JCtfZYQAvSzfXX1IEvusCjGXT3LcolzHCk0W0TbBy3lwPIyrjuZLgbC1uW/jGmgdO/Q8pv
FcVx8lvC2vRbCg1iwE2zQcDgNDsIFaYM7buDa5k+Cm4mv/8RfdsaAYN4QFPbILeYsSFlW2orl+Ly
ewwz2tbbtfGsYrTatp0Qo5D+lURjMYXo9qBg5jL/kQMBHDmiVJrMthKxkPByd6EJHxUbOK9D6vlm
hYM4byJM+gfhDh5yXc7IOrixdg6v1y6xCEll2uHOeivTKmeXoYslcdajDgI+8zDKxkR/CJbMySHI
BQRTJFNTVUbHsasy/wNELIMeFS3KpehIExG5hnbsJMskxXEie1MmaZ2j51Cp/zDbxG4WgoC5ZS3L
w8xsGrE1x3ihuBVaqP0kan91T5HnlIREtcM52zpXY0V7+4a4BAE3sBeK5iyI5LLZo2kP9QhN6Nka
GKC2DszOGZJm5kpVkgZ89xiAB0Bo6Uk6fbYNHWB8mJ038Oc2PVU2rr+PcrNOFl5Q8idOLiKuqI7b
XqhnyCsmXo3g0q0gGEflf57nrm7QMeZBfQOcjmbYw9DisuJe1W1gQha4LWaMkKL4g/hOizWddzv4
cdNIq6yoyRugqYfzSB+Sjea1umUN1yZEuqR7/L4yu9SPHcwTDeNYNLbJWFBQN1cv3NhiINvEy6Pm
qDPsNb+X9McSuIbsK1zB2FvY0J7+HYm14xXajC1UQ/JDdconNtUABW9XiFqHaOBRyjBkmU0c8CCr
JZYfaMgj9/TyGNkwhXji+DcOj2EXo2E+uHkteEYjfSI43dRJMWG9i+zCjqOPUxHIvDilrZ9U89kj
HJ0eV+RT3JVYW5N8UgrSYHpubaQigo0SJe2MOlabg3zok7T/UJGvE8s2m20VDNQaHaKUxIlNND81
rVLyhJNXP4X3AIWdJrvxY5QM0DBWlED93nVBO9MPRlVteix7z7wi1OFNwgtxHn8QT54J1ETJ0Tjr
hJlgbjxmnXPsnADY9S552V3TaUrYNMdmJlDdui4VlUffhU1xmgbfzMcYBCGRtc0I5N9RO9X8wP9v
/pqoRK33cxkGbJcCx1n2sDTFBY+Eqj8mJph3W3O1L69HMUieSznODQ9V9Sx81Y27uODZp3CG9H+i
Z7YIeKs75kJJaYiYID94yjNzt6ydqL6tAJuh8klKalKgc6A4uQS11Fl5tqM1VXxXvSpuwTZkRZIV
woTWEa0i00MSRJl6nhRANOzni7HFAJWzpefeeLMYihpHX4d5hmzSHALzVnJis8ViHkjvUb295+DJ
cx60XPW1S2eSvvaDSC/TcXHcrnieUrEwKPFL5NMn9kSs0Teh4m6zJYLttP9xIg7XOiIwWJIEmDmk
uc7lp4Qzi9rTHmYtX9xp7NZ725pse0tvU8pxZEpV0lun0G/d8RFrRheiozULxt9CeWBidhwZiMJQ
XptDPvoFE8gnLZXEx7iPE57aUJHQbXYLWquI2uAka2KUSDbrE6NuVtxVdJx5z13Q1mBeOD8wnXzJ
15Pai1ezVKI7n/xTG8hlSFEeLEz9kwhFylGlwPH7y8urV0+lCa1Kq0LASmNWU/bdbpgmoJdAzGaT
P7JiV5spGdjhXL+xIcHUHQOymhO3jKyBgaQaZl5xTstJe+v7hWfaTec8Ocawx8e3yI3X/hyOiyhP
Ye9wpmBjw0c84RA44Dp4gHff8DGRNyjWqryrTSRKyY1VfDu/nBrpF4BZfe4QQLFIEfCP/rYnc+WU
+yiZzCnw5WBRxriWkQNYl1njwNxR/aXKH66ceL0pzJnoHJJsZv+c1jWPNEOQxqWPtEQn1X5Jx3gY
IOzj43cbtCRH+MNVM6PA75kFa+AxWtiQFX2W1VA+s36lMpC6dfHsNvgfR3v9snJES28C3Upgk1D8
Jcf1Oh9IzogGefgNFHQCsAqvEqzh0tCEQhnw8xIP5pxpPKJTubM8ZHh4uYyK+/3LV77Oqpmv5HhK
C7MnnJDA6dd0p27rOrQHf/gs/dlUb16mBlpAk9n9c07s969CHEqMixLOIXn+2jHHoWcVdrvbfM48
8JFEnr7n0v64sFizdv35uy7ZwJ/qLqTfItLULmoIz/V/r0r1NjrOuSzcz4tb0Qp7PaYVhOitHLyU
1zBVlWAvXP2GRWOkJ6wniTKVHW447eBw7iYLYSobEUdes/a8rMw/ah+1SswRoQ5kz56A7e3MT3++
/N+GCkYvrfZwGfAYgnlmfv+TkHZRqCOTOZDPQyYWroMNyhwL2Vw5Qv35q36bc2h28YGgSTIirxq+
zncTRmUOLqjtM/A6d9SnWNNK/CTWwLwifpzMf51yr0soggcT+I4j+U7poMz/9eZU17thQv7+GeCx
WaMG+hnX+zFjZX9IHISRehdHxPsEE5qfv5Ug19QbVrtKnv9876+HmaqphPhhqqq8bkAwfr0S1KfL
NEeJ+4mcBEdHuhLIUoV1YI7zf/6m16PsSCr8FGLtgG8jOfaqSFoQGIauyMUnNIcBYLy2NEfzLOek
dkIoa6LGP3/hK6ZJYIAiL1QrSYWP9NGvtwbKcGUx0eqTqqkTpXsF0IpljkVR81xj1ZW0B6UZnRjR
FhUD3Vf7P1+A99vg+kxigxdCRBVw669XFizbS9EG9Se643VS76llrWhTYO9F+fElbJlUakJj+ERm
/f6RFLfkYFJelY/FXXqeXwanyqVJ8ZD617zFDeJzTgtrGdZsCX0x09S7C93BCudNJoqB1TqYpdks
kUg0YCnT/8Pdme22jWRh+FWCvqfAfRmg58JWHCexnc12OrkRFFsRKa7ipuXp5yuSSkTasRupXBDD
biDotlMki6fO/v9npnLwwRBSQ19NS6cieaRt8i2DbmCITlYvXZx5vYQ/rV7TEZaGivCtiroQbpci
gMekkYO1MOd2FuDbMPxEmPgMbgkey2kT9AWuPVozDHXhNK1ccBSYV10TzvJsFa/QJCptK+y/u1zl
ZCb1egsE662fhKRln97+BwLnQNyg2pYDvxdwgaFoV0QWPuMId19Sf23gsy6zUoRA3r4UHkCXsn76
luK0HKtcoWq9pkbj0gvgDCmIKJTRYli4my/e0hY5xirw7PCSYZp6qFyphcoT0GXuVQRRW20mnEIl
ghHhuULR8M0NiP9VNKfgR+fMNeXvI92ZQL234Vv6X0Ia8eI3QZyX8Y0ebvT8Qi/KZ/g/hkJu4JwJ
Gh3TNpgEaQ5JdGxNheIgK4qvNcTM+1tr5QixWK0y4Vk9vb364EizOlw99D7bDpU3A6qp/pFebrZq
FCW1fpOAZXOnM9KXJWOySaMS6QarDdbhhIJ3zB8OCRvkcisAggRrFshKpvHgpL8l5BH1+2wDLSR5
hL0pHPVgSYTCrBhOhZ+ufJHW2ioiDeBC7c8hrF1bpInDmOrIda1oBi+nhBa2aLlURKVIq2HuIKrS
YE1av2ZgarCLzpKUkTyXT2/CYL/ZA5jqGCEDAMwxHlZMLWtZerEN+KqKV8Iyz1JKFeGJskmJnJ++
lUDTHMuz+KYoL/AyMJiR1x/K8ybNyKlq5uzaNdPmXhVc6FdhDXM1pglVjwpqa+8RTTrsQrJNRJa0
+6+8Zlp9QICgsrmW6Yh8JrFghqbTY2g1Nq+VcFUp+4uCo8oUmiCLw80riAkImF7Cukl4HAAaJyzp
Cn9Ui0QRSQGuz9nZuyr4lLM6pVMU4nBrxV0gn8YddtrURK2RAWWAquWLL7nS8Fo2J06N4k+nZR6I
xHJXQuNEIrsrah7YvRn9cSy405iKmz5jb93+53McMWVDV8UkDQtbaKkDEV7zBrVL59xdVBvOP6uc
WahnOuXRczt0M5Mcv1+eLc2t93bnBtFsmpmz5DyGWf+WKXTAzxO3SiiaMobIU3YMCbL9cn0zI34t
3gOdq/1T363188BbfYgptd3VmVlkJ3YOSvuUWo79rrZm6Vsf1NslFsnfCx4GBkop8F5/3lNHrqE1
hxYRlLunmvCfWOGtsldKgoNoS/t64eXvTawSbBugwi+dXV5Py2y3fklNPLr1qeGDxdSpEqyyknRe
Gm4o4ZVa9JWuCQse6waiu1+r2tTIcudaxz7PMz/VLPq9bZ8UxrIoXjEOneEYjlHdBobh0welKmbC
FFwLeGXlQWqgZPkn2ywK3KJZdb7aVqszygS7jJkLFJdPtxsvgDvZjOs3kMy+LDdeTcLGX60+Vy6t
+LAHV+G0hHz+es848Snup+KT7VPMU9VWP5jlTv2m78riq8aQihu/suDX39rx29ApgpcMNQ6eYRrq
K2sEgrIyyszCVTB1HIWBQKSkf5y1tUzu+V7g+PVZEr5k4hGTQexctW+ePtH9A93eDAIuGrJ0RpBw
y74ChdET1y73knvI/WN6hLbqtZaQXz2J4/CyNg0xhnqZxh8oETJy+el7P5D85jXp1aFkgxIftk1U
VsGgTuAg9+skIXA1IqYWnMUGc46fMRPNSj/NcPOWwF3pz4EJEYM8DCK3OtOOanpl7jXmXNX4H5iL
k5SAB3ZtP3I+Jno8+xgUMyU7USPLy6ZGnQUMzQtAy21hjWAoS1Da73I7994kytq5wd4W+ElVVN7G
Mc6LXiYxpA2lZn6Azir5HtPzfJGQnv1Q6zv9s7ciTj3RUk2F6DtcvjNioNYMp4ttsjchtTimWJJY
y73d/SpdlpQSqvxMW1rqXN2WwI/5fs/4QoMmPLZEuAG4QeyLgY0eugSaAlu36e7292YlNt8PDP+V
ka6i8+1+O0+YyvzFULzttNKXFD3WYHXPTRjKk+nTImAJYe59Gdg0RVRHMyCNY7BE9uVPC2cx5QPf
uV9WFA5IpzHbZuuCc5kWVElKSO+BKTpxCfUDcKWYak8an6fkrS4hZ6rLk8hZKu/22tI8N/bACEEt
el9BrsAKlYfKZUCn8cXO2L1KjNi4JgcavUsVPhqjsdfb3em+3FJ2WaXF7NTJPAeaZ4LvM+AZ33f2
KrgyHMDaIZnic2BA2bvYKqMSzoKi+raL/OpGtfTwg5K4GAh7q23ODL3cMGc+D5bXm8ij/d1fw7zC
4EemStTlkhIAbDsrCiHYxE+mpbgXgb8zP2tktWFRD0Nr+4zY99uS+MTsrUl2wcFI0Sc7ZNmrSAnz
3Z0ZZBqmdaVA4HWbBcYO/PM6Ua+0jQBsPv05B6SGzS3xDQhxNB30O+1qg8+p6lEeYzoXq2xlviFt
Bi5oVu2UtyQqV2cUIko0PUxg95mhRrfBclteBIGnflBqzzh7+lnsh6KFq4n6bKYr29qwGTDfxFbh
LpNksdxSYCBuT2dfUwYP1dO1QKCtVT0kwxGngkAJLNZuCp7OOvdph52SJ/E8WIEU2DXz1Hb+CQBJ
idQvKfREKfzL0A6Kc2Y7bq/syl8CCXKW5glgd31zUkCT5JPhZCzESQ4j9KkLE0L2SmFbzlZhqVx6
tlbzCxuHOSeFv3u/224wZyu4Hs6WDCyAYkgLwouYMi8epRGDU43WUUJLCVjOlzVFz1urJjTFFyk+
lcy6BGUXGYwKd2iXQRIpF53aZP3eG16QUHKlo25LRZO6UskIyyUgDie73ICpAh0YZDZ9ta6eahC6
OJv8lQrA/zNT6IJ/KgYgfDcDPSDVA4Xcc4mvh/oH1BhMn/juGvzwD/J6hk4llOmX4QJ0tuqceBtv
9Y0ujx1VQz4ZMZVzvy+q2Ws7Ub7t6hW4h51dZ/FvCCwk17jNBp2r8PoOBJZOqSIu9k60mMX2rpo2
H8TeV34EQM4umeZee9drSJ7PdrY/e5l5s+0X383rDDmBVOFpiR0k6JrT45oit4zqoNdy2LEL9nRT
p3C4LJaOan9a21rxEcI+ZeqQ2H2LXayuqmhdvslAt75m2LXGMAEHQ+ZE5fZ9ABEfDcnJpr4IlMr4
Tuf82jpx4dH59MxTPnAZHJt+V4sjTs80QeVgyyA13MXe2qwWZL3Xyxs8CwuYrW7uTir4kK50uw6p
KRV72526uZV+9+GoCBllqGebV0weKm4tL1peqM4mvNGZkkGFBCsA20Yesd3LlXNqrin3th/6/4Zn
oXuR6bycv2zwEx+qRb77uCiwRsWBalr8tKFtv05/75eeXujF4gi5cZfCEymeAJqbHsm2LrJaPd6G
5pGa531qhYjEbFndL/7+ixmClsiBCVFvLuOvF1HK4OP2x4oHDzfJcIwW3eviam94tEW/2oSn36/d
zad/p/cG8/uY2cxBQeh3Vx5jUUALIPX/ZhMGS/zcBFObWMLTJ55uNwEMyfEmAGNxmP9NXYD4gDuN
6O0JenV8DanXRwZQu3ihevf6ev/1NU1jBiXOC+QeY3t/TVWRWLnX5+vSHImWp8NdXIMj4NoTCHtF
xQNoS3ONbhM8MAiyu6BOoCxRaWbVfrzl8RnwtAkVGITAVdufj04RAKXl3MqJgslLEvvQHdy+JJql
twng2QzASRYgjOYanT7g+8CSI7cLQh3iBgqN0L7lQB9gE5AUYgt2apy7oHlm+2Xutv9ZLtIftvqh
YfylTTDMSZOJISHSigLp7mNRaJSiTb7XBoojrlb2RmQamBQoKwmGM9Et06ZU0anGgWGkij1hsIKI
GTqtMT7ViO6WPQ8WWFUsBI72o6JgexPgk4RNpI+ba3SqkYEf0k6CO+G8WxY8XI24C3nvnQdVjGVx
hKs4NhkgsaZJu4gmmp9vTLX4URnAck4AO9ISIXIb4/IR6TSXNoxiHA/lPWgz29dHsxx/fceaAPym
IQZC4OYan2E0bJF0k3IPTAc4O+U9V6OQ3Fz9XRBCYJK+0EmgHn4+LlFATYkBIFK7YLgTSsmYf6cL
GQeawHMnBpkkvKif6nJcuwCqVdYmsAkU2ZhWCjtB/yQ4BMwgvCm4tyIwOnVA24EoLUnJgO5OLGqk
ZJYHisDFQ3ZB8hKQtGZidNZAN+Hkknx905jQJojCI1l5OOjH6pCWuAkxAl0k7Z1G5BUy4kyT/fqm
jUPUVO+6AGCoAUzB22kgZu2dRvT6fBnRayYl/AZkptRyXNH/2FyD13cNzAQJNdhGRnoGNPDfsgkD
00TNk/rXD67/IFbWNBPOV7pcyaA3Gz4mKaDUIe0RqhMaUvEIrS4hMnh/15tQwmDSHrPvDjpiXGaQ
x3NlVQG5Q4JD2hW6TRAh57EmJHlG3pRqstflFsdnDil4E9tLaQRTnxD80c1IAb25OFzHu+AZZNnJ
rWkwEDXX+PKoonNPchfIFpA3olNGNGkfv75rIQR4izjP7UkYnRDQwi4tBMIlFO9vDY6AY08cCnRM
0O3SA+NziWj4lnaJdFwiZm+LPHlzDY4AEaLNT/C9ul0Y3RHQVRiwJI8AioB0GKafnv3mGrgG0J7B
3UMxoZO2EdlEGtw82dc3yAGBNkUTtm8/TBJ5aAjALhC6d1kUjsq4bCLEPWLSqZw1oIogOiqIDlt1
91AdIh7YTGE5xTW+o8CwSGnPgLIaFClAK9qXfOAZkDqGL4l8YqcwxrgL0qESRgEAE+UieuKbi209
No0e8bJDqzhuYrtNI9wFMBqyJ4KkCMV1Jl8/7h/RcE1IRTrBFumUkWkE4ljpYhIVdqsZY/54rADK
kcNgYRXcNmRsrfGYrINQWLJSYEzAmFFfPrRZDF0E0YZBjplY4sdZGZssaJr0LhA3GrwiI+1/vOWx
RnAIm1Ga4Cs7vTnCEwEroKQsUF6FJA+kpdnVmAeyADRqQjsbG+WO8CyAD5N9fzwlg+QIMJP2Mw/K
yw7ZA0CJYB66/RmfXTCpd0nugkm9hG4KkomPd5+RTYZyDts42oIK0JCu4CfRaoBXDLjdw1FoZWHg
LzruhA5RlXlKnUoYXT4NgkhdNnZAFlyPVoMuZ9o0VPT0ojOB0dYVVacfuzQy6yDayGRPBAEiTd7e
wR0UvY29XcBGajgJovOkudptH5GnIKrtsnrBoL4C0YSgUW1t5MA6uEJWSK/ThNPuwui0I/jXrllU
Qi9YNB7SZUU+7YfEH8sCuVXB4mzaRzZ0XCcCJgH5RiyNmrpALx9kYZBSoRsNxgJRje7aMzkxI9sF
gmlZf4lqiwo2kH8GR4HeZJsWYDDAXU/C6IwDjRfSxRbCaDp0RZv6L0puDBHEm8Rd/KkwxiYEMNjI
Ggf6T6gpQ5rwiyakpuwsMvldtmF0rrNh2wJ0zaf5fbXIUQCOQPxEw3Z79U0khTeKEHQnwFPUXOMz
kTb8SbK7QL6dzKEO/udR40CDLi0ImmmSij3s0r89Ef/Cm/iBgzn1g+i+QcAEi+IxoMyvfuEgAg9/
3uE+Xt///ZcAuPR+8XqXLdp7/wTI/LfXxNugM45+eEBrNPfp/nr3gg9v3bvX4a0O//M8WOTz/M6H
hA34zK57zKt5DI6GGSnf5vH8GJiCJkLyfj7J33/1nvPo+z+z8OPDV47wQb+1bh6A3us/cNM1Lf3A
eQij8bw4vLr4jG1rvuzKp/Mo+J7mSdB76rbNWXrtNErz+X16/NRt16z8ymAk78rgrip7izewJdnF
p4tovpnni+OV23ZP6ZU7qNWL9PuL0zSq4m/9bW976GTvcsauB/e979m1p8mu/GqRMq+4v3Lb+yO7
8jk7HgTHOw5DpGBfkV349f3c7wlg16YjvW4UBUka9E9k2wEjvXRyH8wHWqTtKpFeOd30P17bpiG7
7NuHuqltiZVemAWqu3B3EING7bVNFbJLX6RVUDzY5hbzJbv25TxIetqDxj0BmJBfN99F8+T+sFJj
zNsmC/mli2J+51fFoix7Mt0V8KXXD+4glpv3gbZtWVh+aWxBkZY9ye46MuXXLoqAf7Osp5uYOyVK
uX9i9bTKh0uL+qj00mlSDnSIrjU1R9mVrxbf8uHoug4gJ790Pe/bLbLhok4ov/Dmxfk8zgo/6Jt1
1hcVuD+x/ptFXix6mkpw8P2hxS8X2+CuZ8ZYXNSL/sSTf0nz8LBSo1LaziXppdO89F+czvMUS9k/
nIB+tMMdRfTwe178VXOD6Twcnv0WlSL7/O/8oL/jbW1GetkwwiPpRzVdm5D00vliOeQyaPryZRd+
v0iSYhfV80GY0JUoZJf/6Kf3ixeviwe2rc39yy7/Ka1+IYhdWv3P3OChIHYYOdnlr9n9BeRuPZei
y4XLr73tR5Vddll23Zty7h9OuNApHaWC7LK3izzGsvVWbhPB0isHRDYD8e7qkLJLf55jd5hd1T+a
FGBF7lJ68UVRvrh97OHbDLH0+kFxlzJro+e5dRlH6bV3Kfwjy8MmNHLSZvGeXvmxTNMPApGH+acD
Lcpjf62fXBO/cRct5vl//wcAAP//</cx:binary>
              </cx:geoCache>
            </cx:geography>
          </cx:layoutPr>
          <cx:valueColors>
            <cx:minColor>
              <a:schemeClr val="accent6">
                <a:lumMod val="60000"/>
                <a:lumOff val="40000"/>
              </a:schemeClr>
            </cx:min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11.xml"/><Relationship Id="rId6" Type="http://schemas.openxmlformats.org/officeDocument/2006/relationships/chart" Target="../charts/chart15.xml"/><Relationship Id="rId11" Type="http://schemas.openxmlformats.org/officeDocument/2006/relationships/chart" Target="../charts/chart16.xml"/><Relationship Id="rId5" Type="http://schemas.openxmlformats.org/officeDocument/2006/relationships/chart" Target="../charts/chart14.xml"/><Relationship Id="rId15" Type="http://schemas.openxmlformats.org/officeDocument/2006/relationships/chart" Target="../charts/chart18.xml"/><Relationship Id="rId10" Type="http://schemas.openxmlformats.org/officeDocument/2006/relationships/image" Target="../media/image5.emf"/><Relationship Id="rId4" Type="http://schemas.openxmlformats.org/officeDocument/2006/relationships/chart" Target="../charts/chart13.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17</xdr:col>
      <xdr:colOff>0</xdr:colOff>
      <xdr:row>0</xdr:row>
      <xdr:rowOff>57150</xdr:rowOff>
    </xdr:from>
    <xdr:to>
      <xdr:col>24</xdr:col>
      <xdr:colOff>304800</xdr:colOff>
      <xdr:row>14</xdr:row>
      <xdr:rowOff>133350</xdr:rowOff>
    </xdr:to>
    <xdr:graphicFrame macro="">
      <xdr:nvGraphicFramePr>
        <xdr:cNvPr id="2" name="Chart 1">
          <a:extLst>
            <a:ext uri="{FF2B5EF4-FFF2-40B4-BE49-F238E27FC236}">
              <a16:creationId xmlns:a16="http://schemas.microsoft.com/office/drawing/2014/main" id="{73E0EDE8-E027-4A6C-C68A-36424FBF5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142875</xdr:colOff>
      <xdr:row>17</xdr:row>
      <xdr:rowOff>104775</xdr:rowOff>
    </xdr:from>
    <xdr:to>
      <xdr:col>14</xdr:col>
      <xdr:colOff>447675</xdr:colOff>
      <xdr:row>31</xdr:row>
      <xdr:rowOff>180975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BC3CB0B-FB04-8224-2DDE-25AA90FEB7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457950" y="33432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85725</xdr:colOff>
      <xdr:row>32</xdr:row>
      <xdr:rowOff>66674</xdr:rowOff>
    </xdr:from>
    <xdr:to>
      <xdr:col>23</xdr:col>
      <xdr:colOff>295275</xdr:colOff>
      <xdr:row>46</xdr:row>
      <xdr:rowOff>57149</xdr:rowOff>
    </xdr:to>
    <xdr:graphicFrame macro="">
      <xdr:nvGraphicFramePr>
        <xdr:cNvPr id="6" name="Chart 5">
          <a:extLst>
            <a:ext uri="{FF2B5EF4-FFF2-40B4-BE49-F238E27FC236}">
              <a16:creationId xmlns:a16="http://schemas.microsoft.com/office/drawing/2014/main" id="{2D366237-2FCC-21F0-7E1B-25A1AD265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381000</xdr:colOff>
      <xdr:row>1</xdr:row>
      <xdr:rowOff>76200</xdr:rowOff>
    </xdr:from>
    <xdr:to>
      <xdr:col>15</xdr:col>
      <xdr:colOff>76200</xdr:colOff>
      <xdr:row>15</xdr:row>
      <xdr:rowOff>152400</xdr:rowOff>
    </xdr:to>
    <xdr:graphicFrame macro="">
      <xdr:nvGraphicFramePr>
        <xdr:cNvPr id="7" name="Chart 6">
          <a:extLst>
            <a:ext uri="{FF2B5EF4-FFF2-40B4-BE49-F238E27FC236}">
              <a16:creationId xmlns:a16="http://schemas.microsoft.com/office/drawing/2014/main" id="{661DDB0A-30DA-AD5E-C38B-1F79D0F713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295275</xdr:colOff>
      <xdr:row>34</xdr:row>
      <xdr:rowOff>9525</xdr:rowOff>
    </xdr:from>
    <xdr:to>
      <xdr:col>14</xdr:col>
      <xdr:colOff>600075</xdr:colOff>
      <xdr:row>47</xdr:row>
      <xdr:rowOff>104775</xdr:rowOff>
    </xdr:to>
    <xdr:graphicFrame macro="">
      <xdr:nvGraphicFramePr>
        <xdr:cNvPr id="8" name="Chart 7">
          <a:extLst>
            <a:ext uri="{FF2B5EF4-FFF2-40B4-BE49-F238E27FC236}">
              <a16:creationId xmlns:a16="http://schemas.microsoft.com/office/drawing/2014/main" id="{8421336E-9B04-7D3F-DC12-ECB711613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800100</xdr:colOff>
      <xdr:row>26</xdr:row>
      <xdr:rowOff>133351</xdr:rowOff>
    </xdr:from>
    <xdr:to>
      <xdr:col>5</xdr:col>
      <xdr:colOff>209550</xdr:colOff>
      <xdr:row>34</xdr:row>
      <xdr:rowOff>76201</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C7D71E16-04D0-0C6F-4534-FBD9A94E9A4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619375" y="5086351"/>
              <a:ext cx="182880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342900</xdr:colOff>
      <xdr:row>26</xdr:row>
      <xdr:rowOff>47625</xdr:rowOff>
    </xdr:from>
    <xdr:to>
      <xdr:col>2</xdr:col>
      <xdr:colOff>352425</xdr:colOff>
      <xdr:row>34</xdr:row>
      <xdr:rowOff>114300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D2CCD5D0-356F-0FA8-9368-3718F29964E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42900" y="5000625"/>
              <a:ext cx="1828800" cy="1590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371475</xdr:colOff>
      <xdr:row>2</xdr:row>
      <xdr:rowOff>133350</xdr:rowOff>
    </xdr:from>
    <xdr:to>
      <xdr:col>14</xdr:col>
      <xdr:colOff>66675</xdr:colOff>
      <xdr:row>17</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5292D8A-6670-FD57-6723-FD11F1B1E7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72150" y="5143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152400</xdr:colOff>
      <xdr:row>2</xdr:row>
      <xdr:rowOff>133350</xdr:rowOff>
    </xdr:from>
    <xdr:to>
      <xdr:col>17</xdr:col>
      <xdr:colOff>152400</xdr:colOff>
      <xdr:row>12</xdr:row>
      <xdr:rowOff>104775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37141C1-1A1F-9476-EBA4-413AE387D21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29875" y="514350"/>
              <a:ext cx="1828800" cy="1876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333375</xdr:colOff>
      <xdr:row>0</xdr:row>
      <xdr:rowOff>76200</xdr:rowOff>
    </xdr:from>
    <xdr:to>
      <xdr:col>13</xdr:col>
      <xdr:colOff>28575</xdr:colOff>
      <xdr:row>14</xdr:row>
      <xdr:rowOff>152400</xdr:rowOff>
    </xdr:to>
    <xdr:graphicFrame macro="">
      <xdr:nvGraphicFramePr>
        <xdr:cNvPr id="5" name="Chart 4">
          <a:extLst>
            <a:ext uri="{FF2B5EF4-FFF2-40B4-BE49-F238E27FC236}">
              <a16:creationId xmlns:a16="http://schemas.microsoft.com/office/drawing/2014/main" id="{FCF56E5C-F309-F6E2-CE4F-E30A5D945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66675</xdr:colOff>
      <xdr:row>17</xdr:row>
      <xdr:rowOff>38099</xdr:rowOff>
    </xdr:from>
    <xdr:to>
      <xdr:col>1</xdr:col>
      <xdr:colOff>590550</xdr:colOff>
      <xdr:row>20</xdr:row>
      <xdr:rowOff>123825</xdr:rowOff>
    </xdr:to>
    <xdr:graphicFrame macro="">
      <xdr:nvGraphicFramePr>
        <xdr:cNvPr id="2" name="Chart 1">
          <a:extLst>
            <a:ext uri="{FF2B5EF4-FFF2-40B4-BE49-F238E27FC236}">
              <a16:creationId xmlns:a16="http://schemas.microsoft.com/office/drawing/2014/main" id="{53CB7D64-2935-8EB5-C6A7-E296F158EA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xdr:colOff>
      <xdr:row>17</xdr:row>
      <xdr:rowOff>76200</xdr:rowOff>
    </xdr:from>
    <xdr:to>
      <xdr:col>4</xdr:col>
      <xdr:colOff>590551</xdr:colOff>
      <xdr:row>20</xdr:row>
      <xdr:rowOff>85725</xdr:rowOff>
    </xdr:to>
    <xdr:graphicFrame macro="">
      <xdr:nvGraphicFramePr>
        <xdr:cNvPr id="3" name="Chart 2">
          <a:extLst>
            <a:ext uri="{FF2B5EF4-FFF2-40B4-BE49-F238E27FC236}">
              <a16:creationId xmlns:a16="http://schemas.microsoft.com/office/drawing/2014/main" id="{8A8794FC-73D3-455D-F934-576D42146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114301</xdr:colOff>
      <xdr:row>17</xdr:row>
      <xdr:rowOff>114300</xdr:rowOff>
    </xdr:from>
    <xdr:to>
      <xdr:col>7</xdr:col>
      <xdr:colOff>781050</xdr:colOff>
      <xdr:row>20</xdr:row>
      <xdr:rowOff>85726</xdr:rowOff>
    </xdr:to>
    <xdr:graphicFrame macro="">
      <xdr:nvGraphicFramePr>
        <xdr:cNvPr id="4" name="Chart 3">
          <a:extLst>
            <a:ext uri="{FF2B5EF4-FFF2-40B4-BE49-F238E27FC236}">
              <a16:creationId xmlns:a16="http://schemas.microsoft.com/office/drawing/2014/main" id="{DCB0FC18-F93B-23A3-35C8-9A2FA031C9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176212</xdr:colOff>
      <xdr:row>17</xdr:row>
      <xdr:rowOff>85724</xdr:rowOff>
    </xdr:from>
    <xdr:to>
      <xdr:col>10</xdr:col>
      <xdr:colOff>952500</xdr:colOff>
      <xdr:row>20</xdr:row>
      <xdr:rowOff>123825</xdr:rowOff>
    </xdr:to>
    <xdr:graphicFrame macro="">
      <xdr:nvGraphicFramePr>
        <xdr:cNvPr id="5" name="Chart 4">
          <a:extLst>
            <a:ext uri="{FF2B5EF4-FFF2-40B4-BE49-F238E27FC236}">
              <a16:creationId xmlns:a16="http://schemas.microsoft.com/office/drawing/2014/main" id="{8EAD95A1-B1D3-7ABB-0ECF-6D22293A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352425</xdr:colOff>
      <xdr:row>17</xdr:row>
      <xdr:rowOff>57150</xdr:rowOff>
    </xdr:from>
    <xdr:to>
      <xdr:col>13</xdr:col>
      <xdr:colOff>1171575</xdr:colOff>
      <xdr:row>20</xdr:row>
      <xdr:rowOff>142875</xdr:rowOff>
    </xdr:to>
    <xdr:graphicFrame macro="">
      <xdr:nvGraphicFramePr>
        <xdr:cNvPr id="6" name="Chart 5">
          <a:extLst>
            <a:ext uri="{FF2B5EF4-FFF2-40B4-BE49-F238E27FC236}">
              <a16:creationId xmlns:a16="http://schemas.microsoft.com/office/drawing/2014/main" id="{4CBAA978-9A61-2BE4-547B-F211345B4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57149</xdr:colOff>
      <xdr:row>23</xdr:row>
      <xdr:rowOff>19050</xdr:rowOff>
    </xdr:from>
    <xdr:to>
      <xdr:col>20</xdr:col>
      <xdr:colOff>274865</xdr:colOff>
      <xdr:row>34</xdr:row>
      <xdr:rowOff>57150</xdr:rowOff>
    </xdr:to>
    <xdr:grpSp>
      <xdr:nvGrpSpPr>
        <xdr:cNvPr id="84" name="Group 83">
          <a:extLst>
            <a:ext uri="{FF2B5EF4-FFF2-40B4-BE49-F238E27FC236}">
              <a16:creationId xmlns:a16="http://schemas.microsoft.com/office/drawing/2014/main" id="{82A75510-DD03-9783-CAE8-0F3C6B256E31}"/>
            </a:ext>
          </a:extLst>
        </xdr:cNvPr>
        <xdr:cNvGrpSpPr/>
      </xdr:nvGrpSpPr>
      <xdr:grpSpPr>
        <a:xfrm>
          <a:off x="57149" y="4087586"/>
          <a:ext cx="11919859" cy="1983921"/>
          <a:chOff x="47625" y="4114800"/>
          <a:chExt cx="11838679" cy="202882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47625" y="4133850"/>
            <a:ext cx="4991100" cy="2009775"/>
          </a:xfrm>
          <a:prstGeom prst="roundRect">
            <a:avLst>
              <a:gd name="adj" fmla="val 5729"/>
            </a:avLst>
          </a:prstGeom>
          <a:gradFill>
            <a:gsLst>
              <a:gs pos="0">
                <a:srgbClr val="262626">
                  <a:alpha val="80000"/>
                </a:srgbClr>
              </a:gs>
              <a:gs pos="100000">
                <a:srgbClr val="7F7F7F"/>
              </a:gs>
            </a:gsLst>
            <a:lin ang="600000" scaled="0"/>
          </a:gradFill>
          <a:ln>
            <a:solidFill>
              <a:schemeClr val="bg1">
                <a:lumMod val="50000"/>
              </a:schemeClr>
            </a:solid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sz="1400" b="1" i="0" baseline="0">
              <a:solidFill>
                <a:schemeClr val="bg1"/>
              </a:solidFill>
              <a:effectLst/>
              <a:latin typeface="Bahnschrift SemiBold Condensed" panose="020B0502040204020203" pitchFamily="34" charset="0"/>
              <a:ea typeface="+mn-ea"/>
              <a:cs typeface="+mn-cs"/>
            </a:endParaRPr>
          </a:p>
        </xdr:txBody>
      </xdr:sp>
      <xdr:sp macro="" textlink="">
        <xdr:nvSpPr>
          <xdr:cNvPr id="17" name="Shape 17">
            <a:extLst>
              <a:ext uri="{FF2B5EF4-FFF2-40B4-BE49-F238E27FC236}">
                <a16:creationId xmlns:a16="http://schemas.microsoft.com/office/drawing/2014/main" id="{00000000-0008-0000-0100-000011000000}"/>
              </a:ext>
            </a:extLst>
          </xdr:cNvPr>
          <xdr:cNvSpPr/>
        </xdr:nvSpPr>
        <xdr:spPr>
          <a:xfrm>
            <a:off x="5143500" y="4114800"/>
            <a:ext cx="3305175" cy="2009775"/>
          </a:xfrm>
          <a:prstGeom prst="roundRect">
            <a:avLst>
              <a:gd name="adj" fmla="val 8946"/>
            </a:avLst>
          </a:prstGeom>
          <a:gradFill>
            <a:gsLst>
              <a:gs pos="0">
                <a:srgbClr val="262626">
                  <a:alpha val="80000"/>
                </a:srgbClr>
              </a:gs>
              <a:gs pos="100000">
                <a:srgbClr val="7F7F7F"/>
              </a:gs>
            </a:gsLst>
            <a:lin ang="600000" scaled="0"/>
          </a:gradFill>
          <a:ln>
            <a:solidFill>
              <a:schemeClr val="bg1">
                <a:lumMod val="50000"/>
              </a:schemeClr>
            </a:solid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sz="1400" b="1" i="0" baseline="0">
              <a:solidFill>
                <a:schemeClr val="bg1"/>
              </a:solidFill>
              <a:effectLst/>
              <a:latin typeface="Bahnschrift SemiBold Condensed" panose="020B0502040204020203" pitchFamily="34" charset="0"/>
              <a:ea typeface="+mn-ea"/>
              <a:cs typeface="+mn-cs"/>
            </a:endParaRPr>
          </a:p>
        </xdr:txBody>
      </xdr:sp>
      <xdr:sp macro="" textlink="">
        <xdr:nvSpPr>
          <xdr:cNvPr id="19" name="Shape 19">
            <a:extLst>
              <a:ext uri="{FF2B5EF4-FFF2-40B4-BE49-F238E27FC236}">
                <a16:creationId xmlns:a16="http://schemas.microsoft.com/office/drawing/2014/main" id="{00000000-0008-0000-0100-000013000000}"/>
              </a:ext>
            </a:extLst>
          </xdr:cNvPr>
          <xdr:cNvSpPr/>
        </xdr:nvSpPr>
        <xdr:spPr>
          <a:xfrm>
            <a:off x="8543029" y="4138240"/>
            <a:ext cx="3343275" cy="2000250"/>
          </a:xfrm>
          <a:prstGeom prst="roundRect">
            <a:avLst>
              <a:gd name="adj" fmla="val 8264"/>
            </a:avLst>
          </a:prstGeom>
          <a:gradFill>
            <a:gsLst>
              <a:gs pos="0">
                <a:srgbClr val="262626">
                  <a:alpha val="80000"/>
                </a:srgbClr>
              </a:gs>
              <a:gs pos="100000">
                <a:srgbClr val="7F7F7F"/>
              </a:gs>
            </a:gsLst>
            <a:lin ang="600000" scaled="0"/>
          </a:gradFill>
          <a:ln>
            <a:solidFill>
              <a:schemeClr val="bg1">
                <a:lumMod val="50000"/>
              </a:schemeClr>
            </a:solid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sz="1400" b="1" i="0" baseline="0">
              <a:solidFill>
                <a:schemeClr val="bg1"/>
              </a:solidFill>
              <a:effectLst/>
              <a:latin typeface="Bahnschrift SemiBold Condensed" panose="020B0502040204020203" pitchFamily="34" charset="0"/>
              <a:ea typeface="+mn-ea"/>
              <a:cs typeface="+mn-cs"/>
            </a:endParaRPr>
          </a:p>
        </xdr:txBody>
      </xdr:sp>
    </xdr:grpSp>
    <xdr:clientData fLocksWithSheet="0"/>
  </xdr:twoCellAnchor>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62593</xdr:colOff>
      <xdr:row>11</xdr:row>
      <xdr:rowOff>2723</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62593" y="1948544"/>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solidFill>
                <a:schemeClr val="bg1">
                  <a:lumMod val="50000"/>
                </a:schemeClr>
              </a:solid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92313"/>
              <a:ext cx="5219701" cy="2198687"/>
            </a:xfrm>
            <a:prstGeom prst="roundRect">
              <a:avLst>
                <a:gd name="adj" fmla="val 7219"/>
              </a:avLst>
            </a:prstGeom>
            <a:gradFill>
              <a:gsLst>
                <a:gs pos="0">
                  <a:srgbClr val="262626">
                    <a:alpha val="80000"/>
                  </a:srgbClr>
                </a:gs>
                <a:gs pos="100000">
                  <a:srgbClr val="595959">
                    <a:alpha val="74901"/>
                  </a:srgbClr>
                </a:gs>
              </a:gsLst>
              <a:lin ang="1200000" scaled="0"/>
            </a:gradFill>
            <a:ln>
              <a:solidFill>
                <a:schemeClr val="bg1">
                  <a:lumMod val="50000"/>
                </a:schemeClr>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solidFill>
                <a:schemeClr val="bg1">
                  <a:lumMod val="50000"/>
                </a:schemeClr>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2" name="Shape 12">
              <a:extLst>
                <a:ext uri="{FF2B5EF4-FFF2-40B4-BE49-F238E27FC236}">
                  <a16:creationId xmlns:a16="http://schemas.microsoft.com/office/drawing/2014/main" id="{00000000-0008-0000-0100-00000C000000}"/>
                </a:ext>
              </a:extLst>
            </xdr:cNvPr>
            <xdr:cNvGrpSpPr/>
          </xdr:nvGrpSpPr>
          <xdr:grpSpPr>
            <a:xfrm>
              <a:off x="205969" y="1971675"/>
              <a:ext cx="12462281" cy="2228850"/>
              <a:chOff x="205969" y="1866900"/>
              <a:chExt cx="12462281"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solidFill>
                  <a:schemeClr val="bg1">
                    <a:lumMod val="50000"/>
                  </a:schemeClr>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solidFill>
                  <a:schemeClr val="bg1">
                    <a:lumMod val="50000"/>
                  </a:schemeClr>
                </a:solid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bg1"/>
                    </a:solidFill>
                    <a:effectLst/>
                    <a:latin typeface="Bahnschrift SemiBold Condensed" panose="020B0502040204020203" pitchFamily="34" charset="0"/>
                    <a:ea typeface="+mn-ea"/>
                    <a:cs typeface="+mn-cs"/>
                    <a:sym typeface="Lato"/>
                  </a:rPr>
                  <a:t>CATEGORY PER SALES SHARE %</a:t>
                </a:r>
                <a:endParaRPr sz="1400" b="1" i="0" baseline="0">
                  <a:solidFill>
                    <a:schemeClr val="bg1"/>
                  </a:solidFill>
                  <a:effectLst/>
                  <a:latin typeface="Bahnschrift SemiBold Condensed" panose="020B0502040204020203" pitchFamily="34" charset="0"/>
                  <a:ea typeface="+mn-ea"/>
                  <a:cs typeface="+mn-cs"/>
                </a:endParaRPr>
              </a:p>
            </xdr:txBody>
          </xdr:sp>
          <xdr:sp macro="" textlink="">
            <xdr:nvSpPr>
              <xdr:cNvPr id="75" name="Shape 14">
                <a:extLst>
                  <a:ext uri="{FF2B5EF4-FFF2-40B4-BE49-F238E27FC236}">
                    <a16:creationId xmlns:a16="http://schemas.microsoft.com/office/drawing/2014/main" id="{3E3C1F57-1C5B-DFDC-D97D-252E61869854}"/>
                  </a:ext>
                </a:extLst>
              </xdr:cNvPr>
              <xdr:cNvSpPr/>
            </xdr:nvSpPr>
            <xdr:spPr>
              <a:xfrm>
                <a:off x="5494925" y="1916024"/>
                <a:ext cx="2628900" cy="266700"/>
              </a:xfrm>
              <a:prstGeom prst="roundRect">
                <a:avLst>
                  <a:gd name="adj" fmla="val 16667"/>
                </a:avLst>
              </a:prstGeom>
              <a:gradFill>
                <a:gsLst>
                  <a:gs pos="0">
                    <a:srgbClr val="262626">
                      <a:alpha val="80000"/>
                    </a:srgbClr>
                  </a:gs>
                  <a:gs pos="100000">
                    <a:srgbClr val="7F7F7F"/>
                  </a:gs>
                </a:gsLst>
                <a:lin ang="600000" scaled="0"/>
              </a:gradFill>
              <a:ln>
                <a:solidFill>
                  <a:schemeClr val="bg1">
                    <a:lumMod val="50000"/>
                  </a:schemeClr>
                </a:solid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bg1"/>
                    </a:solidFill>
                    <a:effectLst/>
                    <a:latin typeface="Bahnschrift SemiBold Condensed" panose="020B0502040204020203" pitchFamily="34" charset="0"/>
                    <a:ea typeface="+mn-ea"/>
                    <a:cs typeface="+mn-cs"/>
                    <a:sym typeface="Lato"/>
                  </a:rPr>
                  <a:t>PROFIT PER CATEGORY</a:t>
                </a:r>
                <a:endParaRPr sz="1400" b="1" i="0" baseline="0">
                  <a:solidFill>
                    <a:schemeClr val="bg1"/>
                  </a:solidFill>
                  <a:effectLst/>
                  <a:latin typeface="Bahnschrift SemiBold Condensed" panose="020B0502040204020203" pitchFamily="34" charset="0"/>
                  <a:ea typeface="+mn-ea"/>
                  <a:cs typeface="+mn-cs"/>
                </a:endParaRPr>
              </a:p>
            </xdr:txBody>
          </xdr:sp>
          <xdr:sp macro="" textlink="">
            <xdr:nvSpPr>
              <xdr:cNvPr id="76" name="Shape 14">
                <a:extLst>
                  <a:ext uri="{FF2B5EF4-FFF2-40B4-BE49-F238E27FC236}">
                    <a16:creationId xmlns:a16="http://schemas.microsoft.com/office/drawing/2014/main" id="{B7C90EDC-B90C-E95E-8333-7743407B7EFD}"/>
                  </a:ext>
                </a:extLst>
              </xdr:cNvPr>
              <xdr:cNvSpPr/>
            </xdr:nvSpPr>
            <xdr:spPr>
              <a:xfrm>
                <a:off x="205969" y="1916024"/>
                <a:ext cx="2628900" cy="266700"/>
              </a:xfrm>
              <a:prstGeom prst="roundRect">
                <a:avLst>
                  <a:gd name="adj" fmla="val 16667"/>
                </a:avLst>
              </a:prstGeom>
              <a:gradFill>
                <a:gsLst>
                  <a:gs pos="0">
                    <a:srgbClr val="262626">
                      <a:alpha val="80000"/>
                    </a:srgbClr>
                  </a:gs>
                  <a:gs pos="100000">
                    <a:srgbClr val="7F7F7F"/>
                  </a:gs>
                </a:gsLst>
                <a:lin ang="600000" scaled="0"/>
              </a:gradFill>
              <a:ln>
                <a:solidFill>
                  <a:schemeClr val="bg1">
                    <a:lumMod val="50000"/>
                  </a:schemeClr>
                </a:solid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bg1"/>
                    </a:solidFill>
                    <a:effectLst/>
                    <a:latin typeface="Bahnschrift SemiBold Condensed" panose="020B0502040204020203" pitchFamily="34" charset="0"/>
                    <a:ea typeface="+mn-ea"/>
                    <a:cs typeface="+mn-cs"/>
                  </a:rPr>
                  <a:t>Sales  and Profit Analysis per Month </a:t>
                </a:r>
                <a:endParaRPr lang="en-US" sz="1200" b="1">
                  <a:solidFill>
                    <a:schemeClr val="bg1"/>
                  </a:solidFill>
                  <a:effectLst/>
                  <a:latin typeface="Bahnschrift SemiBold Condensed" panose="020B0502040204020203" pitchFamily="34" charset="0"/>
                </a:endParaRPr>
              </a:p>
            </xdr:txBody>
          </xdr:sp>
        </xdr:grpSp>
      </xdr:grpSp>
    </xdr:grpSp>
    <xdr:clientData fLocksWithSheet="0"/>
  </xdr:oneCellAnchor>
  <xdr:oneCellAnchor>
    <xdr:from>
      <xdr:col>0</xdr:col>
      <xdr:colOff>62592</xdr:colOff>
      <xdr:row>23</xdr:row>
      <xdr:rowOff>76200</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62592" y="4144736"/>
          <a:ext cx="2628900" cy="257175"/>
        </a:xfrm>
        <a:prstGeom prst="roundRect">
          <a:avLst>
            <a:gd name="adj" fmla="val 40910"/>
          </a:avLst>
        </a:prstGeom>
        <a:gradFill>
          <a:gsLst>
            <a:gs pos="0">
              <a:srgbClr val="262626">
                <a:alpha val="80000"/>
              </a:srgbClr>
            </a:gs>
            <a:gs pos="100000">
              <a:srgbClr val="7F7F7F"/>
            </a:gs>
          </a:gsLst>
          <a:lin ang="600000" scaled="0"/>
        </a:gradFill>
        <a:ln>
          <a:solidFill>
            <a:schemeClr val="bg1">
              <a:lumMod val="50000"/>
            </a:schemeClr>
          </a:solid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bg1"/>
              </a:solidFill>
              <a:effectLst/>
              <a:latin typeface="Bahnschrift SemiBold Condensed" panose="020B0502040204020203" pitchFamily="34" charset="0"/>
              <a:ea typeface="+mn-ea"/>
              <a:cs typeface="+mn-cs"/>
              <a:sym typeface="Lato"/>
            </a:rPr>
            <a:t>SALES BY STATE</a:t>
          </a:r>
          <a:endParaRPr sz="1400" b="1" i="0" baseline="0">
            <a:solidFill>
              <a:schemeClr val="bg1"/>
            </a:solidFill>
            <a:effectLst/>
            <a:latin typeface="Bahnschrift SemiBold Condensed" panose="020B0502040204020203" pitchFamily="34" charset="0"/>
            <a:ea typeface="+mn-ea"/>
            <a:cs typeface="+mn-cs"/>
            <a:sym typeface="Lato"/>
          </a:endParaRPr>
        </a:p>
      </xdr:txBody>
    </xdr:sp>
    <xdr:clientData/>
  </xdr:oneCellAnchor>
  <xdr:oneCellAnchor>
    <xdr:from>
      <xdr:col>8</xdr:col>
      <xdr:colOff>547007</xdr:colOff>
      <xdr:row>23</xdr:row>
      <xdr:rowOff>66675</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27864" y="4135211"/>
          <a:ext cx="2628900" cy="257175"/>
        </a:xfrm>
        <a:prstGeom prst="roundRect">
          <a:avLst>
            <a:gd name="adj" fmla="val 40910"/>
          </a:avLst>
        </a:prstGeom>
        <a:gradFill>
          <a:gsLst>
            <a:gs pos="0">
              <a:srgbClr val="262626">
                <a:alpha val="80000"/>
              </a:srgbClr>
            </a:gs>
            <a:gs pos="100000">
              <a:srgbClr val="7F7F7F"/>
            </a:gs>
          </a:gsLst>
          <a:lin ang="600000" scaled="0"/>
        </a:gradFill>
        <a:ln>
          <a:solidFill>
            <a:schemeClr val="bg1">
              <a:lumMod val="50000"/>
            </a:schemeClr>
          </a:solid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bg1"/>
              </a:solidFill>
              <a:effectLst/>
              <a:latin typeface="Bahnschrift SemiBold Condensed" panose="020B0502040204020203" pitchFamily="34" charset="0"/>
              <a:ea typeface="+mn-ea"/>
              <a:cs typeface="+mn-cs"/>
              <a:sym typeface="Lato"/>
            </a:rPr>
            <a:t>TOP 7 SUBCATEGORIES BY SALES</a:t>
          </a:r>
          <a:endParaRPr sz="1400" b="1" i="0" baseline="0">
            <a:solidFill>
              <a:schemeClr val="bg1"/>
            </a:solidFill>
            <a:effectLst/>
            <a:latin typeface="Bahnschrift SemiBold Condensed" panose="020B0502040204020203" pitchFamily="34" charset="0"/>
            <a:ea typeface="+mn-ea"/>
            <a:cs typeface="+mn-cs"/>
          </a:endParaRPr>
        </a:p>
      </xdr:txBody>
    </xdr:sp>
    <xdr:clientData/>
  </xdr:oneCellAnchor>
  <xdr:oneCellAnchor>
    <xdr:from>
      <xdr:col>14</xdr:col>
      <xdr:colOff>502104</xdr:colOff>
      <xdr:row>23</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693604" y="4163786"/>
          <a:ext cx="1581150" cy="219075"/>
        </a:xfrm>
        <a:prstGeom prst="roundRect">
          <a:avLst>
            <a:gd name="adj" fmla="val 20344"/>
          </a:avLst>
        </a:prstGeom>
        <a:gradFill>
          <a:gsLst>
            <a:gs pos="0">
              <a:srgbClr val="262626">
                <a:alpha val="80000"/>
              </a:srgbClr>
            </a:gs>
            <a:gs pos="100000">
              <a:srgbClr val="7F7F7F"/>
            </a:gs>
          </a:gsLst>
          <a:lin ang="600000" scaled="0"/>
        </a:gradFill>
        <a:ln>
          <a:solidFill>
            <a:schemeClr val="bg1">
              <a:lumMod val="50000"/>
            </a:schemeClr>
          </a:solid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bg1"/>
              </a:solidFill>
              <a:effectLst/>
              <a:latin typeface="Bahnschrift SemiBold Condensed" panose="020B0502040204020203" pitchFamily="34" charset="0"/>
              <a:ea typeface="+mn-ea"/>
              <a:cs typeface="+mn-cs"/>
              <a:sym typeface="Lato"/>
            </a:rPr>
            <a:t>FILTERS</a:t>
          </a:r>
          <a:endParaRPr sz="1400" b="1" i="0" baseline="0">
            <a:solidFill>
              <a:schemeClr val="bg1"/>
            </a:solidFill>
            <a:effectLst/>
            <a:latin typeface="Bahnschrift SemiBold Condensed" panose="020B0502040204020203" pitchFamily="34" charset="0"/>
            <a:ea typeface="+mn-ea"/>
            <a:cs typeface="+mn-cs"/>
          </a:endParaRPr>
        </a:p>
      </xdr:txBody>
    </xdr:sp>
    <xdr:clientData/>
  </xdr:oneCellAnchor>
  <xdr:oneCellAnchor>
    <xdr:from>
      <xdr:col>0</xdr:col>
      <xdr:colOff>107496</xdr:colOff>
      <xdr:row>2</xdr:row>
      <xdr:rowOff>85725</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07496" y="439511"/>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8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20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a:ea typeface="Lato"/>
                    <a:cs typeface="Lato"/>
                    <a:sym typeface="Lato"/>
                  </a:rPr>
                  <a:t> SALES</a:t>
                </a:r>
                <a:endParaRPr sz="18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20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a:ea typeface="Lato"/>
                    <a:cs typeface="Lato"/>
                    <a:sym typeface="Lato"/>
                  </a:rPr>
                  <a:t> PROFIT</a:t>
                </a:r>
                <a:endParaRPr sz="18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20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a:ea typeface="Lato"/>
                    <a:cs typeface="Lato"/>
                    <a:sym typeface="Lato"/>
                  </a:rPr>
                  <a:t> QUANTITY</a:t>
                </a:r>
                <a:endParaRPr sz="18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20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a:ea typeface="Lato"/>
                    <a:cs typeface="Lato"/>
                    <a:sym typeface="Lato"/>
                  </a:rPr>
                  <a:t>NO OF ORDERS</a:t>
                </a:r>
                <a:endParaRPr sz="18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20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a:ea typeface="Lato"/>
                    <a:cs typeface="Lato"/>
                    <a:sym typeface="Lato"/>
                  </a:rPr>
                  <a:t> PROFIT MARGIN</a:t>
                </a:r>
                <a:endParaRPr sz="1800"/>
              </a:p>
            </xdr:txBody>
          </xdr:sp>
        </xdr:grpSp>
      </xdr:grpSp>
    </xdr:grpSp>
    <xdr:clientData fLocksWithSheet="0"/>
  </xdr:oneCellAnchor>
  <xdr:twoCellAnchor>
    <xdr:from>
      <xdr:col>0</xdr:col>
      <xdr:colOff>145597</xdr:colOff>
      <xdr:row>4</xdr:row>
      <xdr:rowOff>23134</xdr:rowOff>
    </xdr:from>
    <xdr:to>
      <xdr:col>4</xdr:col>
      <xdr:colOff>117021</xdr:colOff>
      <xdr:row>6</xdr:row>
      <xdr:rowOff>34066</xdr:rowOff>
    </xdr:to>
    <xdr:sp macro="" textlink="'KPI''s'!B16">
      <xdr:nvSpPr>
        <xdr:cNvPr id="39" name="Shape 24">
          <a:extLst>
            <a:ext uri="{FF2B5EF4-FFF2-40B4-BE49-F238E27FC236}">
              <a16:creationId xmlns:a16="http://schemas.microsoft.com/office/drawing/2014/main" id="{4216BD6B-577A-46FF-86EC-E4944A960FA8}"/>
            </a:ext>
          </a:extLst>
        </xdr:cNvPr>
        <xdr:cNvSpPr/>
      </xdr:nvSpPr>
      <xdr:spPr>
        <a:xfrm>
          <a:off x="145597" y="730705"/>
          <a:ext cx="2311853" cy="36471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2F96AD9C-B36C-44CD-97A0-0A0BEF7E2597}" type="TxLink">
            <a:rPr lang="en-US" sz="2800" b="1" i="0" u="none" strike="noStrike">
              <a:solidFill>
                <a:schemeClr val="bg1"/>
              </a:solidFill>
              <a:latin typeface="Impact" panose="020B0806030902050204" pitchFamily="34" charset="0"/>
              <a:ea typeface="Lato"/>
              <a:cs typeface="Calibri"/>
              <a:sym typeface="Lato"/>
            </a:rPr>
            <a:t>$2,297,200.86</a:t>
          </a:fld>
          <a:endParaRPr sz="3600" b="1">
            <a:solidFill>
              <a:schemeClr val="bg1"/>
            </a:solidFill>
            <a:latin typeface="Impact" panose="020B0806030902050204" pitchFamily="34" charset="0"/>
          </a:endParaRPr>
        </a:p>
      </xdr:txBody>
    </xdr:sp>
    <xdr:clientData/>
  </xdr:twoCellAnchor>
  <xdr:twoCellAnchor>
    <xdr:from>
      <xdr:col>0</xdr:col>
      <xdr:colOff>447676</xdr:colOff>
      <xdr:row>6</xdr:row>
      <xdr:rowOff>66674</xdr:rowOff>
    </xdr:from>
    <xdr:to>
      <xdr:col>3</xdr:col>
      <xdr:colOff>533401</xdr:colOff>
      <xdr:row>8</xdr:row>
      <xdr:rowOff>19050</xdr:rowOff>
    </xdr:to>
    <xdr:graphicFrame macro="">
      <xdr:nvGraphicFramePr>
        <xdr:cNvPr id="40" name="Chart 39">
          <a:extLst>
            <a:ext uri="{FF2B5EF4-FFF2-40B4-BE49-F238E27FC236}">
              <a16:creationId xmlns:a16="http://schemas.microsoft.com/office/drawing/2014/main" id="{9A8C9647-9584-4D27-A8F9-2CFC531A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131989</xdr:colOff>
      <xdr:row>8</xdr:row>
      <xdr:rowOff>34019</xdr:rowOff>
    </xdr:from>
    <xdr:to>
      <xdr:col>4</xdr:col>
      <xdr:colOff>103413</xdr:colOff>
      <xdr:row>10</xdr:row>
      <xdr:rowOff>44951</xdr:rowOff>
    </xdr:to>
    <xdr:sp macro="" textlink="">
      <xdr:nvSpPr>
        <xdr:cNvPr id="41" name="Shape 24">
          <a:extLst>
            <a:ext uri="{FF2B5EF4-FFF2-40B4-BE49-F238E27FC236}">
              <a16:creationId xmlns:a16="http://schemas.microsoft.com/office/drawing/2014/main" id="{07B928FD-94BE-1DDD-2D69-C4AA67F5B52A}"/>
            </a:ext>
          </a:extLst>
        </xdr:cNvPr>
        <xdr:cNvSpPr/>
      </xdr:nvSpPr>
      <xdr:spPr>
        <a:xfrm>
          <a:off x="131989" y="1449162"/>
          <a:ext cx="2311853" cy="36471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bg1"/>
              </a:solidFill>
            </a:rPr>
            <a:t>YOY</a:t>
          </a:r>
          <a:r>
            <a:rPr lang="en-US" sz="1600" b="1" baseline="0">
              <a:solidFill>
                <a:schemeClr val="bg1"/>
              </a:solidFill>
            </a:rPr>
            <a:t> GROWTH</a:t>
          </a:r>
          <a:endParaRPr lang="en-US"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281667</xdr:colOff>
          <xdr:row>8</xdr:row>
          <xdr:rowOff>59871</xdr:rowOff>
        </xdr:from>
        <xdr:to>
          <xdr:col>4</xdr:col>
          <xdr:colOff>24492</xdr:colOff>
          <xdr:row>9</xdr:row>
          <xdr:rowOff>151039</xdr:rowOff>
        </xdr:to>
        <xdr:pic>
          <xdr:nvPicPr>
            <xdr:cNvPr id="43" name="Picture 42">
              <a:extLst>
                <a:ext uri="{FF2B5EF4-FFF2-40B4-BE49-F238E27FC236}">
                  <a16:creationId xmlns:a16="http://schemas.microsoft.com/office/drawing/2014/main" id="{0D305979-1A0F-12F8-7AD0-D35F7EC6D45E}"/>
                </a:ext>
              </a:extLst>
            </xdr:cNvPr>
            <xdr:cNvPicPr>
              <a:picLocks noChangeAspect="1" noChangeArrowheads="1"/>
              <a:extLst>
                <a:ext uri="{84589F7E-364E-4C9E-8A38-B11213B215E9}">
                  <a14:cameraTool cellRange="'KPI YOY'!$B$7" spid="_x0000_s4197"/>
                </a:ext>
              </a:extLst>
            </xdr:cNvPicPr>
          </xdr:nvPicPr>
          <xdr:blipFill>
            <a:blip xmlns:r="http://schemas.openxmlformats.org/officeDocument/2006/relationships" r:embed="rId2"/>
            <a:srcRect/>
            <a:stretch>
              <a:fillRect/>
            </a:stretch>
          </xdr:blipFill>
          <xdr:spPr bwMode="auto">
            <a:xfrm>
              <a:off x="1451881" y="1475014"/>
              <a:ext cx="913040" cy="268061"/>
            </a:xfrm>
            <a:prstGeom prst="rect">
              <a:avLst/>
            </a:prstGeom>
            <a:noFill/>
            <a:ln>
              <a:solidFill>
                <a:schemeClr val="bg1">
                  <a:lumMod val="65000"/>
                </a:schemeClr>
              </a:solidFill>
            </a:ln>
            <a:extLst>
              <a:ext uri="{909E8E84-426E-40DD-AFC4-6F175D3DCCD1}">
                <a14:hiddenFill>
                  <a:solidFill>
                    <a:srgbClr val="FFFFFF"/>
                  </a:solidFill>
                </a14:hiddenFill>
              </a:ext>
            </a:extLst>
          </xdr:spPr>
        </xdr:pic>
        <xdr:clientData/>
      </xdr:twoCellAnchor>
    </mc:Choice>
    <mc:Fallback/>
  </mc:AlternateContent>
  <xdr:twoCellAnchor>
    <xdr:from>
      <xdr:col>4</xdr:col>
      <xdr:colOff>180976</xdr:colOff>
      <xdr:row>4</xdr:row>
      <xdr:rowOff>42183</xdr:rowOff>
    </xdr:from>
    <xdr:to>
      <xdr:col>8</xdr:col>
      <xdr:colOff>152400</xdr:colOff>
      <xdr:row>6</xdr:row>
      <xdr:rowOff>53115</xdr:rowOff>
    </xdr:to>
    <xdr:sp macro="" textlink="'KPI''s'!$E$16">
      <xdr:nvSpPr>
        <xdr:cNvPr id="44" name="Shape 24">
          <a:extLst>
            <a:ext uri="{FF2B5EF4-FFF2-40B4-BE49-F238E27FC236}">
              <a16:creationId xmlns:a16="http://schemas.microsoft.com/office/drawing/2014/main" id="{F412D2E3-5A1E-9D1D-1DF0-769077C48E9F}"/>
            </a:ext>
          </a:extLst>
        </xdr:cNvPr>
        <xdr:cNvSpPr/>
      </xdr:nvSpPr>
      <xdr:spPr>
        <a:xfrm>
          <a:off x="2521405" y="749754"/>
          <a:ext cx="2311852" cy="36471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FF52D398-E9E0-427D-9617-124843998E58}" type="TxLink">
            <a:rPr lang="en-US" sz="2800" b="1" i="0" u="none" strike="noStrike">
              <a:solidFill>
                <a:schemeClr val="bg1"/>
              </a:solidFill>
              <a:latin typeface="Impact" panose="020B0806030902050204" pitchFamily="34" charset="0"/>
              <a:ea typeface="Lato"/>
              <a:cs typeface="Calibri"/>
              <a:sym typeface="Lato"/>
            </a:rPr>
            <a:pPr marL="0" lvl="0" indent="0" algn="ctr" rtl="0">
              <a:spcBef>
                <a:spcPts val="0"/>
              </a:spcBef>
              <a:spcAft>
                <a:spcPts val="0"/>
              </a:spcAft>
              <a:buNone/>
            </a:pPr>
            <a:t>$286,397.02</a:t>
          </a:fld>
          <a:endParaRPr sz="2800" b="1" i="0" u="none" strike="noStrike">
            <a:solidFill>
              <a:schemeClr val="bg1"/>
            </a:solidFill>
            <a:latin typeface="Impact" panose="020B0806030902050204" pitchFamily="34" charset="0"/>
            <a:ea typeface="Lato"/>
            <a:cs typeface="Calibri"/>
          </a:endParaRPr>
        </a:p>
      </xdr:txBody>
    </xdr:sp>
    <xdr:clientData/>
  </xdr:twoCellAnchor>
  <xdr:twoCellAnchor>
    <xdr:from>
      <xdr:col>4</xdr:col>
      <xdr:colOff>180975</xdr:colOff>
      <xdr:row>8</xdr:row>
      <xdr:rowOff>51708</xdr:rowOff>
    </xdr:from>
    <xdr:to>
      <xdr:col>8</xdr:col>
      <xdr:colOff>152399</xdr:colOff>
      <xdr:row>10</xdr:row>
      <xdr:rowOff>62640</xdr:rowOff>
    </xdr:to>
    <xdr:sp macro="" textlink="">
      <xdr:nvSpPr>
        <xdr:cNvPr id="45" name="Shape 24">
          <a:extLst>
            <a:ext uri="{FF2B5EF4-FFF2-40B4-BE49-F238E27FC236}">
              <a16:creationId xmlns:a16="http://schemas.microsoft.com/office/drawing/2014/main" id="{140B14D9-B93B-3052-FFA2-288D3C877DCA}"/>
            </a:ext>
          </a:extLst>
        </xdr:cNvPr>
        <xdr:cNvSpPr/>
      </xdr:nvSpPr>
      <xdr:spPr>
        <a:xfrm>
          <a:off x="2521404" y="1466851"/>
          <a:ext cx="2311852" cy="36471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bg1"/>
              </a:solidFill>
            </a:rPr>
            <a:t>YOY</a:t>
          </a:r>
          <a:r>
            <a:rPr lang="en-US" sz="1600" b="1" baseline="0">
              <a:solidFill>
                <a:schemeClr val="bg1"/>
              </a:solidFill>
            </a:rPr>
            <a:t> GROWTH</a:t>
          </a:r>
          <a:endParaRPr lang="en-US" b="1">
            <a:solidFill>
              <a:schemeClr val="bg1"/>
            </a:solidFill>
          </a:endParaRPr>
        </a:p>
      </xdr:txBody>
    </xdr:sp>
    <xdr:clientData/>
  </xdr:twoCellAnchor>
  <xdr:twoCellAnchor>
    <xdr:from>
      <xdr:col>8</xdr:col>
      <xdr:colOff>247650</xdr:colOff>
      <xdr:row>8</xdr:row>
      <xdr:rowOff>61233</xdr:rowOff>
    </xdr:from>
    <xdr:to>
      <xdr:col>12</xdr:col>
      <xdr:colOff>219074</xdr:colOff>
      <xdr:row>10</xdr:row>
      <xdr:rowOff>72165</xdr:rowOff>
    </xdr:to>
    <xdr:sp macro="" textlink="">
      <xdr:nvSpPr>
        <xdr:cNvPr id="46" name="Shape 24">
          <a:extLst>
            <a:ext uri="{FF2B5EF4-FFF2-40B4-BE49-F238E27FC236}">
              <a16:creationId xmlns:a16="http://schemas.microsoft.com/office/drawing/2014/main" id="{0EC4076E-5035-8467-2D27-EABC34754D0F}"/>
            </a:ext>
          </a:extLst>
        </xdr:cNvPr>
        <xdr:cNvSpPr/>
      </xdr:nvSpPr>
      <xdr:spPr>
        <a:xfrm>
          <a:off x="4928507" y="1476376"/>
          <a:ext cx="2311853" cy="36471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bg1"/>
              </a:solidFill>
            </a:rPr>
            <a:t>YOY</a:t>
          </a:r>
          <a:r>
            <a:rPr lang="en-US" sz="1600" b="1" baseline="0">
              <a:solidFill>
                <a:schemeClr val="bg1"/>
              </a:solidFill>
            </a:rPr>
            <a:t> GROWTH</a:t>
          </a:r>
          <a:endParaRPr lang="en-US" b="1">
            <a:solidFill>
              <a:schemeClr val="bg1"/>
            </a:solidFill>
          </a:endParaRPr>
        </a:p>
      </xdr:txBody>
    </xdr:sp>
    <xdr:clientData/>
  </xdr:twoCellAnchor>
  <xdr:twoCellAnchor>
    <xdr:from>
      <xdr:col>12</xdr:col>
      <xdr:colOff>285750</xdr:colOff>
      <xdr:row>8</xdr:row>
      <xdr:rowOff>28576</xdr:rowOff>
    </xdr:from>
    <xdr:to>
      <xdr:col>16</xdr:col>
      <xdr:colOff>180974</xdr:colOff>
      <xdr:row>10</xdr:row>
      <xdr:rowOff>39508</xdr:rowOff>
    </xdr:to>
    <xdr:sp macro="" textlink="">
      <xdr:nvSpPr>
        <xdr:cNvPr id="47" name="Shape 24">
          <a:extLst>
            <a:ext uri="{FF2B5EF4-FFF2-40B4-BE49-F238E27FC236}">
              <a16:creationId xmlns:a16="http://schemas.microsoft.com/office/drawing/2014/main" id="{866000F6-BAB5-2DD8-68E1-60A96DD618F3}"/>
            </a:ext>
          </a:extLst>
        </xdr:cNvPr>
        <xdr:cNvSpPr/>
      </xdr:nvSpPr>
      <xdr:spPr>
        <a:xfrm>
          <a:off x="7307036" y="1443719"/>
          <a:ext cx="2235652" cy="36471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bg1"/>
              </a:solidFill>
            </a:rPr>
            <a:t>YOY</a:t>
          </a:r>
          <a:r>
            <a:rPr lang="en-US" sz="1600" b="1" baseline="0">
              <a:solidFill>
                <a:schemeClr val="bg1"/>
              </a:solidFill>
            </a:rPr>
            <a:t> GROWTH</a:t>
          </a:r>
          <a:endParaRPr lang="en-US" b="1">
            <a:solidFill>
              <a:schemeClr val="bg1"/>
            </a:solidFill>
          </a:endParaRPr>
        </a:p>
      </xdr:txBody>
    </xdr:sp>
    <xdr:clientData/>
  </xdr:twoCellAnchor>
  <xdr:twoCellAnchor>
    <xdr:from>
      <xdr:col>16</xdr:col>
      <xdr:colOff>277586</xdr:colOff>
      <xdr:row>8</xdr:row>
      <xdr:rowOff>24493</xdr:rowOff>
    </xdr:from>
    <xdr:to>
      <xdr:col>20</xdr:col>
      <xdr:colOff>172810</xdr:colOff>
      <xdr:row>10</xdr:row>
      <xdr:rowOff>35425</xdr:rowOff>
    </xdr:to>
    <xdr:sp macro="" textlink="">
      <xdr:nvSpPr>
        <xdr:cNvPr id="48" name="Shape 24">
          <a:extLst>
            <a:ext uri="{FF2B5EF4-FFF2-40B4-BE49-F238E27FC236}">
              <a16:creationId xmlns:a16="http://schemas.microsoft.com/office/drawing/2014/main" id="{517E1E9D-8061-4450-E3D3-C082ABB7C26D}"/>
            </a:ext>
          </a:extLst>
        </xdr:cNvPr>
        <xdr:cNvSpPr/>
      </xdr:nvSpPr>
      <xdr:spPr>
        <a:xfrm>
          <a:off x="9639300" y="1439636"/>
          <a:ext cx="2235653" cy="36471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bg1"/>
              </a:solidFill>
            </a:rPr>
            <a:t>YOY</a:t>
          </a:r>
          <a:r>
            <a:rPr lang="en-US" sz="1600" b="1" baseline="0">
              <a:solidFill>
                <a:schemeClr val="bg1"/>
              </a:solidFill>
            </a:rPr>
            <a:t> GROWTH</a:t>
          </a:r>
          <a:endParaRPr lang="en-US" b="1">
            <a:solidFill>
              <a:schemeClr val="bg1"/>
            </a:solidFill>
          </a:endParaRPr>
        </a:p>
      </xdr:txBody>
    </xdr:sp>
    <xdr:clientData/>
  </xdr:twoCellAnchor>
  <xdr:twoCellAnchor>
    <xdr:from>
      <xdr:col>8</xdr:col>
      <xdr:colOff>251734</xdr:colOff>
      <xdr:row>4</xdr:row>
      <xdr:rowOff>1</xdr:rowOff>
    </xdr:from>
    <xdr:to>
      <xdr:col>12</xdr:col>
      <xdr:colOff>223158</xdr:colOff>
      <xdr:row>6</xdr:row>
      <xdr:rowOff>10933</xdr:rowOff>
    </xdr:to>
    <xdr:sp macro="" textlink="'KPI''s'!$H$16">
      <xdr:nvSpPr>
        <xdr:cNvPr id="49" name="Shape 24">
          <a:extLst>
            <a:ext uri="{FF2B5EF4-FFF2-40B4-BE49-F238E27FC236}">
              <a16:creationId xmlns:a16="http://schemas.microsoft.com/office/drawing/2014/main" id="{65AA2833-5B62-2D85-8BD8-8EC3C52F91D5}"/>
            </a:ext>
          </a:extLst>
        </xdr:cNvPr>
        <xdr:cNvSpPr/>
      </xdr:nvSpPr>
      <xdr:spPr>
        <a:xfrm>
          <a:off x="4932591" y="707572"/>
          <a:ext cx="2311853" cy="36471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AEF2B17-1F9B-495A-9037-357BEBBE708B}" type="TxLink">
            <a:rPr lang="en-US" sz="2800" b="1" i="0" u="none" strike="noStrike">
              <a:solidFill>
                <a:schemeClr val="bg1"/>
              </a:solidFill>
              <a:latin typeface="Impact" panose="020B0806030902050204" pitchFamily="34" charset="0"/>
              <a:ea typeface="Lato"/>
              <a:cs typeface="Calibri"/>
              <a:sym typeface="Lato"/>
            </a:rPr>
            <a:pPr marL="0" lvl="0" indent="0" algn="ctr" rtl="0">
              <a:spcBef>
                <a:spcPts val="0"/>
              </a:spcBef>
              <a:spcAft>
                <a:spcPts val="0"/>
              </a:spcAft>
              <a:buNone/>
            </a:pPr>
            <a:t>37873</a:t>
          </a:fld>
          <a:endParaRPr sz="2800" b="1" i="0" u="none" strike="noStrike">
            <a:solidFill>
              <a:schemeClr val="bg1"/>
            </a:solidFill>
            <a:latin typeface="Impact" panose="020B0806030902050204" pitchFamily="34" charset="0"/>
            <a:ea typeface="Lato"/>
            <a:cs typeface="Calibri"/>
          </a:endParaRPr>
        </a:p>
      </xdr:txBody>
    </xdr:sp>
    <xdr:clientData/>
  </xdr:twoCellAnchor>
  <xdr:twoCellAnchor>
    <xdr:from>
      <xdr:col>12</xdr:col>
      <xdr:colOff>277586</xdr:colOff>
      <xdr:row>4</xdr:row>
      <xdr:rowOff>46265</xdr:rowOff>
    </xdr:from>
    <xdr:to>
      <xdr:col>16</xdr:col>
      <xdr:colOff>163286</xdr:colOff>
      <xdr:row>6</xdr:row>
      <xdr:rowOff>57197</xdr:rowOff>
    </xdr:to>
    <xdr:sp macro="" textlink="'KPI''s'!$K$16">
      <xdr:nvSpPr>
        <xdr:cNvPr id="50" name="Shape 24">
          <a:extLst>
            <a:ext uri="{FF2B5EF4-FFF2-40B4-BE49-F238E27FC236}">
              <a16:creationId xmlns:a16="http://schemas.microsoft.com/office/drawing/2014/main" id="{89493A8F-5481-5679-E4E4-73C56FCFDBCF}"/>
            </a:ext>
          </a:extLst>
        </xdr:cNvPr>
        <xdr:cNvSpPr/>
      </xdr:nvSpPr>
      <xdr:spPr>
        <a:xfrm>
          <a:off x="7298872" y="753836"/>
          <a:ext cx="2226128" cy="36471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F29FA5B8-5AAF-4821-8C70-B2AD8977E5D7}" type="TxLink">
            <a:rPr lang="en-US" sz="2800" b="1" i="0" u="none" strike="noStrike">
              <a:solidFill>
                <a:schemeClr val="bg1"/>
              </a:solidFill>
              <a:latin typeface="Impact" panose="020B0806030902050204" pitchFamily="34" charset="0"/>
              <a:ea typeface="Lato"/>
              <a:cs typeface="Calibri"/>
              <a:sym typeface="Lato"/>
            </a:rPr>
            <a:pPr marL="0" lvl="0" indent="0" algn="ctr" rtl="0">
              <a:spcBef>
                <a:spcPts val="0"/>
              </a:spcBef>
              <a:spcAft>
                <a:spcPts val="0"/>
              </a:spcAft>
              <a:buNone/>
            </a:pPr>
            <a:t>9994</a:t>
          </a:fld>
          <a:endParaRPr sz="2800" b="1" i="0" u="none" strike="noStrike">
            <a:solidFill>
              <a:schemeClr val="bg1"/>
            </a:solidFill>
            <a:latin typeface="Impact" panose="020B0806030902050204" pitchFamily="34" charset="0"/>
            <a:ea typeface="Lato"/>
            <a:cs typeface="Calibri"/>
          </a:endParaRPr>
        </a:p>
      </xdr:txBody>
    </xdr:sp>
    <xdr:clientData/>
  </xdr:twoCellAnchor>
  <xdr:twoCellAnchor>
    <xdr:from>
      <xdr:col>16</xdr:col>
      <xdr:colOff>255815</xdr:colOff>
      <xdr:row>4</xdr:row>
      <xdr:rowOff>59873</xdr:rowOff>
    </xdr:from>
    <xdr:to>
      <xdr:col>20</xdr:col>
      <xdr:colOff>141515</xdr:colOff>
      <xdr:row>6</xdr:row>
      <xdr:rowOff>70805</xdr:rowOff>
    </xdr:to>
    <xdr:sp macro="" textlink="'KPI''s'!$N$16">
      <xdr:nvSpPr>
        <xdr:cNvPr id="51" name="Shape 24">
          <a:extLst>
            <a:ext uri="{FF2B5EF4-FFF2-40B4-BE49-F238E27FC236}">
              <a16:creationId xmlns:a16="http://schemas.microsoft.com/office/drawing/2014/main" id="{93CB49AD-8D31-E4C3-D4F9-6087C625AB81}"/>
            </a:ext>
          </a:extLst>
        </xdr:cNvPr>
        <xdr:cNvSpPr/>
      </xdr:nvSpPr>
      <xdr:spPr>
        <a:xfrm>
          <a:off x="9617529" y="767444"/>
          <a:ext cx="2226129" cy="36471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F9D9A26A-BF43-46BB-875A-2E06DFE5433C}" type="TxLink">
            <a:rPr lang="en-US" sz="2800" b="1" i="0" u="none" strike="noStrike">
              <a:solidFill>
                <a:schemeClr val="bg1"/>
              </a:solidFill>
              <a:latin typeface="Impact" panose="020B0806030902050204" pitchFamily="34" charset="0"/>
              <a:ea typeface="Lato"/>
              <a:cs typeface="Calibri"/>
              <a:sym typeface="Lato"/>
            </a:rPr>
            <a:pPr marL="0" lvl="0" indent="0" algn="ctr" rtl="0">
              <a:spcBef>
                <a:spcPts val="0"/>
              </a:spcBef>
              <a:spcAft>
                <a:spcPts val="0"/>
              </a:spcAft>
              <a:buNone/>
            </a:pPr>
            <a:t>12.47%</a:t>
          </a:fld>
          <a:endParaRPr sz="2800" b="1" i="0" u="none" strike="noStrike">
            <a:solidFill>
              <a:schemeClr val="bg1"/>
            </a:solidFill>
            <a:latin typeface="Impact" panose="020B0806030902050204" pitchFamily="34" charset="0"/>
            <a:ea typeface="Lato"/>
            <a:cs typeface="Calibri"/>
          </a:endParaRPr>
        </a:p>
      </xdr:txBody>
    </xdr:sp>
    <xdr:clientData/>
  </xdr:twoCellAnchor>
  <xdr:twoCellAnchor>
    <xdr:from>
      <xdr:col>5</xdr:col>
      <xdr:colOff>19050</xdr:colOff>
      <xdr:row>6</xdr:row>
      <xdr:rowOff>28575</xdr:rowOff>
    </xdr:from>
    <xdr:to>
      <xdr:col>7</xdr:col>
      <xdr:colOff>323850</xdr:colOff>
      <xdr:row>8</xdr:row>
      <xdr:rowOff>0</xdr:rowOff>
    </xdr:to>
    <xdr:graphicFrame macro="">
      <xdr:nvGraphicFramePr>
        <xdr:cNvPr id="52" name="Chart 51">
          <a:extLst>
            <a:ext uri="{FF2B5EF4-FFF2-40B4-BE49-F238E27FC236}">
              <a16:creationId xmlns:a16="http://schemas.microsoft.com/office/drawing/2014/main" id="{5CF5F080-AD6D-41C1-A0F1-1F92FB369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114300</xdr:colOff>
      <xdr:row>6</xdr:row>
      <xdr:rowOff>38100</xdr:rowOff>
    </xdr:from>
    <xdr:to>
      <xdr:col>11</xdr:col>
      <xdr:colOff>495299</xdr:colOff>
      <xdr:row>8</xdr:row>
      <xdr:rowOff>9525</xdr:rowOff>
    </xdr:to>
    <xdr:graphicFrame macro="">
      <xdr:nvGraphicFramePr>
        <xdr:cNvPr id="53" name="Chart 52">
          <a:extLst>
            <a:ext uri="{FF2B5EF4-FFF2-40B4-BE49-F238E27FC236}">
              <a16:creationId xmlns:a16="http://schemas.microsoft.com/office/drawing/2014/main" id="{A6A6D42F-4A21-4CF1-9779-D8C29EE2E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400050</xdr:colOff>
      <xdr:row>5</xdr:row>
      <xdr:rowOff>123825</xdr:rowOff>
    </xdr:from>
    <xdr:to>
      <xdr:col>20</xdr:col>
      <xdr:colOff>190500</xdr:colOff>
      <xdr:row>9</xdr:row>
      <xdr:rowOff>57150</xdr:rowOff>
    </xdr:to>
    <xdr:graphicFrame macro="">
      <xdr:nvGraphicFramePr>
        <xdr:cNvPr id="55" name="Chart 54">
          <a:extLst>
            <a:ext uri="{FF2B5EF4-FFF2-40B4-BE49-F238E27FC236}">
              <a16:creationId xmlns:a16="http://schemas.microsoft.com/office/drawing/2014/main" id="{2788F582-9BFB-4287-B579-7F03BD934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114300</xdr:colOff>
      <xdr:row>5</xdr:row>
      <xdr:rowOff>38100</xdr:rowOff>
    </xdr:from>
    <xdr:to>
      <xdr:col>16</xdr:col>
      <xdr:colOff>23813</xdr:colOff>
      <xdr:row>8</xdr:row>
      <xdr:rowOff>104776</xdr:rowOff>
    </xdr:to>
    <xdr:graphicFrame macro="">
      <xdr:nvGraphicFramePr>
        <xdr:cNvPr id="56" name="Chart 55">
          <a:extLst>
            <a:ext uri="{FF2B5EF4-FFF2-40B4-BE49-F238E27FC236}">
              <a16:creationId xmlns:a16="http://schemas.microsoft.com/office/drawing/2014/main" id="{B20E098E-B1BB-4AB4-B5E7-751189245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406343</xdr:colOff>
          <xdr:row>8</xdr:row>
          <xdr:rowOff>96611</xdr:rowOff>
        </xdr:from>
        <xdr:to>
          <xdr:col>8</xdr:col>
          <xdr:colOff>136072</xdr:colOff>
          <xdr:row>10</xdr:row>
          <xdr:rowOff>1361</xdr:rowOff>
        </xdr:to>
        <xdr:pic>
          <xdr:nvPicPr>
            <xdr:cNvPr id="58" name="Picture 57">
              <a:extLst>
                <a:ext uri="{FF2B5EF4-FFF2-40B4-BE49-F238E27FC236}">
                  <a16:creationId xmlns:a16="http://schemas.microsoft.com/office/drawing/2014/main" id="{4C98DE8C-BCF5-699F-2042-298FD7407232}"/>
                </a:ext>
              </a:extLst>
            </xdr:cNvPr>
            <xdr:cNvPicPr>
              <a:picLocks noChangeAspect="1" noChangeArrowheads="1"/>
              <a:extLst>
                <a:ext uri="{84589F7E-364E-4C9E-8A38-B11213B215E9}">
                  <a14:cameraTool cellRange="'KPI YOY'!$C$7" spid="_x0000_s4198"/>
                </a:ext>
              </a:extLst>
            </xdr:cNvPicPr>
          </xdr:nvPicPr>
          <xdr:blipFill>
            <a:blip xmlns:r="http://schemas.openxmlformats.org/officeDocument/2006/relationships" r:embed="rId7"/>
            <a:srcRect/>
            <a:stretch>
              <a:fillRect/>
            </a:stretch>
          </xdr:blipFill>
          <xdr:spPr bwMode="auto">
            <a:xfrm>
              <a:off x="3916986" y="1511754"/>
              <a:ext cx="899943" cy="25853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400050</xdr:colOff>
          <xdr:row>8</xdr:row>
          <xdr:rowOff>123825</xdr:rowOff>
        </xdr:from>
        <xdr:to>
          <xdr:col>12</xdr:col>
          <xdr:colOff>209550</xdr:colOff>
          <xdr:row>10</xdr:row>
          <xdr:rowOff>47625</xdr:rowOff>
        </xdr:to>
        <xdr:pic>
          <xdr:nvPicPr>
            <xdr:cNvPr id="65" name="Picture 64">
              <a:extLst>
                <a:ext uri="{FF2B5EF4-FFF2-40B4-BE49-F238E27FC236}">
                  <a16:creationId xmlns:a16="http://schemas.microsoft.com/office/drawing/2014/main" id="{81CE116C-E85C-B0AD-5346-E253A7856D26}"/>
                </a:ext>
              </a:extLst>
            </xdr:cNvPr>
            <xdr:cNvPicPr>
              <a:picLocks noChangeAspect="1" noChangeArrowheads="1"/>
              <a:extLst>
                <a:ext uri="{84589F7E-364E-4C9E-8A38-B11213B215E9}">
                  <a14:cameraTool cellRange="'KPI YOY'!$D$7" spid="_x0000_s4199"/>
                </a:ext>
              </a:extLst>
            </xdr:cNvPicPr>
          </xdr:nvPicPr>
          <xdr:blipFill>
            <a:blip xmlns:r="http://schemas.openxmlformats.org/officeDocument/2006/relationships" r:embed="rId8"/>
            <a:srcRect/>
            <a:stretch>
              <a:fillRect/>
            </a:stretch>
          </xdr:blipFill>
          <xdr:spPr bwMode="auto">
            <a:xfrm>
              <a:off x="6251121" y="1538968"/>
              <a:ext cx="979715" cy="27758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438150</xdr:colOff>
          <xdr:row>8</xdr:row>
          <xdr:rowOff>110217</xdr:rowOff>
        </xdr:from>
        <xdr:to>
          <xdr:col>16</xdr:col>
          <xdr:colOff>142875</xdr:colOff>
          <xdr:row>9</xdr:row>
          <xdr:rowOff>167367</xdr:rowOff>
        </xdr:to>
        <xdr:pic>
          <xdr:nvPicPr>
            <xdr:cNvPr id="72" name="Picture 71">
              <a:extLst>
                <a:ext uri="{FF2B5EF4-FFF2-40B4-BE49-F238E27FC236}">
                  <a16:creationId xmlns:a16="http://schemas.microsoft.com/office/drawing/2014/main" id="{01C6A829-27C9-4E01-1CC3-8EE79E653C6C}"/>
                </a:ext>
              </a:extLst>
            </xdr:cNvPr>
            <xdr:cNvPicPr>
              <a:picLocks noChangeAspect="1" noChangeArrowheads="1"/>
              <a:extLst>
                <a:ext uri="{84589F7E-364E-4C9E-8A38-B11213B215E9}">
                  <a14:cameraTool cellRange="'KPI YOY'!$E$7" spid="_x0000_s4200"/>
                </a:ext>
              </a:extLst>
            </xdr:cNvPicPr>
          </xdr:nvPicPr>
          <xdr:blipFill>
            <a:blip xmlns:r="http://schemas.openxmlformats.org/officeDocument/2006/relationships" r:embed="rId9"/>
            <a:srcRect/>
            <a:stretch>
              <a:fillRect/>
            </a:stretch>
          </xdr:blipFill>
          <xdr:spPr bwMode="auto">
            <a:xfrm>
              <a:off x="8629650" y="1525360"/>
              <a:ext cx="874939" cy="23404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429987</xdr:colOff>
          <xdr:row>8</xdr:row>
          <xdr:rowOff>107495</xdr:rowOff>
        </xdr:from>
        <xdr:to>
          <xdr:col>20</xdr:col>
          <xdr:colOff>112137</xdr:colOff>
          <xdr:row>10</xdr:row>
          <xdr:rowOff>54428</xdr:rowOff>
        </xdr:to>
        <xdr:pic>
          <xdr:nvPicPr>
            <xdr:cNvPr id="74" name="Picture 73">
              <a:extLst>
                <a:ext uri="{FF2B5EF4-FFF2-40B4-BE49-F238E27FC236}">
                  <a16:creationId xmlns:a16="http://schemas.microsoft.com/office/drawing/2014/main" id="{90DAC0D8-F786-4CA1-68A6-1D517B0B1EF9}"/>
                </a:ext>
              </a:extLst>
            </xdr:cNvPr>
            <xdr:cNvPicPr>
              <a:picLocks noChangeAspect="1" noChangeArrowheads="1"/>
              <a:extLst>
                <a:ext uri="{84589F7E-364E-4C9E-8A38-B11213B215E9}">
                  <a14:cameraTool cellRange="'KPI YOY'!$F$7" spid="_x0000_s4201"/>
                </a:ext>
              </a:extLst>
            </xdr:cNvPicPr>
          </xdr:nvPicPr>
          <xdr:blipFill>
            <a:blip xmlns:r="http://schemas.openxmlformats.org/officeDocument/2006/relationships" r:embed="rId10"/>
            <a:srcRect/>
            <a:stretch>
              <a:fillRect/>
            </a:stretch>
          </xdr:blipFill>
          <xdr:spPr bwMode="auto">
            <a:xfrm>
              <a:off x="10961916" y="1522638"/>
              <a:ext cx="852364" cy="30071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314325</xdr:colOff>
      <xdr:row>12</xdr:row>
      <xdr:rowOff>85724</xdr:rowOff>
    </xdr:from>
    <xdr:to>
      <xdr:col>8</xdr:col>
      <xdr:colOff>171450</xdr:colOff>
      <xdr:row>21</xdr:row>
      <xdr:rowOff>66674</xdr:rowOff>
    </xdr:to>
    <xdr:graphicFrame macro="">
      <xdr:nvGraphicFramePr>
        <xdr:cNvPr id="77" name="Chart 76">
          <a:extLst>
            <a:ext uri="{FF2B5EF4-FFF2-40B4-BE49-F238E27FC236}">
              <a16:creationId xmlns:a16="http://schemas.microsoft.com/office/drawing/2014/main" id="{53D9E946-BAE1-4C65-ADE0-C7A2A5760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476250</xdr:colOff>
      <xdr:row>12</xdr:row>
      <xdr:rowOff>133350</xdr:rowOff>
    </xdr:from>
    <xdr:to>
      <xdr:col>15</xdr:col>
      <xdr:colOff>361950</xdr:colOff>
      <xdr:row>21</xdr:row>
      <xdr:rowOff>142875</xdr:rowOff>
    </xdr:to>
    <mc:AlternateContent xmlns:mc="http://schemas.openxmlformats.org/markup-compatibility/2006">
      <mc:Choice xmlns:cx1="http://schemas.microsoft.com/office/drawing/2015/9/8/chartex" Requires="cx1">
        <xdr:graphicFrame macro="">
          <xdr:nvGraphicFramePr>
            <xdr:cNvPr id="80" name="Chart 79">
              <a:extLst>
                <a:ext uri="{FF2B5EF4-FFF2-40B4-BE49-F238E27FC236}">
                  <a16:creationId xmlns:a16="http://schemas.microsoft.com/office/drawing/2014/main" id="{60E1DB6C-DF22-4529-A67D-E5E7BF09F2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24450" y="2305050"/>
              <a:ext cx="3952875" cy="1638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9525</xdr:colOff>
      <xdr:row>12</xdr:row>
      <xdr:rowOff>123825</xdr:rowOff>
    </xdr:from>
    <xdr:to>
      <xdr:col>20</xdr:col>
      <xdr:colOff>228600</xdr:colOff>
      <xdr:row>21</xdr:row>
      <xdr:rowOff>161925</xdr:rowOff>
    </xdr:to>
    <xdr:graphicFrame macro="">
      <xdr:nvGraphicFramePr>
        <xdr:cNvPr id="81" name="Chart 80">
          <a:extLst>
            <a:ext uri="{FF2B5EF4-FFF2-40B4-BE49-F238E27FC236}">
              <a16:creationId xmlns:a16="http://schemas.microsoft.com/office/drawing/2014/main" id="{87D027FE-CA15-4F22-91DF-790491D34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280306</xdr:colOff>
      <xdr:row>26</xdr:row>
      <xdr:rowOff>28576</xdr:rowOff>
    </xdr:from>
    <xdr:to>
      <xdr:col>7</xdr:col>
      <xdr:colOff>585106</xdr:colOff>
      <xdr:row>34</xdr:row>
      <xdr:rowOff>129269</xdr:rowOff>
    </xdr:to>
    <mc:AlternateContent xmlns:mc="http://schemas.openxmlformats.org/markup-compatibility/2006">
      <mc:Choice xmlns:cx4="http://schemas.microsoft.com/office/drawing/2016/5/10/chartex" Requires="cx4">
        <xdr:graphicFrame macro="">
          <xdr:nvGraphicFramePr>
            <xdr:cNvPr id="82" name="Chart 81">
              <a:extLst>
                <a:ext uri="{FF2B5EF4-FFF2-40B4-BE49-F238E27FC236}">
                  <a16:creationId xmlns:a16="http://schemas.microsoft.com/office/drawing/2014/main" id="{4EF67A1A-C5A2-41A6-B25D-63718451B4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80306" y="4627790"/>
              <a:ext cx="4400550" cy="15158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545646</xdr:colOff>
      <xdr:row>25</xdr:row>
      <xdr:rowOff>89808</xdr:rowOff>
    </xdr:from>
    <xdr:to>
      <xdr:col>14</xdr:col>
      <xdr:colOff>131989</xdr:colOff>
      <xdr:row>34</xdr:row>
      <xdr:rowOff>118382</xdr:rowOff>
    </xdr:to>
    <xdr:graphicFrame macro="">
      <xdr:nvGraphicFramePr>
        <xdr:cNvPr id="83" name="Chart 82">
          <a:extLst>
            <a:ext uri="{FF2B5EF4-FFF2-40B4-BE49-F238E27FC236}">
              <a16:creationId xmlns:a16="http://schemas.microsoft.com/office/drawing/2014/main" id="{C304A26E-9A97-4243-BBEC-525C0364BC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521155</xdr:colOff>
      <xdr:row>25</xdr:row>
      <xdr:rowOff>137434</xdr:rowOff>
    </xdr:from>
    <xdr:to>
      <xdr:col>16</xdr:col>
      <xdr:colOff>530679</xdr:colOff>
      <xdr:row>33</xdr:row>
      <xdr:rowOff>156483</xdr:rowOff>
    </xdr:to>
    <mc:AlternateContent xmlns:mc="http://schemas.openxmlformats.org/markup-compatibility/2006">
      <mc:Choice xmlns:a14="http://schemas.microsoft.com/office/drawing/2010/main" Requires="a14">
        <xdr:graphicFrame macro="">
          <xdr:nvGraphicFramePr>
            <xdr:cNvPr id="85" name="Region 1">
              <a:extLst>
                <a:ext uri="{FF2B5EF4-FFF2-40B4-BE49-F238E27FC236}">
                  <a16:creationId xmlns:a16="http://schemas.microsoft.com/office/drawing/2014/main" id="{B34F3018-367C-4EA8-B1F1-6B597F1F581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712655" y="4559755"/>
              <a:ext cx="1179738" cy="14341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567418</xdr:colOff>
      <xdr:row>25</xdr:row>
      <xdr:rowOff>142876</xdr:rowOff>
    </xdr:from>
    <xdr:to>
      <xdr:col>18</xdr:col>
      <xdr:colOff>344261</xdr:colOff>
      <xdr:row>33</xdr:row>
      <xdr:rowOff>152400</xdr:rowOff>
    </xdr:to>
    <mc:AlternateContent xmlns:mc="http://schemas.openxmlformats.org/markup-compatibility/2006">
      <mc:Choice xmlns:a14="http://schemas.microsoft.com/office/drawing/2010/main" Requires="a14">
        <xdr:graphicFrame macro="">
          <xdr:nvGraphicFramePr>
            <xdr:cNvPr id="86" name="Segment 1">
              <a:extLst>
                <a:ext uri="{FF2B5EF4-FFF2-40B4-BE49-F238E27FC236}">
                  <a16:creationId xmlns:a16="http://schemas.microsoft.com/office/drawing/2014/main" id="{DE60D46A-9134-4A31-9FBC-44B12B27768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929132" y="4565197"/>
              <a:ext cx="947058" cy="1424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419100</xdr:colOff>
      <xdr:row>25</xdr:row>
      <xdr:rowOff>142877</xdr:rowOff>
    </xdr:from>
    <xdr:to>
      <xdr:col>20</xdr:col>
      <xdr:colOff>247650</xdr:colOff>
      <xdr:row>33</xdr:row>
      <xdr:rowOff>142876</xdr:rowOff>
    </xdr:to>
    <mc:AlternateContent xmlns:mc="http://schemas.openxmlformats.org/markup-compatibility/2006">
      <mc:Choice xmlns:a14="http://schemas.microsoft.com/office/drawing/2010/main" Requires="a14">
        <xdr:graphicFrame macro="">
          <xdr:nvGraphicFramePr>
            <xdr:cNvPr id="89" name="Year 1">
              <a:extLst>
                <a:ext uri="{FF2B5EF4-FFF2-40B4-BE49-F238E27FC236}">
                  <a16:creationId xmlns:a16="http://schemas.microsoft.com/office/drawing/2014/main" id="{D5910794-1982-4658-9184-C2F4EEC8225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951029" y="4565198"/>
              <a:ext cx="998764" cy="1415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149678</xdr:colOff>
      <xdr:row>16</xdr:row>
      <xdr:rowOff>95249</xdr:rowOff>
    </xdr:from>
    <xdr:to>
      <xdr:col>18</xdr:col>
      <xdr:colOff>204106</xdr:colOff>
      <xdr:row>19</xdr:row>
      <xdr:rowOff>81643</xdr:rowOff>
    </xdr:to>
    <xdr:sp macro="" textlink="'Analysis 1'!G41">
      <xdr:nvSpPr>
        <xdr:cNvPr id="90" name="TextBox 89">
          <a:extLst>
            <a:ext uri="{FF2B5EF4-FFF2-40B4-BE49-F238E27FC236}">
              <a16:creationId xmlns:a16="http://schemas.microsoft.com/office/drawing/2014/main" id="{14A2C69E-CF3D-FF6C-EF56-FDDA304E6B27}"/>
            </a:ext>
          </a:extLst>
        </xdr:cNvPr>
        <xdr:cNvSpPr txBox="1"/>
      </xdr:nvSpPr>
      <xdr:spPr>
        <a:xfrm>
          <a:off x="10096499" y="2925535"/>
          <a:ext cx="639536" cy="517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D6211D-7636-4E24-8C7B-11275DD0DA67}" type="TxLink">
            <a:rPr lang="en-US" sz="1200" b="1" i="0" u="none" strike="noStrike" kern="1200">
              <a:solidFill>
                <a:schemeClr val="bg1"/>
              </a:solidFill>
              <a:latin typeface="Calibri"/>
              <a:cs typeface="Calibri"/>
            </a:rPr>
            <a:pPr algn="ctr"/>
            <a:t>$2,297,201</a:t>
          </a:fld>
          <a:endParaRPr lang="en-US" sz="1400" b="1" kern="1200">
            <a:solidFill>
              <a:schemeClr val="bg1"/>
            </a:solidFill>
          </a:endParaRPr>
        </a:p>
      </xdr:txBody>
    </xdr:sp>
    <xdr:clientData/>
  </xdr:twoCellAnchor>
</xdr:wsDr>
</file>

<file path=xl/drawings/drawing6.xml><?xml version="1.0" encoding="utf-8"?>
<c:userShapes xmlns:c="http://schemas.openxmlformats.org/drawingml/2006/chart">
  <cdr:relSizeAnchor xmlns:cdr="http://schemas.openxmlformats.org/drawingml/2006/chartDrawing">
    <cdr:from>
      <cdr:x>0.37905</cdr:x>
      <cdr:y>0.57513</cdr:y>
    </cdr:from>
    <cdr:to>
      <cdr:x>0.57576</cdr:x>
      <cdr:y>0.68364</cdr:y>
    </cdr:to>
    <cdr:sp macro="" textlink="">
      <cdr:nvSpPr>
        <cdr:cNvPr id="2" name="TextBox 1">
          <a:extLst xmlns:a="http://schemas.openxmlformats.org/drawingml/2006/main">
            <a:ext uri="{FF2B5EF4-FFF2-40B4-BE49-F238E27FC236}">
              <a16:creationId xmlns:a16="http://schemas.microsoft.com/office/drawing/2014/main" id="{3B50081C-381B-0824-F3D2-F3899C3FF46B}"/>
            </a:ext>
          </a:extLst>
        </cdr:cNvPr>
        <cdr:cNvSpPr txBox="1"/>
      </cdr:nvSpPr>
      <cdr:spPr>
        <a:xfrm xmlns:a="http://schemas.openxmlformats.org/drawingml/2006/main">
          <a:off x="970190" y="937532"/>
          <a:ext cx="503464" cy="17689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00.791238310187" createdVersion="8" refreshedVersion="8" minRefreshableVersion="3" recordCount="9994" xr:uid="{7EA5B84F-19BA-400C-8A45-6760D526004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590201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BC9FD-F082-4C9F-86B0-754F0DF7B026}"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38">
      <pivotArea collapsedLevelsAreSubtotals="1" fieldPosition="0">
        <references count="1">
          <reference field="22" count="12">
            <x v="1"/>
            <x v="2"/>
            <x v="3"/>
            <x v="4"/>
            <x v="5"/>
            <x v="6"/>
            <x v="7"/>
            <x v="8"/>
            <x v="9"/>
            <x v="10"/>
            <x v="11"/>
            <x v="12"/>
          </reference>
        </references>
      </pivotArea>
    </format>
    <format dxfId="137">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FC05EB-F13E-4CBB-BBC1-0CDB4D1CB3AD}"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7:B4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65"/>
  </dataFields>
  <formats count="1">
    <format dxfId="72">
      <pivotArea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637363-024B-4027-842E-CD77DE85BD2B}"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2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2">
    <format dxfId="140">
      <pivotArea collapsedLevelsAreSubtotals="1" fieldPosition="0">
        <references count="1">
          <reference field="15" count="0"/>
        </references>
      </pivotArea>
    </format>
    <format dxfId="139">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4C382F-1243-445E-B9E3-D3BE8167A5AA}"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2">
    <format dxfId="136">
      <pivotArea outline="0" collapsedLevelsAreSubtotals="1" fieldPosition="0"/>
    </format>
    <format dxfId="135">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860320-5427-4E66-82CA-5C3F11EC1AE9}"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8">
    <i>
      <x/>
    </i>
    <i>
      <x v="11"/>
    </i>
    <i>
      <x v="3"/>
    </i>
    <i>
      <x v="16"/>
    </i>
    <i>
      <x v="14"/>
    </i>
    <i>
      <x v="5"/>
    </i>
    <i>
      <x v="13"/>
    </i>
    <i t="grand">
      <x/>
    </i>
  </rowItems>
  <colItems count="1">
    <i/>
  </colItems>
  <dataFields count="1">
    <dataField name="Sum of Sales" fld="18" baseField="0" baseItem="0" numFmtId="165"/>
  </dataFields>
  <formats count="1">
    <format dxfId="134">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937081-E7A9-42A0-898C-1B056F75E30D}"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M1:N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2">
    <format dxfId="129">
      <pivotArea outline="0" collapsedLevelsAreSubtotals="1" fieldPosition="0"/>
    </format>
    <format dxfId="128">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2A25F6-9C53-4429-BA69-F24AEE6E8C11}"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1:K14"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
  </dataFields>
  <formats count="1">
    <format dxfId="131">
      <pivotArea outline="0" collapsedLevelsAreSubtotals="1" fieldPosition="0"/>
    </format>
  </formats>
  <chartFormats count="3">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F66BED-8337-4ABB-A85D-A4D374B78694}"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1:H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1">
    <format dxfId="130">
      <pivotArea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2D51F2-7C83-46F0-BDE1-DB812FE79C14}"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1:E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132">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12AE84-1EFE-47BA-939D-BCF336595505}"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133">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78C6C15-07B0-4F8F-896D-1004E9BEBE14}"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F5"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numFmtId="165"/>
    <dataField name="Sum of Profit" fld="21" baseField="0" baseItem="0"/>
    <dataField name="Sum of Quantity" fld="19" baseField="0" baseItem="0" numFmtId="2"/>
    <dataField name="Count of Order ID" fld="1" subtotal="count" baseField="0" baseItem="0" numFmtId="1"/>
    <dataField name="Sum of Profit Margin" fld="25" baseField="0" baseItem="0" numFmtId="2"/>
  </dataFields>
  <formats count="4">
    <format dxfId="127">
      <pivotArea outline="0" collapsedLevelsAreSubtotals="1" fieldPosition="0"/>
    </format>
    <format dxfId="126">
      <pivotArea outline="0" collapsedLevelsAreSubtotals="1" fieldPosition="0">
        <references count="1">
          <reference field="4294967294" count="1" selected="0">
            <x v="4"/>
          </reference>
        </references>
      </pivotArea>
    </format>
    <format dxfId="125">
      <pivotArea outline="0" collapsedLevelsAreSubtotals="1" fieldPosition="0">
        <references count="1">
          <reference field="4294967294" count="1" selected="0">
            <x v="3"/>
          </reference>
        </references>
      </pivotArea>
    </format>
    <format dxfId="124">
      <pivotArea outline="0" collapsedLevelsAreSubtotals="1" fieldPosition="0">
        <references count="1">
          <reference field="4294967294" count="1" selected="0">
            <x v="2"/>
          </reference>
        </references>
      </pivotArea>
    </format>
  </formats>
  <chartFormats count="2">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18471CE-7099-4679-A66A-EF19CCE5A483}" sourceName="Year">
  <pivotTables>
    <pivotTable tabId="4" name="PivotTable8"/>
    <pivotTable tabId="3" name="PivotTable1"/>
    <pivotTable tabId="3" name="PivotTable4"/>
    <pivotTable tabId="3" name="PivotTable7"/>
    <pivotTable tabId="5" name="PivotTable9"/>
    <pivotTable tabId="7" name="PivotTable6"/>
    <pivotTable tabId="6" name="PivotTable1"/>
    <pivotTable tabId="6" name="PivotTable2"/>
    <pivotTable tabId="6" name="PivotTable3"/>
    <pivotTable tabId="6" name="PivotTable4"/>
    <pivotTable tabId="6" name="PivotTable5"/>
  </pivotTables>
  <data>
    <tabular pivotCacheId="5902015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E749639-405E-407B-9052-51DDE4D7AA97}" sourceName="Segment">
  <pivotTables>
    <pivotTable tabId="3" name="PivotTable4"/>
    <pivotTable tabId="3" name="PivotTable1"/>
    <pivotTable tabId="3" name="PivotTable7"/>
    <pivotTable tabId="4" name="PivotTable8"/>
    <pivotTable tabId="5" name="PivotTable9"/>
    <pivotTable tabId="7" name="PivotTable6"/>
    <pivotTable tabId="6" name="PivotTable1"/>
    <pivotTable tabId="6" name="PivotTable2"/>
    <pivotTable tabId="6" name="PivotTable3"/>
    <pivotTable tabId="6" name="PivotTable4"/>
    <pivotTable tabId="6" name="PivotTable5"/>
  </pivotTables>
  <data>
    <tabular pivotCacheId="5902015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AB61300-7482-4B03-9793-5639DB65C7AB}" sourceName="Region">
  <pivotTables>
    <pivotTable tabId="3" name="PivotTable4"/>
    <pivotTable tabId="3" name="PivotTable1"/>
    <pivotTable tabId="3" name="PivotTable7"/>
    <pivotTable tabId="4" name="PivotTable8"/>
    <pivotTable tabId="5" name="PivotTable9"/>
    <pivotTable tabId="7" name="PivotTable6"/>
    <pivotTable tabId="6" name="PivotTable1"/>
    <pivotTable tabId="6" name="PivotTable2"/>
    <pivotTable tabId="6" name="PivotTable3"/>
    <pivotTable tabId="6" name="PivotTable4"/>
    <pivotTable tabId="6" name="PivotTable5"/>
  </pivotTables>
  <data>
    <tabular pivotCacheId="5902015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B1C9E81-BBDE-4F1E-8B25-B7FAF467CACC}" cache="Slicer_Segment" caption="Segment" rowHeight="241300"/>
  <slicer name="Region" xr10:uid="{5D6F5EC6-2C13-4F83-ABBA-D3D9E26394A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42CA98C-2B65-471E-BC0D-7CEFB288D218}"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0ED6E81-F02B-4896-B661-91061B3EC913}" cache="Slicer_Year" caption="Year" style="SlicerStyleLight6" rowHeight="241300"/>
  <slicer name="Segment 1" xr10:uid="{C9C04527-9FAC-4067-A484-637E33987408}" cache="Slicer_Segment" caption="Segment" style="SlicerStyleLight6" rowHeight="241300"/>
  <slicer name="Region 1" xr10:uid="{84101A51-781A-4A53-AD06-18BE252A4F59}" cache="Slicer_Region" caption="Region"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20"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4.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B1BFF-C78C-4DF9-BFA8-48998456D19A}">
  <sheetPr>
    <tabColor theme="3" tint="0.499984740745262"/>
  </sheetPr>
  <dimension ref="A3:G43"/>
  <sheetViews>
    <sheetView topLeftCell="A31" workbookViewId="0">
      <selection activeCell="F43" sqref="F43"/>
    </sheetView>
  </sheetViews>
  <sheetFormatPr defaultRowHeight="15" x14ac:dyDescent="0.25"/>
  <cols>
    <col min="1" max="1" width="14.5703125" bestFit="1" customWidth="1"/>
    <col min="2" max="2" width="12.7109375" bestFit="1" customWidth="1"/>
    <col min="3" max="3" width="12.5703125" bestFit="1" customWidth="1"/>
    <col min="5" max="5" width="14.5703125" bestFit="1" customWidth="1"/>
    <col min="6" max="6" width="18.5703125" bestFit="1" customWidth="1"/>
    <col min="7" max="7" width="12.5703125" bestFit="1" customWidth="1"/>
  </cols>
  <sheetData>
    <row r="3" spans="1:7" x14ac:dyDescent="0.25">
      <c r="A3" s="6" t="s">
        <v>10933</v>
      </c>
      <c r="B3" s="5" t="s">
        <v>10947</v>
      </c>
      <c r="C3" s="11" t="s">
        <v>10948</v>
      </c>
      <c r="E3" s="17" t="s">
        <v>10949</v>
      </c>
      <c r="F3" s="17" t="s">
        <v>10947</v>
      </c>
      <c r="G3" s="17" t="s">
        <v>10948</v>
      </c>
    </row>
    <row r="4" spans="1:7" x14ac:dyDescent="0.25">
      <c r="A4" s="8" t="s">
        <v>10935</v>
      </c>
      <c r="B4" s="12">
        <v>95365.937600000019</v>
      </c>
      <c r="C4" s="13">
        <v>9199.2699999999986</v>
      </c>
      <c r="E4" t="str" cm="1">
        <f t="array" ref="E4:E15">A4:A15</f>
        <v>Jan</v>
      </c>
      <c r="F4" s="16" cm="1">
        <f t="array" ref="F4:F15">B4:B15</f>
        <v>95365.937600000019</v>
      </c>
      <c r="G4" s="16" cm="1">
        <f t="array" ref="G4:G15">C4:C15</f>
        <v>9199.2699999999986</v>
      </c>
    </row>
    <row r="5" spans="1:7" x14ac:dyDescent="0.25">
      <c r="A5" s="9" t="s">
        <v>10936</v>
      </c>
      <c r="B5" s="14">
        <v>60172.649400000024</v>
      </c>
      <c r="C5" s="15">
        <v>10288.898699999991</v>
      </c>
      <c r="E5" t="str">
        <v>Feb</v>
      </c>
      <c r="F5" s="16">
        <v>60172.649400000024</v>
      </c>
      <c r="G5" s="16">
        <v>10288.898699999991</v>
      </c>
    </row>
    <row r="6" spans="1:7" x14ac:dyDescent="0.25">
      <c r="A6" s="9" t="s">
        <v>10937</v>
      </c>
      <c r="B6" s="14">
        <v>199252.98399999991</v>
      </c>
      <c r="C6" s="15">
        <v>26806.573700000015</v>
      </c>
      <c r="E6" t="str">
        <v>Mar</v>
      </c>
      <c r="F6" s="16">
        <v>199252.98399999991</v>
      </c>
      <c r="G6" s="16">
        <v>26806.573700000015</v>
      </c>
    </row>
    <row r="7" spans="1:7" x14ac:dyDescent="0.25">
      <c r="A7" s="9" t="s">
        <v>10938</v>
      </c>
      <c r="B7" s="14">
        <v>141851.5674</v>
      </c>
      <c r="C7" s="15">
        <v>13437.806799999998</v>
      </c>
      <c r="E7" t="str">
        <v>Apr</v>
      </c>
      <c r="F7" s="16">
        <v>141851.5674</v>
      </c>
      <c r="G7" s="16">
        <v>13437.806799999998</v>
      </c>
    </row>
    <row r="8" spans="1:7" x14ac:dyDescent="0.25">
      <c r="A8" s="9" t="s">
        <v>10939</v>
      </c>
      <c r="B8" s="14">
        <v>156122.28669999994</v>
      </c>
      <c r="C8" s="15">
        <v>22308.51279999999</v>
      </c>
      <c r="E8" t="str">
        <v>May</v>
      </c>
      <c r="F8" s="16">
        <v>156122.28669999994</v>
      </c>
      <c r="G8" s="16">
        <v>22308.51279999999</v>
      </c>
    </row>
    <row r="9" spans="1:7" x14ac:dyDescent="0.25">
      <c r="A9" s="9" t="s">
        <v>10940</v>
      </c>
      <c r="B9" s="14">
        <v>147082.61130000011</v>
      </c>
      <c r="C9" s="15">
        <v>20899.334500000012</v>
      </c>
      <c r="E9" t="str">
        <v>Jun</v>
      </c>
      <c r="F9" s="16">
        <v>147082.61130000011</v>
      </c>
      <c r="G9" s="16">
        <v>20899.334500000012</v>
      </c>
    </row>
    <row r="10" spans="1:7" x14ac:dyDescent="0.25">
      <c r="A10" s="9" t="s">
        <v>10941</v>
      </c>
      <c r="B10" s="14">
        <v>149580.83800000031</v>
      </c>
      <c r="C10" s="15">
        <v>13535.38299999998</v>
      </c>
      <c r="E10" t="str">
        <v>Jul</v>
      </c>
      <c r="F10" s="16">
        <v>149580.83800000031</v>
      </c>
      <c r="G10" s="16">
        <v>13535.38299999998</v>
      </c>
    </row>
    <row r="11" spans="1:7" x14ac:dyDescent="0.25">
      <c r="A11" s="9" t="s">
        <v>10942</v>
      </c>
      <c r="B11" s="14">
        <v>159589.45099999988</v>
      </c>
      <c r="C11" s="15">
        <v>21896.715399999972</v>
      </c>
      <c r="E11" t="str">
        <v>Aug</v>
      </c>
      <c r="F11" s="16">
        <v>159589.45099999988</v>
      </c>
      <c r="G11" s="16">
        <v>21896.715399999972</v>
      </c>
    </row>
    <row r="12" spans="1:7" x14ac:dyDescent="0.25">
      <c r="A12" s="9" t="s">
        <v>10943</v>
      </c>
      <c r="B12" s="14">
        <v>309770.09970000025</v>
      </c>
      <c r="C12" s="15">
        <v>37293.192500000034</v>
      </c>
      <c r="E12" t="str">
        <v>Sep</v>
      </c>
      <c r="F12" s="16">
        <v>309770.09970000025</v>
      </c>
      <c r="G12" s="16">
        <v>37293.192500000034</v>
      </c>
    </row>
    <row r="13" spans="1:7" x14ac:dyDescent="0.25">
      <c r="A13" s="9" t="s">
        <v>10944</v>
      </c>
      <c r="B13" s="14">
        <v>197115.20170000009</v>
      </c>
      <c r="C13" s="15">
        <v>31469.663800000035</v>
      </c>
      <c r="E13" t="str">
        <v>Oct</v>
      </c>
      <c r="F13" s="16">
        <v>197115.20170000009</v>
      </c>
      <c r="G13" s="16">
        <v>31469.663800000035</v>
      </c>
    </row>
    <row r="14" spans="1:7" x14ac:dyDescent="0.25">
      <c r="A14" s="9" t="s">
        <v>10945</v>
      </c>
      <c r="B14" s="14">
        <v>349120.07400000008</v>
      </c>
      <c r="C14" s="15">
        <v>35825.536599999927</v>
      </c>
      <c r="E14" t="str">
        <v>Nov</v>
      </c>
      <c r="F14" s="16">
        <v>349120.07400000008</v>
      </c>
      <c r="G14" s="16">
        <v>35825.536599999927</v>
      </c>
    </row>
    <row r="15" spans="1:7" x14ac:dyDescent="0.25">
      <c r="A15" s="9" t="s">
        <v>10946</v>
      </c>
      <c r="B15" s="14">
        <v>332177.15950000001</v>
      </c>
      <c r="C15" s="15">
        <v>43436.13390000003</v>
      </c>
      <c r="E15" t="str">
        <v>Dec</v>
      </c>
      <c r="F15" s="16">
        <v>332177.15950000001</v>
      </c>
      <c r="G15" s="16">
        <v>43436.13390000003</v>
      </c>
    </row>
    <row r="16" spans="1:7" x14ac:dyDescent="0.25">
      <c r="A16" s="10" t="s">
        <v>10934</v>
      </c>
      <c r="B16" s="20">
        <v>2297200.8603000008</v>
      </c>
      <c r="C16" s="21">
        <v>286397.02169999998</v>
      </c>
    </row>
    <row r="22" spans="1:6" x14ac:dyDescent="0.25">
      <c r="A22" s="6" t="s">
        <v>10933</v>
      </c>
      <c r="B22" s="7" t="s">
        <v>10948</v>
      </c>
      <c r="E22" s="17" t="s">
        <v>10950</v>
      </c>
      <c r="F22" s="17" t="s">
        <v>10948</v>
      </c>
    </row>
    <row r="23" spans="1:6" x14ac:dyDescent="0.25">
      <c r="A23" s="8" t="s">
        <v>71</v>
      </c>
      <c r="B23" s="18">
        <v>145454.9480999998</v>
      </c>
      <c r="E23" t="str" cm="1">
        <f t="array" ref="E23:E25">A23:A25</f>
        <v>Technology</v>
      </c>
      <c r="F23" s="23" cm="1">
        <f t="array" ref="F23:F25">B23:B25</f>
        <v>145454.9480999998</v>
      </c>
    </row>
    <row r="24" spans="1:6" x14ac:dyDescent="0.25">
      <c r="A24" s="9" t="s">
        <v>46</v>
      </c>
      <c r="B24" s="19">
        <v>122490.8008000001</v>
      </c>
      <c r="E24" t="str">
        <v>Office Supplies</v>
      </c>
      <c r="F24" s="23">
        <v>122490.8008000001</v>
      </c>
    </row>
    <row r="25" spans="1:6" x14ac:dyDescent="0.25">
      <c r="A25" s="9" t="s">
        <v>32</v>
      </c>
      <c r="B25" s="19">
        <v>18451.272799999992</v>
      </c>
      <c r="E25" t="str">
        <v>Furniture</v>
      </c>
      <c r="F25" s="23">
        <v>18451.272799999992</v>
      </c>
    </row>
    <row r="26" spans="1:6" x14ac:dyDescent="0.25">
      <c r="A26" s="10" t="s">
        <v>10934</v>
      </c>
      <c r="B26" s="22">
        <v>286397.02169999992</v>
      </c>
      <c r="E26" t="str">
        <f>A26</f>
        <v>Grand Total</v>
      </c>
      <c r="F26" s="16">
        <f>GETPIVOTDATA("Profit",$A$22)</f>
        <v>286397.02169999992</v>
      </c>
    </row>
    <row r="37" spans="1:7" x14ac:dyDescent="0.25">
      <c r="A37" s="6" t="s">
        <v>10933</v>
      </c>
      <c r="B37" s="7" t="s">
        <v>10947</v>
      </c>
      <c r="E37" s="17" t="s">
        <v>15</v>
      </c>
      <c r="F37" s="17" t="s">
        <v>10951</v>
      </c>
      <c r="G37" s="17" t="s">
        <v>10947</v>
      </c>
    </row>
    <row r="38" spans="1:7" x14ac:dyDescent="0.25">
      <c r="A38" s="8" t="s">
        <v>32</v>
      </c>
      <c r="B38" s="18">
        <v>741999.79529999977</v>
      </c>
      <c r="E38" t="str" cm="1">
        <f t="array" ref="E38:E41">A38:A41</f>
        <v>Furniture</v>
      </c>
      <c r="F38" s="24">
        <f>GETPIVOTDATA("Sales",$A$37,"Category","Furniture")/GETPIVOTDATA("Sales",$A$37)</f>
        <v>0.32300170530281774</v>
      </c>
      <c r="G38" s="56" cm="1">
        <f t="array" ref="G38:G41">B38:B41</f>
        <v>741999.79529999977</v>
      </c>
    </row>
    <row r="39" spans="1:7" x14ac:dyDescent="0.25">
      <c r="A39" s="9" t="s">
        <v>46</v>
      </c>
      <c r="B39" s="19">
        <v>719047.03200000292</v>
      </c>
      <c r="E39" t="str">
        <v>Office Supplies</v>
      </c>
      <c r="F39" s="24">
        <f>GETPIVOTDATA("Sales",$A$37,"Category","Office Supplies")/GETPIVOTDATA("Sales",$A$37)</f>
        <v>0.31301008302169103</v>
      </c>
      <c r="G39" s="56">
        <v>719047.03200000292</v>
      </c>
    </row>
    <row r="40" spans="1:7" x14ac:dyDescent="0.25">
      <c r="A40" s="9" t="s">
        <v>71</v>
      </c>
      <c r="B40" s="19">
        <v>836154.03299999656</v>
      </c>
      <c r="E40" t="str">
        <v>Technology</v>
      </c>
      <c r="F40" s="24">
        <f>GETPIVOTDATA("Sales",$A$37,"Category","Technology")/GETPIVOTDATA("Sales",$A$37)</f>
        <v>0.36398821167549117</v>
      </c>
      <c r="G40" s="56">
        <v>836154.03299999656</v>
      </c>
    </row>
    <row r="41" spans="1:7" x14ac:dyDescent="0.25">
      <c r="A41" s="10" t="s">
        <v>10934</v>
      </c>
      <c r="B41" s="22">
        <v>2297200.8602999994</v>
      </c>
      <c r="E41" t="str">
        <v>Grand Total</v>
      </c>
      <c r="F41" s="24">
        <f>GETPIVOTDATA("Sales",$A$37)/GETPIVOTDATA("Sales",$A$37)</f>
        <v>1</v>
      </c>
      <c r="G41" s="56">
        <v>2297200.8602999994</v>
      </c>
    </row>
    <row r="43" spans="1:7" x14ac:dyDescent="0.25">
      <c r="B43" s="56"/>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2048F-16EC-4A81-B044-DAED9AF81A48}">
  <sheetPr>
    <tabColor theme="9" tint="-0.499984740745262"/>
  </sheetPr>
  <dimension ref="A1:F51"/>
  <sheetViews>
    <sheetView workbookViewId="0">
      <selection activeCell="Q13" sqref="Q13"/>
    </sheetView>
  </sheetViews>
  <sheetFormatPr defaultRowHeight="15" x14ac:dyDescent="0.25"/>
  <cols>
    <col min="1" max="1" width="18.7109375" bestFit="1" customWidth="1"/>
    <col min="2" max="2" width="12.7109375" bestFit="1" customWidth="1"/>
    <col min="5" max="5" width="18.7109375" bestFit="1" customWidth="1"/>
    <col min="6" max="6" width="12.5703125" bestFit="1" customWidth="1"/>
  </cols>
  <sheetData>
    <row r="1" spans="1:6" x14ac:dyDescent="0.25">
      <c r="A1" s="6" t="s">
        <v>10933</v>
      </c>
      <c r="B1" s="18" t="s">
        <v>10947</v>
      </c>
      <c r="E1" s="17" t="s">
        <v>10952</v>
      </c>
      <c r="F1" s="17" t="s">
        <v>10953</v>
      </c>
    </row>
    <row r="2" spans="1:6" x14ac:dyDescent="0.25">
      <c r="A2" s="8" t="s">
        <v>358</v>
      </c>
      <c r="B2" s="18">
        <v>19510.639999999992</v>
      </c>
      <c r="E2" t="str" cm="1">
        <f t="array" ref="E2:E50">A2:A50</f>
        <v>Alabama</v>
      </c>
      <c r="F2" s="16" cm="1">
        <f t="array" ref="F2:F50">B2:B50</f>
        <v>19510.639999999992</v>
      </c>
    </row>
    <row r="3" spans="1:6" x14ac:dyDescent="0.25">
      <c r="A3" s="9" t="s">
        <v>310</v>
      </c>
      <c r="B3" s="19">
        <v>35282.000999999997</v>
      </c>
      <c r="E3" t="str">
        <v>Arizona</v>
      </c>
      <c r="F3" s="16">
        <v>35282.000999999997</v>
      </c>
    </row>
    <row r="4" spans="1:6" x14ac:dyDescent="0.25">
      <c r="A4" s="9" t="s">
        <v>1707</v>
      </c>
      <c r="B4" s="19">
        <v>11678.129999999997</v>
      </c>
      <c r="E4" t="str">
        <v>Arkansas</v>
      </c>
      <c r="F4" s="16">
        <v>11678.129999999997</v>
      </c>
    </row>
    <row r="5" spans="1:6" x14ac:dyDescent="0.25">
      <c r="A5" s="9" t="s">
        <v>43</v>
      </c>
      <c r="B5" s="19">
        <v>457687.63150000101</v>
      </c>
      <c r="E5" t="str">
        <v>California</v>
      </c>
      <c r="F5" s="16">
        <v>457687.63150000101</v>
      </c>
    </row>
    <row r="6" spans="1:6" x14ac:dyDescent="0.25">
      <c r="A6" s="9" t="s">
        <v>457</v>
      </c>
      <c r="B6" s="19">
        <v>32108.117999999995</v>
      </c>
      <c r="E6" t="str">
        <v>Colorado</v>
      </c>
      <c r="F6" s="16">
        <v>32108.117999999995</v>
      </c>
    </row>
    <row r="7" spans="1:6" x14ac:dyDescent="0.25">
      <c r="A7" s="9" t="s">
        <v>747</v>
      </c>
      <c r="B7" s="19">
        <v>13384.356999999996</v>
      </c>
      <c r="E7" t="str">
        <v>Connecticut</v>
      </c>
      <c r="F7" s="16">
        <v>13384.356999999996</v>
      </c>
    </row>
    <row r="8" spans="1:6" x14ac:dyDescent="0.25">
      <c r="A8" s="9" t="s">
        <v>245</v>
      </c>
      <c r="B8" s="19">
        <v>27451.068999999992</v>
      </c>
      <c r="E8" t="str">
        <v>Delaware</v>
      </c>
      <c r="F8" s="16">
        <v>27451.068999999992</v>
      </c>
    </row>
    <row r="9" spans="1:6" x14ac:dyDescent="0.25">
      <c r="A9" s="9" t="s">
        <v>3034</v>
      </c>
      <c r="B9" s="19">
        <v>2865.0199999999995</v>
      </c>
      <c r="E9" t="str">
        <v>District of Columbia</v>
      </c>
      <c r="F9" s="16">
        <v>2865.0199999999995</v>
      </c>
    </row>
    <row r="10" spans="1:6" x14ac:dyDescent="0.25">
      <c r="A10" s="9" t="s">
        <v>54</v>
      </c>
      <c r="B10" s="19">
        <v>89473.707999999999</v>
      </c>
      <c r="E10" t="str">
        <v>Florida</v>
      </c>
      <c r="F10" s="16">
        <v>89473.707999999999</v>
      </c>
    </row>
    <row r="11" spans="1:6" x14ac:dyDescent="0.25">
      <c r="A11" s="9" t="s">
        <v>1272</v>
      </c>
      <c r="B11" s="19">
        <v>49095.840000000004</v>
      </c>
      <c r="E11" t="str">
        <v>Georgia</v>
      </c>
      <c r="F11" s="16">
        <v>49095.840000000004</v>
      </c>
    </row>
    <row r="12" spans="1:6" x14ac:dyDescent="0.25">
      <c r="A12" s="9" t="s">
        <v>6260</v>
      </c>
      <c r="B12" s="19">
        <v>4382.4860000000017</v>
      </c>
      <c r="E12" t="str">
        <v>Idaho</v>
      </c>
      <c r="F12" s="16">
        <v>4382.4860000000017</v>
      </c>
    </row>
    <row r="13" spans="1:6" x14ac:dyDescent="0.25">
      <c r="A13" s="9" t="s">
        <v>211</v>
      </c>
      <c r="B13" s="19">
        <v>80166.10099999985</v>
      </c>
      <c r="E13" t="str">
        <v>Illinois</v>
      </c>
      <c r="F13" s="16">
        <v>80166.10099999985</v>
      </c>
    </row>
    <row r="14" spans="1:6" x14ac:dyDescent="0.25">
      <c r="A14" s="9" t="s">
        <v>254</v>
      </c>
      <c r="B14" s="19">
        <v>53555.360000000001</v>
      </c>
      <c r="E14" t="str">
        <v>Indiana</v>
      </c>
      <c r="F14" s="16">
        <v>53555.360000000001</v>
      </c>
    </row>
    <row r="15" spans="1:6" x14ac:dyDescent="0.25">
      <c r="A15" s="9" t="s">
        <v>489</v>
      </c>
      <c r="B15" s="19">
        <v>4579.7599999999993</v>
      </c>
      <c r="E15" t="str">
        <v>Iowa</v>
      </c>
      <c r="F15" s="16">
        <v>4579.7599999999993</v>
      </c>
    </row>
    <row r="16" spans="1:6" x14ac:dyDescent="0.25">
      <c r="A16" s="9" t="s">
        <v>4530</v>
      </c>
      <c r="B16" s="19">
        <v>2914.31</v>
      </c>
      <c r="E16" t="str">
        <v>Kansas</v>
      </c>
      <c r="F16" s="16">
        <v>2914.31</v>
      </c>
    </row>
    <row r="17" spans="1:6" x14ac:dyDescent="0.25">
      <c r="A17" s="9" t="s">
        <v>29</v>
      </c>
      <c r="B17" s="19">
        <v>36591.749999999971</v>
      </c>
      <c r="E17" t="str">
        <v>Kentucky</v>
      </c>
      <c r="F17" s="16">
        <v>36591.749999999971</v>
      </c>
    </row>
    <row r="18" spans="1:6" x14ac:dyDescent="0.25">
      <c r="A18" s="9" t="s">
        <v>736</v>
      </c>
      <c r="B18" s="19">
        <v>9217.0299999999988</v>
      </c>
      <c r="E18" t="str">
        <v>Louisiana</v>
      </c>
      <c r="F18" s="16">
        <v>9217.0299999999988</v>
      </c>
    </row>
    <row r="19" spans="1:6" x14ac:dyDescent="0.25">
      <c r="A19" s="9" t="s">
        <v>5235</v>
      </c>
      <c r="B19" s="19">
        <v>1270.53</v>
      </c>
      <c r="E19" t="str">
        <v>Maine</v>
      </c>
      <c r="F19" s="16">
        <v>1270.53</v>
      </c>
    </row>
    <row r="20" spans="1:6" x14ac:dyDescent="0.25">
      <c r="A20" s="9" t="s">
        <v>2735</v>
      </c>
      <c r="B20" s="19">
        <v>23705.523000000005</v>
      </c>
      <c r="E20" t="str">
        <v>Maryland</v>
      </c>
      <c r="F20" s="16">
        <v>23705.523000000005</v>
      </c>
    </row>
    <row r="21" spans="1:6" x14ac:dyDescent="0.25">
      <c r="A21" s="9" t="s">
        <v>1245</v>
      </c>
      <c r="B21" s="19">
        <v>28634.43399999999</v>
      </c>
      <c r="E21" t="str">
        <v>Massachusetts</v>
      </c>
      <c r="F21" s="16">
        <v>28634.43399999999</v>
      </c>
    </row>
    <row r="22" spans="1:6" x14ac:dyDescent="0.25">
      <c r="A22" s="9" t="s">
        <v>238</v>
      </c>
      <c r="B22" s="19">
        <v>76269.614000000016</v>
      </c>
      <c r="E22" t="str">
        <v>Michigan</v>
      </c>
      <c r="F22" s="16">
        <v>76269.614000000016</v>
      </c>
    </row>
    <row r="23" spans="1:6" x14ac:dyDescent="0.25">
      <c r="A23" s="9" t="s">
        <v>229</v>
      </c>
      <c r="B23" s="19">
        <v>29863.149999999994</v>
      </c>
      <c r="E23" t="str">
        <v>Minnesota</v>
      </c>
      <c r="F23" s="16">
        <v>29863.149999999994</v>
      </c>
    </row>
    <row r="24" spans="1:6" x14ac:dyDescent="0.25">
      <c r="A24" s="9" t="s">
        <v>1487</v>
      </c>
      <c r="B24" s="19">
        <v>10771.34</v>
      </c>
      <c r="E24" t="str">
        <v>Mississippi</v>
      </c>
      <c r="F24" s="16">
        <v>10771.34</v>
      </c>
    </row>
    <row r="25" spans="1:6" x14ac:dyDescent="0.25">
      <c r="A25" s="9" t="s">
        <v>596</v>
      </c>
      <c r="B25" s="19">
        <v>22205.149999999998</v>
      </c>
      <c r="E25" t="str">
        <v>Missouri</v>
      </c>
      <c r="F25" s="16">
        <v>22205.149999999998</v>
      </c>
    </row>
    <row r="26" spans="1:6" x14ac:dyDescent="0.25">
      <c r="A26" s="9" t="s">
        <v>1762</v>
      </c>
      <c r="B26" s="19">
        <v>5589.3519999999971</v>
      </c>
      <c r="E26" t="str">
        <v>Montana</v>
      </c>
      <c r="F26" s="16">
        <v>5589.3519999999971</v>
      </c>
    </row>
    <row r="27" spans="1:6" x14ac:dyDescent="0.25">
      <c r="A27" s="9" t="s">
        <v>138</v>
      </c>
      <c r="B27" s="19">
        <v>7464.9299999999985</v>
      </c>
      <c r="E27" t="str">
        <v>Nebraska</v>
      </c>
      <c r="F27" s="16">
        <v>7464.9299999999985</v>
      </c>
    </row>
    <row r="28" spans="1:6" x14ac:dyDescent="0.25">
      <c r="A28" s="9" t="s">
        <v>1392</v>
      </c>
      <c r="B28" s="19">
        <v>16729.101999999999</v>
      </c>
      <c r="E28" t="str">
        <v>Nevada</v>
      </c>
      <c r="F28" s="16">
        <v>16729.101999999999</v>
      </c>
    </row>
    <row r="29" spans="1:6" x14ac:dyDescent="0.25">
      <c r="A29" s="9" t="s">
        <v>2694</v>
      </c>
      <c r="B29" s="19">
        <v>7292.5239999999994</v>
      </c>
      <c r="E29" t="str">
        <v>New Hampshire</v>
      </c>
      <c r="F29" s="16">
        <v>7292.5239999999994</v>
      </c>
    </row>
    <row r="30" spans="1:6" x14ac:dyDescent="0.25">
      <c r="A30" s="9" t="s">
        <v>788</v>
      </c>
      <c r="B30" s="19">
        <v>35764.312000000013</v>
      </c>
      <c r="E30" t="str">
        <v>New Jersey</v>
      </c>
      <c r="F30" s="16">
        <v>35764.312000000013</v>
      </c>
    </row>
    <row r="31" spans="1:6" x14ac:dyDescent="0.25">
      <c r="A31" s="9" t="s">
        <v>668</v>
      </c>
      <c r="B31" s="19">
        <v>4783.5220000000008</v>
      </c>
      <c r="E31" t="str">
        <v>New Mexico</v>
      </c>
      <c r="F31" s="16">
        <v>4783.5220000000008</v>
      </c>
    </row>
    <row r="32" spans="1:6" x14ac:dyDescent="0.25">
      <c r="A32" s="9" t="s">
        <v>267</v>
      </c>
      <c r="B32" s="19">
        <v>310876.27099999978</v>
      </c>
      <c r="E32" t="str">
        <v>New York</v>
      </c>
      <c r="F32" s="16">
        <v>310876.27099999978</v>
      </c>
    </row>
    <row r="33" spans="1:6" x14ac:dyDescent="0.25">
      <c r="A33" s="9" t="s">
        <v>88</v>
      </c>
      <c r="B33" s="19">
        <v>55603.163999999968</v>
      </c>
      <c r="E33" t="str">
        <v>North Carolina</v>
      </c>
      <c r="F33" s="16">
        <v>55603.163999999968</v>
      </c>
    </row>
    <row r="34" spans="1:6" x14ac:dyDescent="0.25">
      <c r="A34" s="9" t="s">
        <v>7449</v>
      </c>
      <c r="B34" s="19">
        <v>919.91</v>
      </c>
      <c r="E34" t="str">
        <v>North Dakota</v>
      </c>
      <c r="F34" s="16">
        <v>919.91</v>
      </c>
    </row>
    <row r="35" spans="1:6" x14ac:dyDescent="0.25">
      <c r="A35" s="9" t="s">
        <v>498</v>
      </c>
      <c r="B35" s="19">
        <v>78258.135999999926</v>
      </c>
      <c r="E35" t="str">
        <v>Ohio</v>
      </c>
      <c r="F35" s="16">
        <v>78258.135999999926</v>
      </c>
    </row>
    <row r="36" spans="1:6" x14ac:dyDescent="0.25">
      <c r="A36" s="9" t="s">
        <v>649</v>
      </c>
      <c r="B36" s="19">
        <v>19683.390000000003</v>
      </c>
      <c r="E36" t="str">
        <v>Oklahoma</v>
      </c>
      <c r="F36" s="16">
        <v>19683.390000000003</v>
      </c>
    </row>
    <row r="37" spans="1:6" x14ac:dyDescent="0.25">
      <c r="A37" s="9" t="s">
        <v>420</v>
      </c>
      <c r="B37" s="19">
        <v>17431.149999999991</v>
      </c>
      <c r="E37" t="str">
        <v>Oregon</v>
      </c>
      <c r="F37" s="16">
        <v>17431.149999999991</v>
      </c>
    </row>
    <row r="38" spans="1:6" x14ac:dyDescent="0.25">
      <c r="A38" s="9" t="s">
        <v>147</v>
      </c>
      <c r="B38" s="19">
        <v>116511.91400000003</v>
      </c>
      <c r="E38" t="str">
        <v>Pennsylvania</v>
      </c>
      <c r="F38" s="16">
        <v>116511.91400000003</v>
      </c>
    </row>
    <row r="39" spans="1:6" x14ac:dyDescent="0.25">
      <c r="A39" s="9" t="s">
        <v>1399</v>
      </c>
      <c r="B39" s="19">
        <v>22627.955999999995</v>
      </c>
      <c r="E39" t="str">
        <v>Rhode Island</v>
      </c>
      <c r="F39" s="16">
        <v>22627.955999999995</v>
      </c>
    </row>
    <row r="40" spans="1:6" x14ac:dyDescent="0.25">
      <c r="A40" s="9" t="s">
        <v>383</v>
      </c>
      <c r="B40" s="19">
        <v>8481.7099999999991</v>
      </c>
      <c r="E40" t="str">
        <v>South Carolina</v>
      </c>
      <c r="F40" s="16">
        <v>8481.7099999999991</v>
      </c>
    </row>
    <row r="41" spans="1:6" x14ac:dyDescent="0.25">
      <c r="A41" s="9" t="s">
        <v>5326</v>
      </c>
      <c r="B41" s="19">
        <v>1315.5600000000002</v>
      </c>
      <c r="E41" t="str">
        <v>South Dakota</v>
      </c>
      <c r="F41" s="16">
        <v>1315.5600000000002</v>
      </c>
    </row>
    <row r="42" spans="1:6" x14ac:dyDescent="0.25">
      <c r="A42" s="9" t="s">
        <v>335</v>
      </c>
      <c r="B42" s="19">
        <v>30661.872999999981</v>
      </c>
      <c r="E42" t="str">
        <v>Tennessee</v>
      </c>
      <c r="F42" s="16">
        <v>30661.872999999981</v>
      </c>
    </row>
    <row r="43" spans="1:6" x14ac:dyDescent="0.25">
      <c r="A43" s="9" t="s">
        <v>104</v>
      </c>
      <c r="B43" s="19">
        <v>170188.04580000002</v>
      </c>
      <c r="E43" t="str">
        <v>Texas</v>
      </c>
      <c r="F43" s="16">
        <v>170188.04580000002</v>
      </c>
    </row>
    <row r="44" spans="1:6" x14ac:dyDescent="0.25">
      <c r="A44" s="9" t="s">
        <v>121</v>
      </c>
      <c r="B44" s="19">
        <v>11220.055999999999</v>
      </c>
      <c r="E44" t="str">
        <v>Utah</v>
      </c>
      <c r="F44" s="16">
        <v>11220.055999999999</v>
      </c>
    </row>
    <row r="45" spans="1:6" x14ac:dyDescent="0.25">
      <c r="A45" s="9" t="s">
        <v>5203</v>
      </c>
      <c r="B45" s="19">
        <v>8929.369999999999</v>
      </c>
      <c r="E45" t="str">
        <v>Vermont</v>
      </c>
      <c r="F45" s="16">
        <v>8929.369999999999</v>
      </c>
    </row>
    <row r="46" spans="1:6" x14ac:dyDescent="0.25">
      <c r="A46" s="9" t="s">
        <v>319</v>
      </c>
      <c r="B46" s="19">
        <v>70636.719999999987</v>
      </c>
      <c r="E46" t="str">
        <v>Virginia</v>
      </c>
      <c r="F46" s="16">
        <v>70636.719999999987</v>
      </c>
    </row>
    <row r="47" spans="1:6" x14ac:dyDescent="0.25">
      <c r="A47" s="9" t="s">
        <v>96</v>
      </c>
      <c r="B47" s="19">
        <v>138641.26999999993</v>
      </c>
      <c r="E47" t="str">
        <v>Washington</v>
      </c>
      <c r="F47" s="16">
        <v>138641.26999999993</v>
      </c>
    </row>
    <row r="48" spans="1:6" x14ac:dyDescent="0.25">
      <c r="A48" s="9" t="s">
        <v>9726</v>
      </c>
      <c r="B48" s="19">
        <v>1209.8240000000001</v>
      </c>
      <c r="E48" t="str">
        <v>West Virginia</v>
      </c>
      <c r="F48" s="16">
        <v>1209.8240000000001</v>
      </c>
    </row>
    <row r="49" spans="1:6" x14ac:dyDescent="0.25">
      <c r="A49" s="9" t="s">
        <v>114</v>
      </c>
      <c r="B49" s="19">
        <v>32114.610000000019</v>
      </c>
      <c r="E49" t="str">
        <v>Wisconsin</v>
      </c>
      <c r="F49" s="16">
        <v>32114.610000000019</v>
      </c>
    </row>
    <row r="50" spans="1:6" x14ac:dyDescent="0.25">
      <c r="A50" s="9" t="s">
        <v>8542</v>
      </c>
      <c r="B50" s="19">
        <v>1603.1360000000002</v>
      </c>
      <c r="E50" t="str">
        <v>Wyoming</v>
      </c>
      <c r="F50" s="16">
        <v>1603.1360000000002</v>
      </c>
    </row>
    <row r="51" spans="1:6" x14ac:dyDescent="0.25">
      <c r="A51" s="10" t="s">
        <v>10934</v>
      </c>
      <c r="B51" s="22">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CCF35-BAB0-42F2-9AED-ED5A258567CB}">
  <sheetPr>
    <tabColor theme="8" tint="-0.499984740745262"/>
  </sheetPr>
  <dimension ref="A1:E18"/>
  <sheetViews>
    <sheetView workbookViewId="0">
      <selection sqref="A1:B9"/>
    </sheetView>
  </sheetViews>
  <sheetFormatPr defaultRowHeight="15" x14ac:dyDescent="0.25"/>
  <cols>
    <col min="1" max="1" width="13.140625" bestFit="1" customWidth="1"/>
    <col min="2" max="2" width="12.7109375" bestFit="1" customWidth="1"/>
    <col min="4" max="4" width="12.5703125" bestFit="1" customWidth="1"/>
    <col min="5" max="5" width="12.7109375" bestFit="1" customWidth="1"/>
  </cols>
  <sheetData>
    <row r="1" spans="1:5" x14ac:dyDescent="0.25">
      <c r="A1" s="6" t="s">
        <v>10933</v>
      </c>
      <c r="B1" s="7" t="s">
        <v>10947</v>
      </c>
      <c r="D1" s="17" t="s">
        <v>10954</v>
      </c>
      <c r="E1" s="17" t="s">
        <v>10947</v>
      </c>
    </row>
    <row r="2" spans="1:5" x14ac:dyDescent="0.25">
      <c r="A2" s="8" t="s">
        <v>161</v>
      </c>
      <c r="B2" s="18">
        <v>167380.31800000009</v>
      </c>
      <c r="D2" t="str" cm="1">
        <f t="array" ref="D2:D18">A2:A18</f>
        <v>Accessories</v>
      </c>
      <c r="E2" s="16" cm="1">
        <f t="array" ref="E2:E18">B2:B18</f>
        <v>167380.31800000009</v>
      </c>
    </row>
    <row r="3" spans="1:5" x14ac:dyDescent="0.25">
      <c r="A3" s="9" t="s">
        <v>682</v>
      </c>
      <c r="B3" s="19">
        <v>189238.63099999999</v>
      </c>
      <c r="D3" t="str">
        <v>Machines</v>
      </c>
      <c r="E3" s="16">
        <v>189238.63099999999</v>
      </c>
    </row>
    <row r="4" spans="1:5" x14ac:dyDescent="0.25">
      <c r="A4" s="9" t="s">
        <v>75</v>
      </c>
      <c r="B4" s="19">
        <v>203412.73300000009</v>
      </c>
      <c r="D4" t="str">
        <v>Binders</v>
      </c>
      <c r="E4" s="16">
        <v>203412.73300000009</v>
      </c>
    </row>
    <row r="5" spans="1:5" x14ac:dyDescent="0.25">
      <c r="A5" s="9" t="s">
        <v>56</v>
      </c>
      <c r="B5" s="19">
        <v>206965.53200000009</v>
      </c>
      <c r="D5" t="str">
        <v>Tables</v>
      </c>
      <c r="E5" s="16">
        <v>206965.53200000009</v>
      </c>
    </row>
    <row r="6" spans="1:5" x14ac:dyDescent="0.25">
      <c r="A6" s="9" t="s">
        <v>59</v>
      </c>
      <c r="B6" s="19">
        <v>223843.60800000012</v>
      </c>
      <c r="D6" t="str">
        <v>Storage</v>
      </c>
      <c r="E6" s="16">
        <v>223843.60800000012</v>
      </c>
    </row>
    <row r="7" spans="1:5" x14ac:dyDescent="0.25">
      <c r="A7" s="9" t="s">
        <v>36</v>
      </c>
      <c r="B7" s="19">
        <v>328449.1030000007</v>
      </c>
      <c r="D7" t="str">
        <v>Chairs</v>
      </c>
      <c r="E7" s="16">
        <v>328449.1030000007</v>
      </c>
    </row>
    <row r="8" spans="1:5" x14ac:dyDescent="0.25">
      <c r="A8" s="9" t="s">
        <v>72</v>
      </c>
      <c r="B8" s="19">
        <v>330007.05400000012</v>
      </c>
      <c r="D8" t="str">
        <v>Phones</v>
      </c>
      <c r="E8" s="16">
        <v>330007.05400000012</v>
      </c>
    </row>
    <row r="9" spans="1:5" x14ac:dyDescent="0.25">
      <c r="A9" s="10" t="s">
        <v>10934</v>
      </c>
      <c r="B9" s="22">
        <v>1649296.9790000012</v>
      </c>
      <c r="D9" t="str">
        <v>Grand Total</v>
      </c>
      <c r="E9" s="16">
        <v>1649296.9790000012</v>
      </c>
    </row>
    <row r="10" spans="1:5" x14ac:dyDescent="0.25">
      <c r="D10">
        <v>0</v>
      </c>
      <c r="E10" s="16">
        <v>0</v>
      </c>
    </row>
    <row r="11" spans="1:5" x14ac:dyDescent="0.25">
      <c r="D11">
        <v>0</v>
      </c>
      <c r="E11" s="16">
        <v>0</v>
      </c>
    </row>
    <row r="12" spans="1:5" x14ac:dyDescent="0.25">
      <c r="D12">
        <v>0</v>
      </c>
      <c r="E12" s="16">
        <v>0</v>
      </c>
    </row>
    <row r="13" spans="1:5" x14ac:dyDescent="0.25">
      <c r="D13">
        <v>0</v>
      </c>
      <c r="E13" s="16">
        <v>0</v>
      </c>
    </row>
    <row r="14" spans="1:5" x14ac:dyDescent="0.25">
      <c r="D14">
        <v>0</v>
      </c>
      <c r="E14" s="16">
        <v>0</v>
      </c>
    </row>
    <row r="15" spans="1:5" x14ac:dyDescent="0.25">
      <c r="D15">
        <v>0</v>
      </c>
      <c r="E15" s="16">
        <v>0</v>
      </c>
    </row>
    <row r="16" spans="1:5" x14ac:dyDescent="0.25">
      <c r="D16">
        <v>0</v>
      </c>
      <c r="E16" s="16">
        <v>0</v>
      </c>
    </row>
    <row r="17" spans="4:5" x14ac:dyDescent="0.25">
      <c r="D17">
        <v>0</v>
      </c>
      <c r="E17" s="16">
        <v>0</v>
      </c>
    </row>
    <row r="18" spans="4:5" x14ac:dyDescent="0.25">
      <c r="D18">
        <v>0</v>
      </c>
      <c r="E18" s="16">
        <v>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449D0-9681-45D9-839C-5EE4F99B9B10}">
  <sheetPr>
    <tabColor rgb="FFFF0000"/>
  </sheetPr>
  <dimension ref="A1:N16"/>
  <sheetViews>
    <sheetView topLeftCell="C1" workbookViewId="0">
      <selection sqref="A1:B14"/>
    </sheetView>
  </sheetViews>
  <sheetFormatPr defaultRowHeight="15" x14ac:dyDescent="0.25"/>
  <cols>
    <col min="1" max="1" width="13.140625" bestFit="1" customWidth="1"/>
    <col min="2" max="2" width="12.710937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1" spans="1:14" x14ac:dyDescent="0.25">
      <c r="A1" s="6" t="s">
        <v>10933</v>
      </c>
      <c r="B1" s="7" t="s">
        <v>10947</v>
      </c>
      <c r="D1" s="6" t="s">
        <v>10933</v>
      </c>
      <c r="E1" s="7" t="s">
        <v>10948</v>
      </c>
      <c r="G1" s="6" t="s">
        <v>10933</v>
      </c>
      <c r="H1" s="7" t="s">
        <v>10955</v>
      </c>
      <c r="J1" s="6" t="s">
        <v>10933</v>
      </c>
      <c r="K1" s="7" t="s">
        <v>10956</v>
      </c>
      <c r="M1" s="6" t="s">
        <v>10933</v>
      </c>
      <c r="N1" s="34" t="s">
        <v>10957</v>
      </c>
    </row>
    <row r="2" spans="1:14" x14ac:dyDescent="0.25">
      <c r="A2" s="8" t="s">
        <v>10935</v>
      </c>
      <c r="B2" s="18">
        <v>95365.937600000019</v>
      </c>
      <c r="D2" s="8" t="s">
        <v>10935</v>
      </c>
      <c r="E2" s="18">
        <v>9199.2699999999986</v>
      </c>
      <c r="G2" s="8" t="s">
        <v>10935</v>
      </c>
      <c r="H2" s="25">
        <v>1500</v>
      </c>
      <c r="J2" s="8" t="s">
        <v>10935</v>
      </c>
      <c r="K2" s="25">
        <v>387</v>
      </c>
      <c r="M2" s="8" t="s">
        <v>10935</v>
      </c>
      <c r="N2" s="34">
        <v>9.6462848596792869E-2</v>
      </c>
    </row>
    <row r="3" spans="1:14" x14ac:dyDescent="0.25">
      <c r="A3" s="9" t="s">
        <v>10936</v>
      </c>
      <c r="B3" s="19">
        <v>60172.649400000024</v>
      </c>
      <c r="D3" s="9" t="s">
        <v>10936</v>
      </c>
      <c r="E3" s="19">
        <v>10288.898699999991</v>
      </c>
      <c r="G3" s="9" t="s">
        <v>10936</v>
      </c>
      <c r="H3" s="26">
        <v>1068</v>
      </c>
      <c r="J3" s="9" t="s">
        <v>10936</v>
      </c>
      <c r="K3" s="26">
        <v>301</v>
      </c>
      <c r="M3" s="9" t="s">
        <v>10936</v>
      </c>
      <c r="N3" s="35">
        <v>0.17098962406664425</v>
      </c>
    </row>
    <row r="4" spans="1:14" x14ac:dyDescent="0.25">
      <c r="A4" s="9" t="s">
        <v>10937</v>
      </c>
      <c r="B4" s="19">
        <v>199252.98399999991</v>
      </c>
      <c r="D4" s="9" t="s">
        <v>10937</v>
      </c>
      <c r="E4" s="19">
        <v>26806.573700000015</v>
      </c>
      <c r="G4" s="9" t="s">
        <v>10937</v>
      </c>
      <c r="H4" s="26">
        <v>2491</v>
      </c>
      <c r="J4" s="9" t="s">
        <v>10937</v>
      </c>
      <c r="K4" s="26">
        <v>680</v>
      </c>
      <c r="M4" s="9" t="s">
        <v>10937</v>
      </c>
      <c r="N4" s="35">
        <v>0.13453536886554246</v>
      </c>
    </row>
    <row r="5" spans="1:14" x14ac:dyDescent="0.25">
      <c r="A5" s="9" t="s">
        <v>10938</v>
      </c>
      <c r="B5" s="19">
        <v>141851.5674</v>
      </c>
      <c r="D5" s="9" t="s">
        <v>10938</v>
      </c>
      <c r="E5" s="19">
        <v>13437.806799999998</v>
      </c>
      <c r="G5" s="9" t="s">
        <v>10938</v>
      </c>
      <c r="H5" s="26">
        <v>2441</v>
      </c>
      <c r="J5" s="9" t="s">
        <v>10938</v>
      </c>
      <c r="K5" s="26">
        <v>663</v>
      </c>
      <c r="M5" s="9" t="s">
        <v>10938</v>
      </c>
      <c r="N5" s="35">
        <v>9.4731465053942004E-2</v>
      </c>
    </row>
    <row r="6" spans="1:14" x14ac:dyDescent="0.25">
      <c r="A6" s="9" t="s">
        <v>10939</v>
      </c>
      <c r="B6" s="19">
        <v>156122.28669999994</v>
      </c>
      <c r="D6" s="9" t="s">
        <v>10939</v>
      </c>
      <c r="E6" s="19">
        <v>22308.51279999999</v>
      </c>
      <c r="G6" s="9" t="s">
        <v>10939</v>
      </c>
      <c r="H6" s="26">
        <v>2850</v>
      </c>
      <c r="J6" s="9" t="s">
        <v>10939</v>
      </c>
      <c r="K6" s="26">
        <v>750</v>
      </c>
      <c r="M6" s="9" t="s">
        <v>10939</v>
      </c>
      <c r="N6" s="35">
        <v>0.14289127626517142</v>
      </c>
    </row>
    <row r="7" spans="1:14" x14ac:dyDescent="0.25">
      <c r="A7" s="9" t="s">
        <v>10940</v>
      </c>
      <c r="B7" s="19">
        <v>147082.61130000011</v>
      </c>
      <c r="D7" s="9" t="s">
        <v>10940</v>
      </c>
      <c r="E7" s="19">
        <v>20899.334500000012</v>
      </c>
      <c r="G7" s="9" t="s">
        <v>10940</v>
      </c>
      <c r="H7" s="26">
        <v>2644</v>
      </c>
      <c r="J7" s="9" t="s">
        <v>10940</v>
      </c>
      <c r="K7" s="26">
        <v>709</v>
      </c>
      <c r="M7" s="9" t="s">
        <v>10940</v>
      </c>
      <c r="N7" s="35">
        <v>0.1420924901678027</v>
      </c>
    </row>
    <row r="8" spans="1:14" x14ac:dyDescent="0.25">
      <c r="A8" s="9" t="s">
        <v>10941</v>
      </c>
      <c r="B8" s="19">
        <v>149580.83800000031</v>
      </c>
      <c r="D8" s="9" t="s">
        <v>10941</v>
      </c>
      <c r="E8" s="19">
        <v>13535.38299999998</v>
      </c>
      <c r="G8" s="9" t="s">
        <v>10941</v>
      </c>
      <c r="H8" s="26">
        <v>2705</v>
      </c>
      <c r="J8" s="9" t="s">
        <v>10941</v>
      </c>
      <c r="K8" s="26">
        <v>708</v>
      </c>
      <c r="M8" s="9" t="s">
        <v>10941</v>
      </c>
      <c r="N8" s="35">
        <v>9.0488749635163512E-2</v>
      </c>
    </row>
    <row r="9" spans="1:14" x14ac:dyDescent="0.25">
      <c r="A9" s="9" t="s">
        <v>10942</v>
      </c>
      <c r="B9" s="19">
        <v>159589.45099999988</v>
      </c>
      <c r="D9" s="9" t="s">
        <v>10942</v>
      </c>
      <c r="E9" s="19">
        <v>21896.715399999972</v>
      </c>
      <c r="G9" s="9" t="s">
        <v>10942</v>
      </c>
      <c r="H9" s="26">
        <v>2796</v>
      </c>
      <c r="J9" s="9" t="s">
        <v>10942</v>
      </c>
      <c r="K9" s="26">
        <v>710</v>
      </c>
      <c r="M9" s="9" t="s">
        <v>10942</v>
      </c>
      <c r="N9" s="35">
        <v>0.13720653378273723</v>
      </c>
    </row>
    <row r="10" spans="1:14" x14ac:dyDescent="0.25">
      <c r="A10" s="9" t="s">
        <v>10943</v>
      </c>
      <c r="B10" s="19">
        <v>309770.09970000025</v>
      </c>
      <c r="D10" s="9" t="s">
        <v>10943</v>
      </c>
      <c r="E10" s="19">
        <v>37293.192500000034</v>
      </c>
      <c r="G10" s="9" t="s">
        <v>10943</v>
      </c>
      <c r="H10" s="26">
        <v>5073</v>
      </c>
      <c r="J10" s="9" t="s">
        <v>10943</v>
      </c>
      <c r="K10" s="26">
        <v>1386</v>
      </c>
      <c r="M10" s="9" t="s">
        <v>10943</v>
      </c>
      <c r="N10" s="35">
        <v>0.12038990379031732</v>
      </c>
    </row>
    <row r="11" spans="1:14" x14ac:dyDescent="0.25">
      <c r="A11" s="9" t="s">
        <v>10944</v>
      </c>
      <c r="B11" s="19">
        <v>197115.20170000009</v>
      </c>
      <c r="D11" s="9" t="s">
        <v>10944</v>
      </c>
      <c r="E11" s="19">
        <v>31469.663800000035</v>
      </c>
      <c r="G11" s="9" t="s">
        <v>10944</v>
      </c>
      <c r="H11" s="26">
        <v>3095</v>
      </c>
      <c r="J11" s="9" t="s">
        <v>10944</v>
      </c>
      <c r="K11" s="26">
        <v>817</v>
      </c>
      <c r="M11" s="9" t="s">
        <v>10944</v>
      </c>
      <c r="N11" s="35">
        <v>0.15965112547684351</v>
      </c>
    </row>
    <row r="12" spans="1:14" x14ac:dyDescent="0.25">
      <c r="A12" s="9" t="s">
        <v>10945</v>
      </c>
      <c r="B12" s="19">
        <v>349120.07400000008</v>
      </c>
      <c r="D12" s="9" t="s">
        <v>10945</v>
      </c>
      <c r="E12" s="19">
        <v>35825.536599999927</v>
      </c>
      <c r="G12" s="9" t="s">
        <v>10945</v>
      </c>
      <c r="H12" s="26">
        <v>5741</v>
      </c>
      <c r="J12" s="9" t="s">
        <v>10945</v>
      </c>
      <c r="K12" s="26">
        <v>1462</v>
      </c>
      <c r="M12" s="9" t="s">
        <v>10945</v>
      </c>
      <c r="N12" s="35">
        <v>0.10261666191099604</v>
      </c>
    </row>
    <row r="13" spans="1:14" x14ac:dyDescent="0.25">
      <c r="A13" s="9" t="s">
        <v>10946</v>
      </c>
      <c r="B13" s="19">
        <v>332177.15950000001</v>
      </c>
      <c r="D13" s="9" t="s">
        <v>10946</v>
      </c>
      <c r="E13" s="19">
        <v>43436.13390000003</v>
      </c>
      <c r="G13" s="9" t="s">
        <v>10946</v>
      </c>
      <c r="H13" s="26">
        <v>5469</v>
      </c>
      <c r="J13" s="9" t="s">
        <v>10946</v>
      </c>
      <c r="K13" s="26">
        <v>1421</v>
      </c>
      <c r="M13" s="9" t="s">
        <v>10946</v>
      </c>
      <c r="N13" s="35">
        <v>0.13076195234308405</v>
      </c>
    </row>
    <row r="14" spans="1:14" x14ac:dyDescent="0.25">
      <c r="A14" s="10" t="s">
        <v>10934</v>
      </c>
      <c r="B14" s="22">
        <v>2297200.8603000008</v>
      </c>
      <c r="D14" s="10" t="s">
        <v>10934</v>
      </c>
      <c r="E14" s="22">
        <v>286397.02169999998</v>
      </c>
      <c r="G14" s="10" t="s">
        <v>10934</v>
      </c>
      <c r="H14" s="27">
        <v>37873</v>
      </c>
      <c r="J14" s="10" t="s">
        <v>10934</v>
      </c>
      <c r="K14" s="27">
        <v>9994</v>
      </c>
      <c r="M14" s="10" t="s">
        <v>10934</v>
      </c>
      <c r="N14" s="36">
        <v>0.12467217240315856</v>
      </c>
    </row>
    <row r="15" spans="1:14" x14ac:dyDescent="0.25">
      <c r="A15" s="28"/>
      <c r="B15" s="29"/>
      <c r="D15" s="30"/>
      <c r="E15" s="29"/>
      <c r="G15" s="30"/>
      <c r="H15" s="31"/>
      <c r="J15" s="30"/>
      <c r="K15" s="32"/>
      <c r="M15" s="30"/>
      <c r="N15" s="33"/>
    </row>
    <row r="16" spans="1:14" x14ac:dyDescent="0.25">
      <c r="A16" s="38" t="s">
        <v>10947</v>
      </c>
      <c r="B16" s="16">
        <f>GETPIVOTDATA("Sales",$A$1)</f>
        <v>2297200.8603000008</v>
      </c>
      <c r="D16" s="39" t="s">
        <v>10948</v>
      </c>
      <c r="E16" s="16">
        <f>GETPIVOTDATA("Profit",$D$1)</f>
        <v>286397.02169999998</v>
      </c>
      <c r="G16" s="39" t="s">
        <v>10958</v>
      </c>
      <c r="H16">
        <f>GETPIVOTDATA("Quantity",$G$1)</f>
        <v>37873</v>
      </c>
      <c r="J16" s="39" t="s">
        <v>10959</v>
      </c>
      <c r="K16">
        <f>GETPIVOTDATA("Order ID",$J$1)</f>
        <v>9994</v>
      </c>
      <c r="M16" s="39" t="s">
        <v>10957</v>
      </c>
      <c r="N16" s="37">
        <f>GETPIVOTDATA("Profit Margin",$M$1)</f>
        <v>0.12467217240315856</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5421D-B3FD-4F8B-8B61-531C976D46C3}">
  <sheetPr>
    <tabColor theme="7" tint="0.59999389629810485"/>
  </sheetPr>
  <dimension ref="A1:F7"/>
  <sheetViews>
    <sheetView workbookViewId="0">
      <selection activeCell="I14" sqref="I14"/>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1" spans="1:6" x14ac:dyDescent="0.25">
      <c r="A1" s="6" t="s">
        <v>10933</v>
      </c>
      <c r="B1" s="5" t="s">
        <v>10947</v>
      </c>
      <c r="C1" s="40" t="s">
        <v>10948</v>
      </c>
      <c r="D1" s="40" t="s">
        <v>10955</v>
      </c>
      <c r="E1" s="40" t="s">
        <v>10956</v>
      </c>
      <c r="F1" s="11" t="s">
        <v>10957</v>
      </c>
    </row>
    <row r="2" spans="1:6" x14ac:dyDescent="0.25">
      <c r="A2" s="8">
        <v>2011</v>
      </c>
      <c r="B2" s="12">
        <v>484247.49810000096</v>
      </c>
      <c r="C2" s="41">
        <v>49543.974100000007</v>
      </c>
      <c r="D2" s="45">
        <v>7581</v>
      </c>
      <c r="E2" s="47">
        <v>1993</v>
      </c>
      <c r="F2" s="43">
        <v>0.10231126499236715</v>
      </c>
    </row>
    <row r="3" spans="1:6" x14ac:dyDescent="0.25">
      <c r="A3" s="9">
        <v>2012</v>
      </c>
      <c r="B3" s="14">
        <v>470532.50899999985</v>
      </c>
      <c r="C3" s="42">
        <v>61618.603700000051</v>
      </c>
      <c r="D3" s="46">
        <v>7979</v>
      </c>
      <c r="E3" s="48">
        <v>2102</v>
      </c>
      <c r="F3" s="44">
        <v>0.13095504034557592</v>
      </c>
    </row>
    <row r="4" spans="1:6" x14ac:dyDescent="0.25">
      <c r="A4" s="9">
        <v>2013</v>
      </c>
      <c r="B4" s="14">
        <v>608473.83000000066</v>
      </c>
      <c r="C4" s="42">
        <v>81726.930800000177</v>
      </c>
      <c r="D4" s="46">
        <v>9810</v>
      </c>
      <c r="E4" s="48">
        <v>2580</v>
      </c>
      <c r="F4" s="44">
        <v>0.13431461924993568</v>
      </c>
    </row>
    <row r="5" spans="1:6" x14ac:dyDescent="0.25">
      <c r="A5" s="49">
        <v>2014</v>
      </c>
      <c r="B5" s="50">
        <v>733947.0231999997</v>
      </c>
      <c r="C5" s="54">
        <v>93507.513099999967</v>
      </c>
      <c r="D5" s="51">
        <v>12503</v>
      </c>
      <c r="E5" s="52">
        <v>3319</v>
      </c>
      <c r="F5" s="53">
        <v>0.12740362743390987</v>
      </c>
    </row>
    <row r="7" spans="1:6" x14ac:dyDescent="0.25">
      <c r="B7" s="55">
        <f>GETPIVOTDATA("Sum of Sales",$A$1,"Year",2014)/GETPIVOTDATA("Sum of Sales",$A$1,"Year",2013)-1</f>
        <v>0.20620967905883303</v>
      </c>
      <c r="C7" s="55">
        <f>GETPIVOTDATA("Sum of Profit",$A$1,"Year",2014)/GETPIVOTDATA("Sum of Profit",$A$1,"Year",2013)-1</f>
        <v>0.14414565902185772</v>
      </c>
      <c r="D7" s="55">
        <f>GETPIVOTDATA("Sum of Quantity",$A$1,"Year",2014)/GETPIVOTDATA("Sum of Quantity",$A$1,"Year",2013)-1</f>
        <v>0.27451580020387367</v>
      </c>
      <c r="E7" s="55">
        <f>GETPIVOTDATA("Count of Order ID",$A$1,"Year",2014)/GETPIVOTDATA("Count of Order ID",$A$1,"Year",2013)-1</f>
        <v>0.2864341085271318</v>
      </c>
      <c r="F7" s="55">
        <f>GETPIVOTDATA("Sum of Profit Margin",$A$1,"Year",2014)/GETPIVOTDATA("Sum of Profit Margin",$A$1,"Year",2013)-1</f>
        <v>-5.1453757264990463E-2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V9995"/>
  <sheetViews>
    <sheetView topLeftCell="A10" workbookViewId="0">
      <pane xSplit="1" topLeftCell="B1" activePane="topRight" state="frozen"/>
      <selection pane="topRight" activeCell="J10" sqref="J10"/>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2.42578125" bestFit="1" customWidth="1"/>
    <col min="8" max="8" width="22.7109375" bestFit="1" customWidth="1"/>
    <col min="9" max="9" width="12.140625" bestFit="1" customWidth="1"/>
    <col min="10" max="10" width="12.85546875" bestFit="1" customWidth="1"/>
    <col min="11"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Q1000"/>
  <sheetViews>
    <sheetView showGridLines="0" tabSelected="1" zoomScale="70" zoomScaleNormal="70" workbookViewId="0">
      <selection activeCell="W17" sqref="W17"/>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Analysis 1</vt:lpstr>
      <vt:lpstr>Analysis 2</vt:lpstr>
      <vt:lpstr>Analysis 3</vt:lpstr>
      <vt:lpstr>KPI's</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Destine Dike</cp:lastModifiedBy>
  <dcterms:created xsi:type="dcterms:W3CDTF">2015-06-05T18:17:20Z</dcterms:created>
  <dcterms:modified xsi:type="dcterms:W3CDTF">2024-11-05T08:53:30Z</dcterms:modified>
</cp:coreProperties>
</file>