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filterPrivacy="1" codeName="ThisWorkbook"/>
  <bookViews>
    <workbookView xWindow="0" yWindow="0" windowWidth="25200" windowHeight="12168"/>
  </bookViews>
  <sheets>
    <sheet name="Projektzeitachse" sheetId="1" r:id="rId1"/>
    <sheet name="calcs" sheetId="2" r:id="rId2"/>
  </sheets>
  <definedNames>
    <definedName name="FensterOffset">calcs!$D$26</definedName>
    <definedName name="FensterTage">calcs!$D$29</definedName>
    <definedName name="Rasterberechnung">IFERROR(calcs!$A1/SUMPRODUCT( (Aktivitäten[Id]=calcs!$C1)*(Aktivitäten[ANFANG]&lt;=calcs!A$31)*((Aktivitäten[ENDE]&gt;=calcs!A$31)+(LEN(Aktivitäten[ENDE])=0)*(Aktivitäten[ANFANG]=calcs!A$31)) ),NA())</definedName>
    <definedName name="Startdatum">calcs!$D$28</definedName>
    <definedName name="StartDatumFenster">calcs!$D$25</definedName>
    <definedName name="TagSchienen">StartDatumFenster+ROW(Projektzeitachse!$1:$25)-1</definedName>
  </definedNames>
  <calcPr calcId="171027"/>
</workbook>
</file>

<file path=xl/calcChain.xml><?xml version="1.0" encoding="utf-8"?>
<calcChain xmlns="http://schemas.openxmlformats.org/spreadsheetml/2006/main">
  <c r="J24" i="1" l="1"/>
  <c r="J25" i="1"/>
  <c r="J23" i="1"/>
  <c r="D24" i="1"/>
  <c r="E24" i="1" s="1"/>
  <c r="D25" i="1" l="1"/>
  <c r="D20" i="1"/>
  <c r="D26" i="1" l="1"/>
  <c r="E25" i="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D27" i="1" l="1"/>
  <c r="D28" i="1" s="1"/>
  <c r="D29" i="1" s="1"/>
  <c r="E26" i="1"/>
  <c r="A33" i="2"/>
  <c r="A34" i="2" s="1"/>
  <c r="A35" i="2" s="1"/>
  <c r="A36" i="2" s="1"/>
  <c r="A37" i="2" s="1"/>
  <c r="A38" i="2" s="1"/>
  <c r="A39" i="2" s="1"/>
  <c r="A40" i="2" s="1"/>
  <c r="D28" i="2"/>
  <c r="D25" i="2" s="1"/>
  <c r="E14" i="2"/>
  <c r="E13" i="2"/>
  <c r="E12" i="2"/>
  <c r="E11" i="2"/>
  <c r="E10" i="2"/>
  <c r="E9" i="2"/>
  <c r="E8" i="2"/>
  <c r="E7" i="2"/>
  <c r="E6" i="2"/>
  <c r="B23" i="1"/>
  <c r="D30" i="1" l="1"/>
  <c r="E29" i="1"/>
  <c r="E27" i="1"/>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B31" i="1" s="1"/>
  <c r="B32" i="1" s="1"/>
  <c r="B33" i="1" s="1"/>
  <c r="D31" i="1" l="1"/>
  <c r="E30" i="1"/>
  <c r="E28" i="1"/>
  <c r="B34" i="1"/>
  <c r="AH70" i="2"/>
  <c r="AH72" i="2"/>
  <c r="AH56" i="2"/>
  <c r="J55" i="2"/>
  <c r="P43" i="2"/>
  <c r="U55" i="2"/>
  <c r="I55" i="2"/>
  <c r="I43" i="2"/>
  <c r="AB55" i="2"/>
  <c r="P55" i="2"/>
  <c r="G55" i="2"/>
  <c r="M55" i="2"/>
  <c r="J43" i="2"/>
  <c r="N43" i="2"/>
  <c r="U43" i="2"/>
  <c r="AF55" i="2"/>
  <c r="AF43" i="2"/>
  <c r="Z43" i="2"/>
  <c r="T43" i="2"/>
  <c r="AG43" i="2"/>
  <c r="Y43" i="2"/>
  <c r="Z55" i="2"/>
  <c r="AB43" i="2"/>
  <c r="AA43" i="2"/>
  <c r="S43" i="2"/>
  <c r="T55" i="2"/>
  <c r="M43" i="2"/>
  <c r="V43" i="2"/>
  <c r="O43" i="2"/>
  <c r="G43" i="2"/>
  <c r="H55" i="2"/>
  <c r="L55" i="2"/>
  <c r="AD55" i="2"/>
  <c r="X55" i="2"/>
  <c r="R55" i="2"/>
  <c r="V55" i="2"/>
  <c r="Y55" i="2"/>
  <c r="O55" i="2"/>
  <c r="N55" i="2"/>
  <c r="H43" i="2"/>
  <c r="F55" i="2"/>
  <c r="S55" i="2"/>
  <c r="X43" i="2"/>
  <c r="AD43" i="2"/>
  <c r="R43" i="2"/>
  <c r="AG55" i="2"/>
  <c r="L43" i="2"/>
  <c r="AA55" i="2"/>
  <c r="F43" i="2"/>
  <c r="K43" i="2"/>
  <c r="AE55" i="2"/>
  <c r="AC43" i="2"/>
  <c r="W43" i="2"/>
  <c r="E43" i="2"/>
  <c r="AH43" i="2"/>
  <c r="Q55" i="2"/>
  <c r="AE43" i="2"/>
  <c r="K55" i="2"/>
  <c r="E55" i="2"/>
  <c r="Q43" i="2"/>
  <c r="W55" i="2"/>
  <c r="AC55" i="2"/>
  <c r="AI31" i="2"/>
  <c r="D32" i="1" l="1"/>
  <c r="D33" i="1" s="1"/>
  <c r="E31" i="1"/>
  <c r="AC70" i="2"/>
  <c r="AC72" i="2"/>
  <c r="K70" i="2"/>
  <c r="K72" i="2"/>
  <c r="Q70" i="2"/>
  <c r="Q72" i="2"/>
  <c r="AA70" i="2"/>
  <c r="AA72" i="2"/>
  <c r="AG70" i="2"/>
  <c r="AG72" i="2"/>
  <c r="S70" i="2"/>
  <c r="S72" i="2"/>
  <c r="O70" i="2"/>
  <c r="O72" i="2"/>
  <c r="V70" i="2"/>
  <c r="V72" i="2"/>
  <c r="X70" i="2"/>
  <c r="X72" i="2"/>
  <c r="L70" i="2"/>
  <c r="L72" i="2"/>
  <c r="T70" i="2"/>
  <c r="T72" i="2"/>
  <c r="Z70" i="2"/>
  <c r="Z72" i="2"/>
  <c r="AF70" i="2"/>
  <c r="AF72" i="2"/>
  <c r="M70" i="2"/>
  <c r="M72" i="2"/>
  <c r="P70" i="2"/>
  <c r="P72" i="2"/>
  <c r="U70" i="2"/>
  <c r="U72" i="2"/>
  <c r="J70" i="2"/>
  <c r="J72" i="2"/>
  <c r="W70" i="2"/>
  <c r="W72" i="2"/>
  <c r="AE70" i="2"/>
  <c r="AE72" i="2"/>
  <c r="N70" i="2"/>
  <c r="N72" i="2"/>
  <c r="Y70" i="2"/>
  <c r="Y72" i="2"/>
  <c r="R70" i="2"/>
  <c r="R72" i="2"/>
  <c r="AD70" i="2"/>
  <c r="AD72" i="2"/>
  <c r="AB70" i="2"/>
  <c r="AB72" i="2"/>
  <c r="I70" i="2"/>
  <c r="I72" i="2"/>
  <c r="H70" i="2"/>
  <c r="H72" i="2"/>
  <c r="G70" i="2"/>
  <c r="G72" i="2"/>
  <c r="F70" i="2"/>
  <c r="F72" i="2"/>
  <c r="E70" i="2"/>
  <c r="E72" i="2"/>
  <c r="P56" i="2"/>
  <c r="J56" i="2"/>
  <c r="R56"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s="1"/>
  <c r="E33" i="1" l="1"/>
  <c r="D34" i="1"/>
  <c r="E32" i="1"/>
  <c r="D61" i="2"/>
  <c r="D62" i="2" s="1"/>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5" i="2" l="1" a="1"/>
  <c r="E15" i="2" s="1"/>
  <c r="E16" i="2" s="1" a="1"/>
  <c r="E16" i="2" s="1"/>
  <c r="E17" i="2" s="1" a="1"/>
  <c r="E17"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E18" i="2" l="1" a="1"/>
  <c r="E18" i="2" s="1"/>
  <c r="E19" i="2" s="1" a="1"/>
  <c r="E19" i="2" s="1"/>
  <c r="E20" i="2" s="1" a="1"/>
  <c r="E20" i="2" s="1"/>
  <c r="E21" i="2" s="1" a="1"/>
  <c r="E21" i="2" s="1"/>
  <c r="E22" i="2" s="1" a="1"/>
  <c r="E22" i="2" s="1"/>
  <c r="E23" i="2" s="1" a="1"/>
  <c r="E23" i="2" s="1"/>
  <c r="D9" i="2" l="1"/>
  <c r="D11" i="2" s="1"/>
  <c r="F16" i="2" s="1"/>
  <c r="C33" i="2" s="1"/>
  <c r="F23" i="2" l="1"/>
  <c r="C40" i="2" s="1"/>
  <c r="F22" i="2"/>
  <c r="C39" i="2" s="1"/>
  <c r="AC39" i="2" s="1"/>
  <c r="F18" i="2"/>
  <c r="C35" i="2" s="1"/>
  <c r="AI35" i="2" s="1"/>
  <c r="F20" i="2"/>
  <c r="C37" i="2" s="1"/>
  <c r="F21" i="2"/>
  <c r="C38" i="2" s="1"/>
  <c r="W38" i="2" s="1"/>
  <c r="F15" i="2"/>
  <c r="C32" i="2" s="1"/>
  <c r="T32" i="2" s="1"/>
  <c r="F17" i="2"/>
  <c r="C34" i="2" s="1"/>
  <c r="J34" i="2" s="1"/>
  <c r="F19" i="2"/>
  <c r="C36" i="2" s="1"/>
  <c r="AI36" i="2" s="1"/>
  <c r="AI33" i="2"/>
  <c r="E33" i="2"/>
  <c r="S33" i="2"/>
  <c r="N33" i="2"/>
  <c r="C45" i="2"/>
  <c r="D45" i="2" s="1"/>
  <c r="I33" i="2"/>
  <c r="AC33" i="2"/>
  <c r="O33" i="2"/>
  <c r="U33" i="2"/>
  <c r="P33" i="2"/>
  <c r="T33" i="2"/>
  <c r="S45" i="2" s="1"/>
  <c r="AE33" i="2"/>
  <c r="AA33" i="2"/>
  <c r="Y33" i="2"/>
  <c r="G33" i="2"/>
  <c r="Z33" i="2"/>
  <c r="J33" i="2"/>
  <c r="H33" i="2"/>
  <c r="AD33" i="2"/>
  <c r="L33" i="2"/>
  <c r="D33" i="2"/>
  <c r="AF33" i="2"/>
  <c r="R33" i="2"/>
  <c r="F33" i="2"/>
  <c r="Q33" i="2"/>
  <c r="AG33" i="2"/>
  <c r="M33" i="2"/>
  <c r="W33" i="2"/>
  <c r="AH33" i="2"/>
  <c r="K33" i="2"/>
  <c r="AB33" i="2"/>
  <c r="X33" i="2"/>
  <c r="V33" i="2"/>
  <c r="F40" i="2"/>
  <c r="G40" i="2"/>
  <c r="Z40" i="2"/>
  <c r="W40" i="2"/>
  <c r="J40" i="2"/>
  <c r="M40" i="2"/>
  <c r="AF40" i="2"/>
  <c r="R40" i="2"/>
  <c r="AH40" i="2"/>
  <c r="S40" i="2"/>
  <c r="O40" i="2"/>
  <c r="D40" i="2"/>
  <c r="AD40" i="2"/>
  <c r="Y40" i="2"/>
  <c r="U40" i="2"/>
  <c r="T40" i="2"/>
  <c r="I40" i="2"/>
  <c r="E40" i="2"/>
  <c r="AE40" i="2"/>
  <c r="AA40" i="2"/>
  <c r="K40" i="2"/>
  <c r="AG40" i="2"/>
  <c r="AC40" i="2"/>
  <c r="H40" i="2"/>
  <c r="P40" i="2"/>
  <c r="AI40" i="2"/>
  <c r="Q40" i="2"/>
  <c r="C52" i="2"/>
  <c r="D52" i="2" s="1"/>
  <c r="V40" i="2"/>
  <c r="X40" i="2"/>
  <c r="N40" i="2"/>
  <c r="AB40" i="2"/>
  <c r="L40" i="2"/>
  <c r="C51" i="2"/>
  <c r="D51" i="2" s="1"/>
  <c r="O39" i="2"/>
  <c r="AI39" i="2"/>
  <c r="S39" i="2"/>
  <c r="AE39" i="2"/>
  <c r="U39" i="2"/>
  <c r="F39" i="2"/>
  <c r="H39" i="2"/>
  <c r="AA39" i="2"/>
  <c r="N39" i="2"/>
  <c r="Q39" i="2"/>
  <c r="Y39" i="2"/>
  <c r="AB39" i="2"/>
  <c r="R39" i="2"/>
  <c r="T39" i="2"/>
  <c r="V39" i="2"/>
  <c r="AH39" i="2"/>
  <c r="K39" i="2"/>
  <c r="AD39" i="2"/>
  <c r="AF39" i="2"/>
  <c r="W39" i="2"/>
  <c r="G39" i="2"/>
  <c r="D37" i="2"/>
  <c r="F37" i="2"/>
  <c r="Y37" i="2"/>
  <c r="O37" i="2"/>
  <c r="AH37" i="2"/>
  <c r="I37" i="2"/>
  <c r="L37" i="2"/>
  <c r="AE37" i="2"/>
  <c r="U37" i="2"/>
  <c r="E37" i="2"/>
  <c r="C49" i="2"/>
  <c r="D49" i="2" s="1"/>
  <c r="R37" i="2"/>
  <c r="H37" i="2"/>
  <c r="AA37" i="2"/>
  <c r="K37" i="2"/>
  <c r="X37" i="2"/>
  <c r="AG37" i="2"/>
  <c r="AI37" i="2"/>
  <c r="N37" i="2"/>
  <c r="Q37" i="2"/>
  <c r="AD37" i="2"/>
  <c r="T37" i="2"/>
  <c r="J37" i="2"/>
  <c r="W37" i="2"/>
  <c r="AB37" i="2"/>
  <c r="G37" i="2"/>
  <c r="Z37" i="2"/>
  <c r="Y49" i="2" s="1"/>
  <c r="P37" i="2"/>
  <c r="O49" i="2" s="1"/>
  <c r="AC37" i="2"/>
  <c r="S37" i="2"/>
  <c r="M37" i="2"/>
  <c r="L49" i="2" s="1"/>
  <c r="AF37" i="2"/>
  <c r="V37" i="2"/>
  <c r="O34" i="2"/>
  <c r="G34" i="2" l="1"/>
  <c r="C46" i="2"/>
  <c r="D46" i="2" s="1"/>
  <c r="AC34" i="2"/>
  <c r="Q34" i="2"/>
  <c r="J52" i="2"/>
  <c r="AE49" i="2"/>
  <c r="F49" i="2"/>
  <c r="S51" i="2"/>
  <c r="E39" i="2"/>
  <c r="E51" i="2" s="1"/>
  <c r="P39" i="2"/>
  <c r="P51" i="2" s="1"/>
  <c r="D39" i="2"/>
  <c r="Z39" i="2"/>
  <c r="Z51" i="2" s="1"/>
  <c r="AG39" i="2"/>
  <c r="AG51" i="2" s="1"/>
  <c r="J39" i="2"/>
  <c r="J51" i="2" s="1"/>
  <c r="M39" i="2"/>
  <c r="X39" i="2"/>
  <c r="W51" i="2" s="1"/>
  <c r="L39" i="2"/>
  <c r="K51" i="2" s="1"/>
  <c r="I39" i="2"/>
  <c r="H51" i="2" s="1"/>
  <c r="E32" i="2"/>
  <c r="X34" i="2"/>
  <c r="AA34" i="2"/>
  <c r="V51" i="2"/>
  <c r="AB32" i="2"/>
  <c r="S32" i="2"/>
  <c r="S44" i="2" s="1"/>
  <c r="J32" i="2"/>
  <c r="U49" i="2"/>
  <c r="U45" i="2"/>
  <c r="W34" i="2"/>
  <c r="W46" i="2" s="1"/>
  <c r="E34" i="2"/>
  <c r="M34" i="2"/>
  <c r="F34" i="2"/>
  <c r="AD34" i="2"/>
  <c r="AC46" i="2" s="1"/>
  <c r="V34" i="2"/>
  <c r="Z34" i="2"/>
  <c r="AB34" i="2"/>
  <c r="R34" i="2"/>
  <c r="Q46" i="2" s="1"/>
  <c r="AF34" i="2"/>
  <c r="AH34" i="2"/>
  <c r="N32" i="2"/>
  <c r="R32" i="2"/>
  <c r="D32" i="2"/>
  <c r="AD32" i="2"/>
  <c r="H32" i="2"/>
  <c r="C44" i="2"/>
  <c r="D44" i="2" s="1"/>
  <c r="U32" i="2"/>
  <c r="T44" i="2" s="1"/>
  <c r="F32" i="2"/>
  <c r="K32" i="2"/>
  <c r="Y32" i="2"/>
  <c r="Q32" i="2"/>
  <c r="X32" i="2"/>
  <c r="I32" i="2"/>
  <c r="AF32" i="2"/>
  <c r="G32" i="2"/>
  <c r="Z32" i="2"/>
  <c r="AC32" i="2"/>
  <c r="AG32" i="2"/>
  <c r="M32" i="2"/>
  <c r="L32" i="2"/>
  <c r="V32" i="2"/>
  <c r="O32" i="2"/>
  <c r="W32" i="2"/>
  <c r="AA32" i="2"/>
  <c r="AI32" i="2"/>
  <c r="AH32" i="2"/>
  <c r="AE32" i="2"/>
  <c r="P32" i="2"/>
  <c r="AE34" i="2"/>
  <c r="U34" i="2"/>
  <c r="Y34" i="2"/>
  <c r="L34" i="2"/>
  <c r="H34" i="2"/>
  <c r="S34" i="2"/>
  <c r="N34" i="2"/>
  <c r="K34" i="2"/>
  <c r="J46" i="2" s="1"/>
  <c r="T34" i="2"/>
  <c r="AG34" i="2"/>
  <c r="I34" i="2"/>
  <c r="I46" i="2" s="1"/>
  <c r="AI34" i="2"/>
  <c r="AH46" i="2" s="1"/>
  <c r="D34" i="2"/>
  <c r="P34" i="2"/>
  <c r="P46" i="2" s="1"/>
  <c r="R49" i="2"/>
  <c r="T38" i="2"/>
  <c r="Z35" i="2"/>
  <c r="AG38" i="2"/>
  <c r="S38" i="2"/>
  <c r="H38" i="2"/>
  <c r="S35" i="2"/>
  <c r="AE35" i="2"/>
  <c r="Y35" i="2"/>
  <c r="AD38" i="2"/>
  <c r="Y38" i="2"/>
  <c r="N38" i="2"/>
  <c r="V38" i="2"/>
  <c r="E38" i="2"/>
  <c r="AF38" i="2"/>
  <c r="AB38" i="2"/>
  <c r="AF35" i="2"/>
  <c r="L38" i="2"/>
  <c r="P38" i="2"/>
  <c r="C50" i="2"/>
  <c r="D50" i="2" s="1"/>
  <c r="G38" i="2"/>
  <c r="AA38" i="2"/>
  <c r="O38" i="2"/>
  <c r="M38" i="2"/>
  <c r="H35" i="2"/>
  <c r="AI38" i="2"/>
  <c r="F38" i="2"/>
  <c r="Z38" i="2"/>
  <c r="AA35" i="2"/>
  <c r="D38" i="2"/>
  <c r="U38" i="2"/>
  <c r="I38" i="2"/>
  <c r="P35" i="2"/>
  <c r="N35" i="2"/>
  <c r="AD35" i="2"/>
  <c r="U51" i="2"/>
  <c r="G52" i="2"/>
  <c r="Q51" i="2"/>
  <c r="M52" i="2"/>
  <c r="K38" i="2"/>
  <c r="R38" i="2"/>
  <c r="AH38" i="2"/>
  <c r="AC38" i="2"/>
  <c r="Q38" i="2"/>
  <c r="Q35" i="2"/>
  <c r="F35" i="2"/>
  <c r="G35" i="2"/>
  <c r="J35" i="2"/>
  <c r="W35" i="2"/>
  <c r="O35" i="2"/>
  <c r="AB35" i="2"/>
  <c r="C47" i="2"/>
  <c r="D47" i="2" s="1"/>
  <c r="V35" i="2"/>
  <c r="E35" i="2"/>
  <c r="K35" i="2"/>
  <c r="X38" i="2"/>
  <c r="W50" i="2" s="1"/>
  <c r="AE38" i="2"/>
  <c r="J38" i="2"/>
  <c r="AG35" i="2"/>
  <c r="X35" i="2"/>
  <c r="AH35" i="2"/>
  <c r="AH47" i="2" s="1"/>
  <c r="T35" i="2"/>
  <c r="U35" i="2"/>
  <c r="R35" i="2"/>
  <c r="D35" i="2"/>
  <c r="I35" i="2"/>
  <c r="AF52" i="2"/>
  <c r="L35" i="2"/>
  <c r="AH49" i="2"/>
  <c r="J45" i="2"/>
  <c r="AC45" i="2"/>
  <c r="AC35" i="2"/>
  <c r="M35" i="2"/>
  <c r="O51" i="2"/>
  <c r="I45" i="2"/>
  <c r="S52" i="2"/>
  <c r="P45" i="2"/>
  <c r="E45" i="2"/>
  <c r="L36" i="2"/>
  <c r="AH36" i="2"/>
  <c r="AH48" i="2" s="1"/>
  <c r="T36" i="2"/>
  <c r="AA36" i="2"/>
  <c r="F36" i="2"/>
  <c r="K36" i="2"/>
  <c r="AC36" i="2"/>
  <c r="W36" i="2"/>
  <c r="Y36" i="2"/>
  <c r="R36" i="2"/>
  <c r="S36" i="2"/>
  <c r="N36" i="2"/>
  <c r="G45" i="2"/>
  <c r="Z36" i="2"/>
  <c r="AG36" i="2"/>
  <c r="AB36" i="2"/>
  <c r="Q36" i="2"/>
  <c r="R51" i="2"/>
  <c r="U36" i="2"/>
  <c r="M36" i="2"/>
  <c r="AF36" i="2"/>
  <c r="V36" i="2"/>
  <c r="X36" i="2"/>
  <c r="G36" i="2"/>
  <c r="J36" i="2"/>
  <c r="D36" i="2"/>
  <c r="C48" i="2"/>
  <c r="D48" i="2" s="1"/>
  <c r="P36" i="2"/>
  <c r="AE36" i="2"/>
  <c r="O36" i="2"/>
  <c r="U52" i="2"/>
  <c r="I36" i="2"/>
  <c r="AD36" i="2"/>
  <c r="H36" i="2"/>
  <c r="E36" i="2"/>
  <c r="I49" i="2"/>
  <c r="AH52" i="2"/>
  <c r="AE51" i="2"/>
  <c r="AA49" i="2"/>
  <c r="AF49" i="2"/>
  <c r="T49" i="2"/>
  <c r="AF51" i="2"/>
  <c r="Z52" i="2"/>
  <c r="V52" i="2"/>
  <c r="Z45" i="2"/>
  <c r="AB51" i="2"/>
  <c r="P52" i="2"/>
  <c r="AD52" i="2"/>
  <c r="Y52" i="2"/>
  <c r="F51" i="2"/>
  <c r="Z49" i="2"/>
  <c r="K52" i="2"/>
  <c r="AD49" i="2"/>
  <c r="N52" i="2"/>
  <c r="V45" i="2"/>
  <c r="K45" i="2"/>
  <c r="AD45" i="2"/>
  <c r="M45" i="2"/>
  <c r="O45" i="2"/>
  <c r="AA52" i="2"/>
  <c r="T45" i="2"/>
  <c r="AB52" i="2"/>
  <c r="AA51" i="2"/>
  <c r="AC52" i="2"/>
  <c r="J49" i="2"/>
  <c r="K49" i="2"/>
  <c r="T51" i="2"/>
  <c r="R52" i="2"/>
  <c r="F52" i="2"/>
  <c r="L45" i="2"/>
  <c r="R45" i="2"/>
  <c r="W49" i="2"/>
  <c r="S49" i="2"/>
  <c r="H49" i="2"/>
  <c r="AD51" i="2"/>
  <c r="O52" i="2"/>
  <c r="H52" i="2"/>
  <c r="AG52" i="2"/>
  <c r="E52" i="2"/>
  <c r="AF45" i="2"/>
  <c r="AB49" i="2"/>
  <c r="AC49" i="2"/>
  <c r="G49" i="2"/>
  <c r="AG49" i="2"/>
  <c r="Q52" i="2"/>
  <c r="V49" i="2"/>
  <c r="P49" i="2"/>
  <c r="Q49" i="2"/>
  <c r="N49" i="2"/>
  <c r="AC51" i="2"/>
  <c r="AH51" i="2"/>
  <c r="T52" i="2"/>
  <c r="AE52" i="2"/>
  <c r="W45" i="2"/>
  <c r="Y45" i="2"/>
  <c r="N45" i="2"/>
  <c r="AH45" i="2"/>
  <c r="AG45" i="2"/>
  <c r="M49" i="2"/>
  <c r="X49" i="2"/>
  <c r="G51" i="2"/>
  <c r="W52" i="2"/>
  <c r="X52" i="2"/>
  <c r="L52" i="2"/>
  <c r="AA45" i="2"/>
  <c r="Q45" i="2"/>
  <c r="F45" i="2"/>
  <c r="AB45" i="2"/>
  <c r="E49" i="2"/>
  <c r="N51" i="2"/>
  <c r="I52" i="2"/>
  <c r="AE45" i="2"/>
  <c r="X45" i="2"/>
  <c r="H45" i="2"/>
  <c r="F46" i="2" l="1"/>
  <c r="AG44" i="2"/>
  <c r="R44" i="2"/>
  <c r="X51" i="2"/>
  <c r="I51" i="2"/>
  <c r="Y51" i="2"/>
  <c r="R46" i="2"/>
  <c r="AF44" i="2"/>
  <c r="AB44" i="2"/>
  <c r="AH44" i="2"/>
  <c r="L51" i="2"/>
  <c r="M51" i="2"/>
  <c r="AA44" i="2"/>
  <c r="E46" i="2"/>
  <c r="J44" i="2"/>
  <c r="X46" i="2"/>
  <c r="AG50" i="2"/>
  <c r="I44" i="2"/>
  <c r="T46" i="2"/>
  <c r="AA46" i="2"/>
  <c r="AB46" i="2"/>
  <c r="Z46" i="2"/>
  <c r="S46" i="2"/>
  <c r="F50" i="2"/>
  <c r="AF46" i="2"/>
  <c r="AD46" i="2"/>
  <c r="V46" i="2"/>
  <c r="H46" i="2"/>
  <c r="E50" i="2"/>
  <c r="AG46" i="2"/>
  <c r="M46" i="2"/>
  <c r="N44" i="2"/>
  <c r="M44" i="2"/>
  <c r="G46" i="2"/>
  <c r="Q44" i="2"/>
  <c r="H50" i="2"/>
  <c r="U46" i="2"/>
  <c r="S47" i="2"/>
  <c r="R47" i="2"/>
  <c r="K44" i="2"/>
  <c r="AE44" i="2"/>
  <c r="P44" i="2"/>
  <c r="Y44" i="2"/>
  <c r="U44" i="2"/>
  <c r="L50" i="2"/>
  <c r="W44" i="2"/>
  <c r="AD44" i="2"/>
  <c r="AC44" i="2"/>
  <c r="K50" i="2"/>
  <c r="P47" i="2"/>
  <c r="Y46" i="2"/>
  <c r="O50" i="2"/>
  <c r="G44" i="2"/>
  <c r="AG47" i="2"/>
  <c r="P50" i="2"/>
  <c r="X44" i="2"/>
  <c r="O44" i="2"/>
  <c r="N50" i="2"/>
  <c r="AE46" i="2"/>
  <c r="AC50" i="2"/>
  <c r="V44" i="2"/>
  <c r="AD50" i="2"/>
  <c r="H44" i="2"/>
  <c r="U50" i="2"/>
  <c r="S50" i="2"/>
  <c r="K46" i="2"/>
  <c r="F44" i="2"/>
  <c r="T50" i="2"/>
  <c r="E47" i="2"/>
  <c r="J50" i="2"/>
  <c r="E44" i="2"/>
  <c r="L46" i="2"/>
  <c r="V50" i="2"/>
  <c r="H47" i="2"/>
  <c r="Z44" i="2"/>
  <c r="F47" i="2"/>
  <c r="L44" i="2"/>
  <c r="AB47" i="2"/>
  <c r="R50" i="2"/>
  <c r="N46" i="2"/>
  <c r="AA47" i="2"/>
  <c r="AF47" i="2"/>
  <c r="I50" i="2"/>
  <c r="X47" i="2"/>
  <c r="Z47" i="2"/>
  <c r="U47" i="2"/>
  <c r="Y47" i="2"/>
  <c r="V47" i="2"/>
  <c r="M47" i="2"/>
  <c r="Y50" i="2"/>
  <c r="AE47" i="2"/>
  <c r="W48" i="2"/>
  <c r="O46" i="2"/>
  <c r="K47" i="2"/>
  <c r="G50" i="2"/>
  <c r="Q47" i="2"/>
  <c r="AA48" i="2"/>
  <c r="W47" i="2"/>
  <c r="X50" i="2"/>
  <c r="AD47" i="2"/>
  <c r="AA50" i="2"/>
  <c r="AB50" i="2"/>
  <c r="AE50" i="2"/>
  <c r="AC47" i="2"/>
  <c r="H48" i="2"/>
  <c r="AF50" i="2"/>
  <c r="O47" i="2"/>
  <c r="AH50" i="2"/>
  <c r="AG48" i="2"/>
  <c r="M50" i="2"/>
  <c r="V48" i="2"/>
  <c r="Z50" i="2"/>
  <c r="N47" i="2"/>
  <c r="T47" i="2"/>
  <c r="J47" i="2"/>
  <c r="G47" i="2"/>
  <c r="G48" i="2"/>
  <c r="Q50" i="2"/>
  <c r="I47" i="2"/>
  <c r="N48" i="2"/>
  <c r="L48" i="2"/>
  <c r="L47" i="2"/>
  <c r="S48" i="2"/>
  <c r="F48" i="2"/>
  <c r="Z48" i="2"/>
  <c r="M48" i="2"/>
  <c r="AD48" i="2"/>
  <c r="AB48" i="2"/>
  <c r="AC48" i="2"/>
  <c r="P48" i="2"/>
  <c r="X48" i="2"/>
  <c r="Y48" i="2"/>
  <c r="T48" i="2"/>
  <c r="AE48" i="2"/>
  <c r="I48" i="2"/>
  <c r="Q48" i="2"/>
  <c r="R48" i="2"/>
  <c r="AF48" i="2"/>
  <c r="U48" i="2"/>
  <c r="O48" i="2"/>
  <c r="J48" i="2"/>
  <c r="E48" i="2"/>
  <c r="K48" i="2"/>
</calcChain>
</file>

<file path=xl/sharedStrings.xml><?xml version="1.0" encoding="utf-8"?>
<sst xmlns="http://schemas.openxmlformats.org/spreadsheetml/2006/main" count="44" uniqueCount="34">
  <si>
    <t>Offset</t>
  </si>
  <si>
    <t>Id</t>
  </si>
  <si>
    <t>Position</t>
  </si>
  <si>
    <t>Projektanfang</t>
  </si>
  <si>
    <t>Projektende</t>
  </si>
  <si>
    <t>Meilenstein 10</t>
  </si>
  <si>
    <t>AKTIVITÄT</t>
  </si>
  <si>
    <t>ANFANG</t>
  </si>
  <si>
    <t>ENDE</t>
  </si>
  <si>
    <t>NOTIZEN</t>
  </si>
  <si>
    <t>ANFANGSDATUM EINGEBEN:</t>
  </si>
  <si>
    <t>*** Dieses Arbeitsblatt sollte ausgeblendet bleiben ***</t>
  </si>
  <si>
    <t>Heute:</t>
  </si>
  <si>
    <t>Fenster 'Aktivitäten':</t>
  </si>
  <si>
    <t>Berechnungsfenster Start</t>
  </si>
  <si>
    <t>BEGINN</t>
  </si>
  <si>
    <t>Fenster</t>
  </si>
  <si>
    <t>Datenreihen</t>
  </si>
  <si>
    <t>Aktivitäts-ID</t>
  </si>
  <si>
    <t>Aktueller Tag</t>
  </si>
  <si>
    <t>UI erstellen</t>
  </si>
  <si>
    <t>HelpButton</t>
  </si>
  <si>
    <t>Funktion BG auslesen</t>
  </si>
  <si>
    <t>Funktion Ort auslesen</t>
  </si>
  <si>
    <t>Funktion Gegner zählen</t>
  </si>
  <si>
    <t>Funktion Chat Msg</t>
  </si>
  <si>
    <t>Chat Msg wenn safe</t>
  </si>
  <si>
    <t>SendAddonMsg</t>
  </si>
  <si>
    <t>Optionen in WoW Einstellungen</t>
  </si>
  <si>
    <t>Zuständig</t>
  </si>
  <si>
    <t>Detlef</t>
  </si>
  <si>
    <t>Oliver</t>
  </si>
  <si>
    <t>Detlef/Oliver</t>
  </si>
  <si>
    <t>PROJEKTZEITACHSE - WoW AddOn War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</si>
</sst>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0">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cellXfs>
  <cellStyles count="1">
    <cellStyle name="Standard" xfId="0" builtinId="0" customBuiltin="1"/>
  </cellStyles>
  <dxfs count="12">
    <dxf>
      <font>
        <b val="0"/>
        <i val="0"/>
        <strike val="0"/>
        <condense val="0"/>
        <extend val="0"/>
        <outline val="0"/>
        <shadow val="0"/>
        <u val="none"/>
        <vertAlign val="baseline"/>
        <sz val="10"/>
        <color theme="3"/>
        <name val="Calibri"/>
        <family val="2"/>
        <scheme val="minor"/>
      </font>
      <numFmt numFmtId="19" formatCode="dd/mm/yyyy"/>
      <fill>
        <patternFill patternType="none">
          <fgColor indexed="64"/>
          <bgColor indexed="65"/>
        </patternFill>
      </fill>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1"/>
      <tableStyleElement type="headerRow" dxfId="10"/>
      <tableStyleElement type="firstRowStripe" dxfId="9"/>
      <tableStyleElement type="secondRowStripe" dxfId="8"/>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42951</c:v>
                </c:pt>
                <c:pt idx="1">
                  <c:v>42952</c:v>
                </c:pt>
                <c:pt idx="2">
                  <c:v>42953</c:v>
                </c:pt>
                <c:pt idx="3">
                  <c:v>42954</c:v>
                </c:pt>
                <c:pt idx="4">
                  <c:v>42955</c:v>
                </c:pt>
                <c:pt idx="5">
                  <c:v>42956</c:v>
                </c:pt>
                <c:pt idx="6">
                  <c:v>42957</c:v>
                </c:pt>
                <c:pt idx="7">
                  <c:v>42958</c:v>
                </c:pt>
                <c:pt idx="8">
                  <c:v>42959</c:v>
                </c:pt>
                <c:pt idx="9">
                  <c:v>42960</c:v>
                </c:pt>
                <c:pt idx="10">
                  <c:v>42961</c:v>
                </c:pt>
                <c:pt idx="11">
                  <c:v>42962</c:v>
                </c:pt>
                <c:pt idx="12">
                  <c:v>42963</c:v>
                </c:pt>
                <c:pt idx="13">
                  <c:v>42964</c:v>
                </c:pt>
                <c:pt idx="14">
                  <c:v>42965</c:v>
                </c:pt>
                <c:pt idx="15">
                  <c:v>42966</c:v>
                </c:pt>
                <c:pt idx="16">
                  <c:v>42967</c:v>
                </c:pt>
                <c:pt idx="17">
                  <c:v>42968</c:v>
                </c:pt>
                <c:pt idx="18">
                  <c:v>42969</c:v>
                </c:pt>
                <c:pt idx="19">
                  <c:v>42970</c:v>
                </c:pt>
                <c:pt idx="20">
                  <c:v>42971</c:v>
                </c:pt>
                <c:pt idx="21">
                  <c:v>42972</c:v>
                </c:pt>
                <c:pt idx="22">
                  <c:v>42973</c:v>
                </c:pt>
                <c:pt idx="23">
                  <c:v>42974</c:v>
                </c:pt>
                <c:pt idx="24">
                  <c:v>42975</c:v>
                </c:pt>
                <c:pt idx="25">
                  <c:v>42976</c:v>
                </c:pt>
                <c:pt idx="26">
                  <c:v>42977</c:v>
                </c:pt>
                <c:pt idx="27">
                  <c:v>42978</c:v>
                </c:pt>
                <c:pt idx="28">
                  <c:v>42979</c:v>
                </c:pt>
                <c:pt idx="29">
                  <c:v>42980</c:v>
                </c:pt>
              </c:numCache>
            </c:numRef>
          </c:cat>
          <c:val>
            <c:numRef>
              <c:f>calcs!$E$32:$AH$32</c:f>
              <c:numCache>
                <c:formatCode>General</c:formatCode>
                <c:ptCount val="30"/>
                <c:pt idx="0">
                  <c:v>#N/A</c:v>
                </c:pt>
                <c:pt idx="1">
                  <c:v>#N/A</c:v>
                </c:pt>
                <c:pt idx="2">
                  <c:v>11.3</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0-2F49-46FB-84F1-DC1362E69838}"/>
            </c:ext>
          </c:extLst>
        </c:ser>
        <c:ser>
          <c:idx val="5"/>
          <c:order val="1"/>
          <c:tx>
            <c:strRef>
              <c:f>calcs!$D$44</c:f>
              <c:strCache>
                <c:ptCount val="1"/>
                <c:pt idx="0">
                  <c:v>PROJEKTANFANG</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11.3</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1-2F49-46FB-84F1-DC1362E69838}"/>
            </c:ext>
          </c:extLst>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42951</c:v>
                </c:pt>
                <c:pt idx="1">
                  <c:v>42952</c:v>
                </c:pt>
                <c:pt idx="2">
                  <c:v>42953</c:v>
                </c:pt>
                <c:pt idx="3">
                  <c:v>42954</c:v>
                </c:pt>
                <c:pt idx="4">
                  <c:v>42955</c:v>
                </c:pt>
                <c:pt idx="5">
                  <c:v>42956</c:v>
                </c:pt>
                <c:pt idx="6">
                  <c:v>42957</c:v>
                </c:pt>
                <c:pt idx="7">
                  <c:v>42958</c:v>
                </c:pt>
                <c:pt idx="8">
                  <c:v>42959</c:v>
                </c:pt>
                <c:pt idx="9">
                  <c:v>42960</c:v>
                </c:pt>
                <c:pt idx="10">
                  <c:v>42961</c:v>
                </c:pt>
                <c:pt idx="11">
                  <c:v>42962</c:v>
                </c:pt>
                <c:pt idx="12">
                  <c:v>42963</c:v>
                </c:pt>
                <c:pt idx="13">
                  <c:v>42964</c:v>
                </c:pt>
                <c:pt idx="14">
                  <c:v>42965</c:v>
                </c:pt>
                <c:pt idx="15">
                  <c:v>42966</c:v>
                </c:pt>
                <c:pt idx="16">
                  <c:v>42967</c:v>
                </c:pt>
                <c:pt idx="17">
                  <c:v>42968</c:v>
                </c:pt>
                <c:pt idx="18">
                  <c:v>42969</c:v>
                </c:pt>
                <c:pt idx="19">
                  <c:v>42970</c:v>
                </c:pt>
                <c:pt idx="20">
                  <c:v>42971</c:v>
                </c:pt>
                <c:pt idx="21">
                  <c:v>42972</c:v>
                </c:pt>
                <c:pt idx="22">
                  <c:v>42973</c:v>
                </c:pt>
                <c:pt idx="23">
                  <c:v>42974</c:v>
                </c:pt>
                <c:pt idx="24">
                  <c:v>42975</c:v>
                </c:pt>
                <c:pt idx="25">
                  <c:v>42976</c:v>
                </c:pt>
                <c:pt idx="26">
                  <c:v>42977</c:v>
                </c:pt>
                <c:pt idx="27">
                  <c:v>42978</c:v>
                </c:pt>
                <c:pt idx="28">
                  <c:v>42979</c:v>
                </c:pt>
                <c:pt idx="29">
                  <c:v>42980</c:v>
                </c:pt>
              </c:numCache>
            </c:numRef>
          </c:cat>
          <c:val>
            <c:numRef>
              <c:f>calcs!$E$33:$AH$33</c:f>
              <c:numCache>
                <c:formatCode>General</c:formatCode>
                <c:ptCount val="30"/>
                <c:pt idx="0">
                  <c:v>#N/A</c:v>
                </c:pt>
                <c:pt idx="1">
                  <c:v>#N/A</c:v>
                </c:pt>
                <c:pt idx="2">
                  <c:v>#N/A</c:v>
                </c:pt>
                <c:pt idx="3">
                  <c:v>10.3</c:v>
                </c:pt>
                <c:pt idx="4">
                  <c:v>10.3</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2-2F49-46FB-84F1-DC1362E69838}"/>
            </c:ext>
          </c:extLst>
        </c:ser>
        <c:ser>
          <c:idx val="6"/>
          <c:order val="3"/>
          <c:tx>
            <c:strRef>
              <c:f>calcs!$D$45</c:f>
              <c:strCache>
                <c:ptCount val="1"/>
                <c:pt idx="0">
                  <c:v>UI ERSTELLEN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calcs!$E$45:$AH$45</c:f>
              <c:numCache>
                <c:formatCode>General</c:formatCode>
                <c:ptCount val="30"/>
                <c:pt idx="0">
                  <c:v>#N/A</c:v>
                </c:pt>
                <c:pt idx="1">
                  <c:v>#N/A</c:v>
                </c:pt>
                <c:pt idx="2">
                  <c:v>#N/A</c:v>
                </c:pt>
                <c:pt idx="3">
                  <c:v>#N/A</c:v>
                </c:pt>
                <c:pt idx="4">
                  <c:v>10.3</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3-2F49-46FB-84F1-DC1362E69838}"/>
            </c:ext>
          </c:extLst>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42951</c:v>
                </c:pt>
                <c:pt idx="1">
                  <c:v>42952</c:v>
                </c:pt>
                <c:pt idx="2">
                  <c:v>42953</c:v>
                </c:pt>
                <c:pt idx="3">
                  <c:v>42954</c:v>
                </c:pt>
                <c:pt idx="4">
                  <c:v>42955</c:v>
                </c:pt>
                <c:pt idx="5">
                  <c:v>42956</c:v>
                </c:pt>
                <c:pt idx="6">
                  <c:v>42957</c:v>
                </c:pt>
                <c:pt idx="7">
                  <c:v>42958</c:v>
                </c:pt>
                <c:pt idx="8">
                  <c:v>42959</c:v>
                </c:pt>
                <c:pt idx="9">
                  <c:v>42960</c:v>
                </c:pt>
                <c:pt idx="10">
                  <c:v>42961</c:v>
                </c:pt>
                <c:pt idx="11">
                  <c:v>42962</c:v>
                </c:pt>
                <c:pt idx="12">
                  <c:v>42963</c:v>
                </c:pt>
                <c:pt idx="13">
                  <c:v>42964</c:v>
                </c:pt>
                <c:pt idx="14">
                  <c:v>42965</c:v>
                </c:pt>
                <c:pt idx="15">
                  <c:v>42966</c:v>
                </c:pt>
                <c:pt idx="16">
                  <c:v>42967</c:v>
                </c:pt>
                <c:pt idx="17">
                  <c:v>42968</c:v>
                </c:pt>
                <c:pt idx="18">
                  <c:v>42969</c:v>
                </c:pt>
                <c:pt idx="19">
                  <c:v>42970</c:v>
                </c:pt>
                <c:pt idx="20">
                  <c:v>42971</c:v>
                </c:pt>
                <c:pt idx="21">
                  <c:v>42972</c:v>
                </c:pt>
                <c:pt idx="22">
                  <c:v>42973</c:v>
                </c:pt>
                <c:pt idx="23">
                  <c:v>42974</c:v>
                </c:pt>
                <c:pt idx="24">
                  <c:v>42975</c:v>
                </c:pt>
                <c:pt idx="25">
                  <c:v>42976</c:v>
                </c:pt>
                <c:pt idx="26">
                  <c:v>42977</c:v>
                </c:pt>
                <c:pt idx="27">
                  <c:v>42978</c:v>
                </c:pt>
                <c:pt idx="28">
                  <c:v>42979</c:v>
                </c:pt>
                <c:pt idx="29">
                  <c:v>42980</c:v>
                </c:pt>
              </c:numCache>
            </c:numRef>
          </c:cat>
          <c:val>
            <c:numRef>
              <c:f>calcs!$E$34:$AH$34</c:f>
              <c:numCache>
                <c:formatCode>General</c:formatCode>
                <c:ptCount val="30"/>
                <c:pt idx="0">
                  <c:v>#N/A</c:v>
                </c:pt>
                <c:pt idx="1">
                  <c:v>#N/A</c:v>
                </c:pt>
                <c:pt idx="2">
                  <c:v>#N/A</c:v>
                </c:pt>
                <c:pt idx="3">
                  <c:v>#N/A</c:v>
                </c:pt>
                <c:pt idx="4">
                  <c:v>9.3000000000000007</c:v>
                </c:pt>
                <c:pt idx="5">
                  <c:v>9.3000000000000007</c:v>
                </c:pt>
                <c:pt idx="6">
                  <c:v>9.3000000000000007</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4-2F49-46FB-84F1-DC1362E69838}"/>
            </c:ext>
          </c:extLst>
        </c:ser>
        <c:ser>
          <c:idx val="7"/>
          <c:order val="5"/>
          <c:tx>
            <c:strRef>
              <c:f>calcs!$D$46</c:f>
              <c:strCache>
                <c:ptCount val="1"/>
                <c:pt idx="0">
                  <c:v>HELPBUTTON</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calcs!$E$46:$AH$46</c:f>
              <c:numCache>
                <c:formatCode>General</c:formatCode>
                <c:ptCount val="30"/>
                <c:pt idx="0">
                  <c:v>#N/A</c:v>
                </c:pt>
                <c:pt idx="1">
                  <c:v>#N/A</c:v>
                </c:pt>
                <c:pt idx="2">
                  <c:v>#N/A</c:v>
                </c:pt>
                <c:pt idx="3">
                  <c:v>#N/A</c:v>
                </c:pt>
                <c:pt idx="4">
                  <c:v>#N/A</c:v>
                </c:pt>
                <c:pt idx="5">
                  <c:v>#N/A</c:v>
                </c:pt>
                <c:pt idx="6">
                  <c:v>9.3000000000000007</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5-2F49-46FB-84F1-DC1362E69838}"/>
            </c:ext>
          </c:extLst>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42951</c:v>
                </c:pt>
                <c:pt idx="1">
                  <c:v>42952</c:v>
                </c:pt>
                <c:pt idx="2">
                  <c:v>42953</c:v>
                </c:pt>
                <c:pt idx="3">
                  <c:v>42954</c:v>
                </c:pt>
                <c:pt idx="4">
                  <c:v>42955</c:v>
                </c:pt>
                <c:pt idx="5">
                  <c:v>42956</c:v>
                </c:pt>
                <c:pt idx="6">
                  <c:v>42957</c:v>
                </c:pt>
                <c:pt idx="7">
                  <c:v>42958</c:v>
                </c:pt>
                <c:pt idx="8">
                  <c:v>42959</c:v>
                </c:pt>
                <c:pt idx="9">
                  <c:v>42960</c:v>
                </c:pt>
                <c:pt idx="10">
                  <c:v>42961</c:v>
                </c:pt>
                <c:pt idx="11">
                  <c:v>42962</c:v>
                </c:pt>
                <c:pt idx="12">
                  <c:v>42963</c:v>
                </c:pt>
                <c:pt idx="13">
                  <c:v>42964</c:v>
                </c:pt>
                <c:pt idx="14">
                  <c:v>42965</c:v>
                </c:pt>
                <c:pt idx="15">
                  <c:v>42966</c:v>
                </c:pt>
                <c:pt idx="16">
                  <c:v>42967</c:v>
                </c:pt>
                <c:pt idx="17">
                  <c:v>42968</c:v>
                </c:pt>
                <c:pt idx="18">
                  <c:v>42969</c:v>
                </c:pt>
                <c:pt idx="19">
                  <c:v>42970</c:v>
                </c:pt>
                <c:pt idx="20">
                  <c:v>42971</c:v>
                </c:pt>
                <c:pt idx="21">
                  <c:v>42972</c:v>
                </c:pt>
                <c:pt idx="22">
                  <c:v>42973</c:v>
                </c:pt>
                <c:pt idx="23">
                  <c:v>42974</c:v>
                </c:pt>
                <c:pt idx="24">
                  <c:v>42975</c:v>
                </c:pt>
                <c:pt idx="25">
                  <c:v>42976</c:v>
                </c:pt>
                <c:pt idx="26">
                  <c:v>42977</c:v>
                </c:pt>
                <c:pt idx="27">
                  <c:v>42978</c:v>
                </c:pt>
                <c:pt idx="28">
                  <c:v>42979</c:v>
                </c:pt>
                <c:pt idx="29">
                  <c:v>42980</c:v>
                </c:pt>
              </c:numCache>
            </c:numRef>
          </c:cat>
          <c:val>
            <c:numRef>
              <c:f>calcs!$E$35:$AH$35</c:f>
              <c:numCache>
                <c:formatCode>General</c:formatCode>
                <c:ptCount val="30"/>
                <c:pt idx="0">
                  <c:v>#N/A</c:v>
                </c:pt>
                <c:pt idx="1">
                  <c:v>#N/A</c:v>
                </c:pt>
                <c:pt idx="2">
                  <c:v>#N/A</c:v>
                </c:pt>
                <c:pt idx="3">
                  <c:v>#N/A</c:v>
                </c:pt>
                <c:pt idx="4">
                  <c:v>#N/A</c:v>
                </c:pt>
                <c:pt idx="5">
                  <c:v>#N/A</c:v>
                </c:pt>
                <c:pt idx="6">
                  <c:v>#N/A</c:v>
                </c:pt>
                <c:pt idx="7">
                  <c:v>8.3000000000000007</c:v>
                </c:pt>
                <c:pt idx="8">
                  <c:v>8.3000000000000007</c:v>
                </c:pt>
                <c:pt idx="9">
                  <c:v>8.3000000000000007</c:v>
                </c:pt>
                <c:pt idx="10">
                  <c:v>8.3000000000000007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6-2F49-46FB-84F1-DC1362E69838}"/>
            </c:ext>
          </c:extLst>
        </c:ser>
        <c:ser>
          <c:idx val="8"/>
          <c:order val="7"/>
          <c:tx>
            <c:strRef>
              <c:f>calcs!$D$47</c:f>
              <c:strCache>
                <c:ptCount val="1"/>
                <c:pt idx="0">
                  <c:v>FUNKTION BG AUSLESEN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8.3000000000000007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7-2F49-46FB-84F1-DC1362E69838}"/>
            </c:ext>
          </c:extLst>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42951</c:v>
                </c:pt>
                <c:pt idx="1">
                  <c:v>42952</c:v>
                </c:pt>
                <c:pt idx="2">
                  <c:v>42953</c:v>
                </c:pt>
                <c:pt idx="3">
                  <c:v>42954</c:v>
                </c:pt>
                <c:pt idx="4">
                  <c:v>42955</c:v>
                </c:pt>
                <c:pt idx="5">
                  <c:v>42956</c:v>
                </c:pt>
                <c:pt idx="6">
                  <c:v>42957</c:v>
                </c:pt>
                <c:pt idx="7">
                  <c:v>42958</c:v>
                </c:pt>
                <c:pt idx="8">
                  <c:v>42959</c:v>
                </c:pt>
                <c:pt idx="9">
                  <c:v>42960</c:v>
                </c:pt>
                <c:pt idx="10">
                  <c:v>42961</c:v>
                </c:pt>
                <c:pt idx="11">
                  <c:v>42962</c:v>
                </c:pt>
                <c:pt idx="12">
                  <c:v>42963</c:v>
                </c:pt>
                <c:pt idx="13">
                  <c:v>42964</c:v>
                </c:pt>
                <c:pt idx="14">
                  <c:v>42965</c:v>
                </c:pt>
                <c:pt idx="15">
                  <c:v>42966</c:v>
                </c:pt>
                <c:pt idx="16">
                  <c:v>42967</c:v>
                </c:pt>
                <c:pt idx="17">
                  <c:v>42968</c:v>
                </c:pt>
                <c:pt idx="18">
                  <c:v>42969</c:v>
                </c:pt>
                <c:pt idx="19">
                  <c:v>42970</c:v>
                </c:pt>
                <c:pt idx="20">
                  <c:v>42971</c:v>
                </c:pt>
                <c:pt idx="21">
                  <c:v>42972</c:v>
                </c:pt>
                <c:pt idx="22">
                  <c:v>42973</c:v>
                </c:pt>
                <c:pt idx="23">
                  <c:v>42974</c:v>
                </c:pt>
                <c:pt idx="24">
                  <c:v>42975</c:v>
                </c:pt>
                <c:pt idx="25">
                  <c:v>42976</c:v>
                </c:pt>
                <c:pt idx="26">
                  <c:v>42977</c:v>
                </c:pt>
                <c:pt idx="27">
                  <c:v>42978</c:v>
                </c:pt>
                <c:pt idx="28">
                  <c:v>42979</c:v>
                </c:pt>
                <c:pt idx="29">
                  <c:v>42980</c:v>
                </c:pt>
              </c:numCache>
            </c:numRef>
          </c:cat>
          <c:val>
            <c:numRef>
              <c:f>calcs!$E$36:$AH$36</c:f>
              <c:numCache>
                <c:formatCode>General</c:formatCode>
                <c:ptCount val="30"/>
                <c:pt idx="0">
                  <c:v>#N/A</c:v>
                </c:pt>
                <c:pt idx="1">
                  <c:v>#N/A</c:v>
                </c:pt>
                <c:pt idx="2">
                  <c:v>#N/A</c:v>
                </c:pt>
                <c:pt idx="3">
                  <c:v>#N/A</c:v>
                </c:pt>
                <c:pt idx="4">
                  <c:v>#N/A</c:v>
                </c:pt>
                <c:pt idx="5">
                  <c:v>#N/A</c:v>
                </c:pt>
                <c:pt idx="6">
                  <c:v>#N/A</c:v>
                </c:pt>
                <c:pt idx="7">
                  <c:v>#N/A</c:v>
                </c:pt>
                <c:pt idx="8">
                  <c:v>#N/A</c:v>
                </c:pt>
                <c:pt idx="9">
                  <c:v>#N/A</c:v>
                </c:pt>
                <c:pt idx="10">
                  <c:v>7.3000000000000007</c:v>
                </c:pt>
                <c:pt idx="11">
                  <c:v>7.3000000000000007</c:v>
                </c:pt>
                <c:pt idx="12">
                  <c:v>7.3000000000000007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8-2F49-46FB-84F1-DC1362E69838}"/>
            </c:ext>
          </c:extLst>
        </c:ser>
        <c:ser>
          <c:idx val="9"/>
          <c:order val="9"/>
          <c:tx>
            <c:strRef>
              <c:f>calcs!$D$48</c:f>
              <c:strCache>
                <c:ptCount val="1"/>
                <c:pt idx="0">
                  <c:v>FUNKTION ORT AUSLESEN</c:v>
                </c:pt>
              </c:strCache>
            </c:strRef>
          </c:tx>
          <c:marker>
            <c:symbol val="circle"/>
            <c:size val="9"/>
            <c:spPr>
              <a:solidFill>
                <a:schemeClr val="accent1"/>
              </a:solidFill>
              <a:ln>
                <a:solidFill>
                  <a:schemeClr val="accent1"/>
                </a:solidFill>
              </a:ln>
            </c:spPr>
          </c:marker>
          <c:dLbls>
            <c:dLbl>
              <c:idx val="3"/>
              <c:tx>
                <c:rich>
                  <a:bodyPr/>
                  <a:lstStyle/>
                  <a:p>
                    <a:fld id="{BE3E0439-EEBA-469E-912B-C7937C6D2FA2}" type="SERIESNAME">
                      <a:rPr lang="en-US" sz="1000"/>
                      <a:pPr/>
                      <a:t>[DATENREIHENNAME]</a:t>
                    </a:fld>
                    <a:endParaRPr lang="de-CH"/>
                  </a:p>
                </c:rich>
              </c:tx>
              <c:dLblPos val="l"/>
              <c:showLegendKey val="0"/>
              <c:showVal val="0"/>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2F49-46FB-84F1-DC1362E69838}"/>
                </c:ext>
              </c:extLst>
            </c:dLbl>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7.3000000000000007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A-2F49-46FB-84F1-DC1362E69838}"/>
            </c:ext>
          </c:extLst>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6.3000000000000007</c:v>
                </c:pt>
                <c:pt idx="14">
                  <c:v>6.3000000000000007</c:v>
                </c:pt>
                <c:pt idx="15">
                  <c:v>6.3000000000000007</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B-2F49-46FB-84F1-DC1362E69838}"/>
            </c:ext>
          </c:extLst>
        </c:ser>
        <c:ser>
          <c:idx val="11"/>
          <c:order val="11"/>
          <c:tx>
            <c:strRef>
              <c:f>calcs!$D$49</c:f>
              <c:strCache>
                <c:ptCount val="1"/>
                <c:pt idx="0">
                  <c:v>FUNKTION GEGNER ZÄHLEN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6.3000000000000007</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C-2F49-46FB-84F1-DC1362E69838}"/>
            </c:ext>
          </c:extLst>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5.3000000000000007</c:v>
                </c:pt>
                <c:pt idx="17">
                  <c:v>5.3000000000000007</c:v>
                </c:pt>
                <c:pt idx="18">
                  <c:v>5.3000000000000007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D-2F49-46FB-84F1-DC1362E69838}"/>
            </c:ext>
          </c:extLst>
        </c:ser>
        <c:ser>
          <c:idx val="13"/>
          <c:order val="13"/>
          <c:tx>
            <c:strRef>
              <c:f>calcs!$D$50</c:f>
              <c:strCache>
                <c:ptCount val="1"/>
                <c:pt idx="0">
                  <c:v>FUNKTION CHAT MSG</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5.3000000000000007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E-2F49-46FB-84F1-DC1362E69838}"/>
            </c:ext>
          </c:extLst>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4.3000000000000007</c:v>
                </c:pt>
                <c:pt idx="17">
                  <c:v>4.3000000000000007</c:v>
                </c:pt>
                <c:pt idx="18">
                  <c:v>4.3000000000000007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F-2F49-46FB-84F1-DC1362E69838}"/>
            </c:ext>
          </c:extLst>
        </c:ser>
        <c:ser>
          <c:idx val="15"/>
          <c:order val="15"/>
          <c:tx>
            <c:strRef>
              <c:f>calcs!$D$51</c:f>
              <c:strCache>
                <c:ptCount val="1"/>
                <c:pt idx="0">
                  <c:v>CHAT MSG WENN SAFE</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4.3000000000000007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0-2F49-46FB-84F1-DC1362E69838}"/>
            </c:ext>
          </c:extLst>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3.3000000000000007</c:v>
                </c:pt>
                <c:pt idx="20">
                  <c:v>3.3000000000000007</c:v>
                </c:pt>
                <c:pt idx="21">
                  <c:v>3.3000000000000007</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1-2F49-46FB-84F1-DC1362E69838}"/>
            </c:ext>
          </c:extLst>
        </c:ser>
        <c:ser>
          <c:idx val="17"/>
          <c:order val="17"/>
          <c:tx>
            <c:strRef>
              <c:f>calcs!$D$52</c:f>
              <c:strCache>
                <c:ptCount val="1"/>
                <c:pt idx="0">
                  <c:v>SENDADDONMSG</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3.3000000000000007</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2-2F49-46FB-84F1-DC1362E69838}"/>
            </c:ext>
          </c:extLst>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5</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3-2F49-46FB-84F1-DC1362E69838}"/>
            </c:ext>
          </c:extLst>
        </c:ser>
        <c:ser>
          <c:idx val="19"/>
          <c:order val="19"/>
          <c:tx>
            <c:strRef>
              <c:f>calcs!$D$58</c:f>
              <c:strCache>
                <c:ptCount val="1"/>
                <c:pt idx="0">
                  <c:v>Aug 2017</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#N/A</c:v>
                </c:pt>
                <c:pt idx="29">
                  <c:v>#N/A</c:v>
                </c:pt>
              </c:numCache>
            </c:numRef>
          </c:val>
          <c:smooth val="0"/>
          <c:extLst>
            <c:ext xmlns:c16="http://schemas.microsoft.com/office/drawing/2014/chart" uri="{C3380CC4-5D6E-409C-BE32-E72D297353CC}">
              <c16:uniqueId val="{00000014-2F49-46FB-84F1-DC1362E69838}"/>
            </c:ext>
          </c:extLst>
        </c:ser>
        <c:ser>
          <c:idx val="20"/>
          <c:order val="20"/>
          <c:tx>
            <c:strRef>
              <c:f>calcs!$D$61</c:f>
              <c:strCache>
                <c:ptCount val="1"/>
                <c:pt idx="0">
                  <c:v>Sep 2017</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0.5</c:v>
                </c:pt>
                <c:pt idx="29">
                  <c:v>0.5</c:v>
                </c:pt>
              </c:numCache>
            </c:numRef>
          </c:val>
          <c:smooth val="0"/>
          <c:extLst>
            <c:ext xmlns:c16="http://schemas.microsoft.com/office/drawing/2014/chart" uri="{C3380CC4-5D6E-409C-BE32-E72D297353CC}">
              <c16:uniqueId val="{00000015-2F49-46FB-84F1-DC1362E69838}"/>
            </c:ext>
          </c:extLst>
        </c:ser>
        <c:ser>
          <c:idx val="21"/>
          <c:order val="21"/>
          <c:tx>
            <c:strRef>
              <c:f>calcs!$D$66</c:f>
              <c:strCache>
                <c:ptCount val="1"/>
                <c:pt idx="0">
                  <c:v>Sep 2017</c:v>
                </c:pt>
              </c:strCache>
            </c:strRef>
          </c:tx>
          <c:marker>
            <c:symbol val="none"/>
          </c:marker>
          <c:dLbls>
            <c:spPr>
              <a:noFill/>
              <a:ln>
                <a:noFill/>
              </a:ln>
              <a:effectLst/>
            </c:spPr>
            <c:txPr>
              <a:bodyPr/>
              <a:lstStyle/>
              <a:p>
                <a:pPr>
                  <a:defRPr sz="1200">
                    <a:solidFill>
                      <a:schemeClr val="bg1"/>
                    </a:solidFill>
                  </a:defRPr>
                </a:pPr>
                <a:endParaRPr lang="de-DE"/>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0.5</c:v>
                </c:pt>
              </c:numCache>
            </c:numRef>
          </c:val>
          <c:smooth val="0"/>
          <c:extLst>
            <c:ext xmlns:c16="http://schemas.microsoft.com/office/drawing/2014/chart" uri="{C3380CC4-5D6E-409C-BE32-E72D297353CC}">
              <c16:uniqueId val="{00000016-2F49-46FB-84F1-DC1362E69838}"/>
            </c:ext>
          </c:extLst>
        </c:ser>
        <c:ser>
          <c:idx val="22"/>
          <c:order val="22"/>
          <c:tx>
            <c:strRef>
              <c:f>calcs!$D$65</c:f>
              <c:strCache>
                <c:ptCount val="1"/>
                <c:pt idx="0">
                  <c:v>Aug 2017</c:v>
                </c:pt>
              </c:strCache>
            </c:strRef>
          </c:tx>
          <c:spPr>
            <a:ln w="209550" cap="sq"/>
          </c:spPr>
          <c:marker>
            <c:symbol val="none"/>
          </c:marker>
          <c:dPt>
            <c:idx val="2"/>
            <c:bubble3D val="0"/>
            <c:spPr>
              <a:ln w="28575" cap="sq"/>
            </c:spPr>
            <c:extLst>
              <c:ext xmlns:c16="http://schemas.microsoft.com/office/drawing/2014/chart" uri="{C3380CC4-5D6E-409C-BE32-E72D297353CC}">
                <c16:uniqueId val="{00000018-2F49-46FB-84F1-DC1362E69838}"/>
              </c:ext>
            </c:extLst>
          </c:dPt>
          <c:dLbls>
            <c:spPr>
              <a:noFill/>
              <a:ln>
                <a:noFill/>
              </a:ln>
              <a:effectLst/>
            </c:spPr>
            <c:txPr>
              <a:bodyPr/>
              <a:lstStyle/>
              <a:p>
                <a:pPr>
                  <a:defRPr sz="1200">
                    <a:solidFill>
                      <a:schemeClr val="bg1"/>
                    </a:solidFill>
                  </a:defRPr>
                </a:pPr>
                <a:endParaRPr lang="de-DE"/>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9-2F49-46FB-84F1-DC1362E69838}"/>
            </c:ext>
          </c:extLst>
        </c:ser>
        <c:ser>
          <c:idx val="24"/>
          <c:order val="23"/>
          <c:tx>
            <c:v>Day Dot Line</c:v>
          </c:tx>
          <c:spPr>
            <a:ln w="15875">
              <a:solidFill>
                <a:schemeClr val="tx2"/>
              </a:solidFill>
            </a:ln>
          </c:spPr>
          <c:marker>
            <c:symbol val="circle"/>
            <c:size val="5"/>
            <c:spPr>
              <a:solidFill>
                <a:schemeClr val="tx2"/>
              </a:solidFill>
              <a:ln>
                <a:noFill/>
              </a:ln>
            </c:spPr>
          </c:marker>
          <c:dLbls>
            <c:dLbl>
              <c:idx val="0"/>
              <c:tx>
                <c:strRef>
                  <c:f>calcs!$E$72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{7C44DA38-AA0A-4ED8-9335-59D5243E8734}</c15:txfldGUID>
                      <c15:f>calcs!$E$72</c15:f>
                      <c15:dlblFieldTableCache>
                        <c:ptCount val="1"/>
                        <c:pt idx="0">
                          <c:v>04</c:v>
                        </c:pt>
                      </c15:dlblFieldTableCache>
                    </c15:dlblFTEntry>
                  </c15:dlblFieldTable>
                  <c15:showDataLabelsRange val="0"/>
                </c:ext>
                <c:ext xmlns:c16="http://schemas.microsoft.com/office/drawing/2014/chart" uri="{C3380CC4-5D6E-409C-BE32-E72D297353CC}">
                  <c16:uniqueId val="{0000001A-2F49-46FB-84F1-DC1362E69838}"/>
                </c:ext>
              </c:extLst>
            </c:dLbl>
            <c:dLbl>
              <c:idx val="1"/>
              <c:tx>
                <c:strRef>
                  <c:f>calcs!$F$72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{364EA3E4-1958-46FB-B18F-6C8CFBD035C1}</c15:txfldGUID>
                      <c15:f>calcs!$F$72</c15:f>
                      <c15:dlblFieldTableCache>
                        <c:ptCount val="1"/>
                        <c:pt idx="0">
                          <c:v>05</c:v>
                        </c:pt>
                      </c15:dlblFieldTableCache>
                    </c15:dlblFTEntry>
                  </c15:dlblFieldTable>
                  <c15:showDataLabelsRange val="0"/>
                </c:ext>
                <c:ext xmlns:c16="http://schemas.microsoft.com/office/drawing/2014/chart" uri="{C3380CC4-5D6E-409C-BE32-E72D297353CC}">
                  <c16:uniqueId val="{0000001B-2F49-46FB-84F1-DC1362E69838}"/>
                </c:ext>
              </c:extLst>
            </c:dLbl>
            <c:dLbl>
              <c:idx val="2"/>
              <c:tx>
                <c:strRef>
                  <c:f>calcs!$G$72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{4D9E25AC-0D43-4397-8B72-B6C43FCA9427}</c15:txfldGUID>
                      <c15:f>calcs!$G$72</c15:f>
                      <c15:dlblFieldTableCache>
                        <c:ptCount val="1"/>
                        <c:pt idx="0">
                          <c:v>06</c:v>
                        </c:pt>
                      </c15:dlblFieldTableCache>
                    </c15:dlblFTEntry>
                  </c15:dlblFieldTable>
                  <c15:showDataLabelsRange val="0"/>
                </c:ext>
                <c:ext xmlns:c16="http://schemas.microsoft.com/office/drawing/2014/chart" uri="{C3380CC4-5D6E-409C-BE32-E72D297353CC}">
                  <c16:uniqueId val="{0000001C-2F49-46FB-84F1-DC1362E69838}"/>
                </c:ext>
              </c:extLst>
            </c:dLbl>
            <c:dLbl>
              <c:idx val="3"/>
              <c:tx>
                <c:strRef>
                  <c:f>calcs!$H$72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{49BE92B6-11E2-4FD6-B99D-CDB168CD71BA}</c15:txfldGUID>
                      <c15:f>calcs!$H$72</c15:f>
                      <c15:dlblFieldTableCache>
                        <c:ptCount val="1"/>
                        <c:pt idx="0">
                          <c:v>07</c:v>
                        </c:pt>
                      </c15:dlblFieldTableCache>
                    </c15:dlblFTEntry>
                  </c15:dlblFieldTable>
                  <c15:showDataLabelsRange val="0"/>
                </c:ext>
                <c:ext xmlns:c16="http://schemas.microsoft.com/office/drawing/2014/chart" uri="{C3380CC4-5D6E-409C-BE32-E72D297353CC}">
                  <c16:uniqueId val="{0000001D-2F49-46FB-84F1-DC1362E69838}"/>
                </c:ext>
              </c:extLst>
            </c:dLbl>
            <c:dLbl>
              <c:idx val="4"/>
              <c:tx>
                <c:strRef>
                  <c:f>calcs!$I$72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{67649807-53EF-411D-ACC1-253C3D72A18F}</c15:txfldGUID>
                      <c15:f>calcs!$I$72</c15:f>
                      <c15:dlblFieldTableCache>
                        <c:ptCount val="1"/>
                        <c:pt idx="0">
                          <c:v>08</c:v>
                        </c:pt>
                      </c15:dlblFieldTableCache>
                    </c15:dlblFTEntry>
                  </c15:dlblFieldTable>
                  <c15:showDataLabelsRange val="0"/>
                </c:ext>
                <c:ext xmlns:c16="http://schemas.microsoft.com/office/drawing/2014/chart" uri="{C3380CC4-5D6E-409C-BE32-E72D297353CC}">
                  <c16:uniqueId val="{0000001E-2F49-46FB-84F1-DC1362E69838}"/>
                </c:ext>
              </c:extLst>
            </c:dLbl>
            <c:dLbl>
              <c:idx val="5"/>
              <c:tx>
                <c:strRef>
                  <c:f>calcs!$J$72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{681BAC1C-C19A-447B-B1A9-280F1C14ED3E}</c15:txfldGUID>
                      <c15:f>calcs!$J$72</c15:f>
                      <c15:dlblFieldTableCache>
                        <c:ptCount val="1"/>
                        <c:pt idx="0">
                          <c:v>09</c:v>
                        </c:pt>
                      </c15:dlblFieldTableCache>
                    </c15:dlblFTEntry>
                  </c15:dlblFieldTable>
                  <c15:showDataLabelsRange val="0"/>
                </c:ext>
                <c:ext xmlns:c16="http://schemas.microsoft.com/office/drawing/2014/chart" uri="{C3380CC4-5D6E-409C-BE32-E72D297353CC}">
                  <c16:uniqueId val="{0000001F-2F49-46FB-84F1-DC1362E69838}"/>
                </c:ext>
              </c:extLst>
            </c:dLbl>
            <c:dLbl>
              <c:idx val="6"/>
              <c:tx>
                <c:strRef>
                  <c:f>calcs!$K$72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{D09ABC79-A566-4325-889F-05526D8DC84A}</c15:txfldGUID>
                      <c15:f>calcs!$K$72</c15:f>
                      <c15:dlblFieldTableCache>
                        <c:ptCount val="1"/>
                        <c:pt idx="0">
                          <c:v>10</c:v>
                        </c:pt>
                      </c15:dlblFieldTableCache>
                    </c15:dlblFTEntry>
                  </c15:dlblFieldTable>
                  <c15:showDataLabelsRange val="0"/>
                </c:ext>
                <c:ext xmlns:c16="http://schemas.microsoft.com/office/drawing/2014/chart" uri="{C3380CC4-5D6E-409C-BE32-E72D297353CC}">
                  <c16:uniqueId val="{00000020-2F49-46FB-84F1-DC1362E69838}"/>
                </c:ext>
              </c:extLst>
            </c:dLbl>
            <c:dLbl>
              <c:idx val="7"/>
              <c:tx>
                <c:strRef>
                  <c:f>calcs!$L$72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{672C0A13-19E6-4EB8-98A4-C7B2EDC73AAF}</c15:txfldGUID>
                      <c15:f>calcs!$L$72</c15:f>
                      <c15:dlblFieldTableCache>
                        <c:ptCount val="1"/>
                        <c:pt idx="0">
                          <c:v>11</c:v>
                        </c:pt>
                      </c15:dlblFieldTableCache>
                    </c15:dlblFTEntry>
                  </c15:dlblFieldTable>
                  <c15:showDataLabelsRange val="0"/>
                </c:ext>
                <c:ext xmlns:c16="http://schemas.microsoft.com/office/drawing/2014/chart" uri="{C3380CC4-5D6E-409C-BE32-E72D297353CC}">
                  <c16:uniqueId val="{00000021-2F49-46FB-84F1-DC1362E69838}"/>
                </c:ext>
              </c:extLst>
            </c:dLbl>
            <c:dLbl>
              <c:idx val="8"/>
              <c:tx>
                <c:strRef>
                  <c:f>calcs!$M$72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{F2538039-6716-46FD-8442-B203D6FA0837}</c15:txfldGUID>
                      <c15:f>calcs!$M$72</c15:f>
                      <c15:dlblFieldTableCache>
                        <c:ptCount val="1"/>
                        <c:pt idx="0">
                          <c:v>12</c:v>
                        </c:pt>
                      </c15:dlblFieldTableCache>
                    </c15:dlblFTEntry>
                  </c15:dlblFieldTable>
                  <c15:showDataLabelsRange val="0"/>
                </c:ext>
                <c:ext xmlns:c16="http://schemas.microsoft.com/office/drawing/2014/chart" uri="{C3380CC4-5D6E-409C-BE32-E72D297353CC}">
                  <c16:uniqueId val="{00000022-2F49-46FB-84F1-DC1362E69838}"/>
                </c:ext>
              </c:extLst>
            </c:dLbl>
            <c:dLbl>
              <c:idx val="9"/>
              <c:tx>
                <c:strRef>
                  <c:f>calcs!$N$72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{8B52754A-FC5B-4DD9-B2ED-0A69253EBB11}</c15:txfldGUID>
                      <c15:f>calcs!$N$72</c15:f>
                      <c15:dlblFieldTableCache>
                        <c:ptCount val="1"/>
                        <c:pt idx="0">
                          <c:v>13</c:v>
                        </c:pt>
                      </c15:dlblFieldTableCache>
                    </c15:dlblFTEntry>
                  </c15:dlblFieldTable>
                  <c15:showDataLabelsRange val="0"/>
                </c:ext>
                <c:ext xmlns:c16="http://schemas.microsoft.com/office/drawing/2014/chart" uri="{C3380CC4-5D6E-409C-BE32-E72D297353CC}">
                  <c16:uniqueId val="{00000023-2F49-46FB-84F1-DC1362E69838}"/>
                </c:ext>
              </c:extLst>
            </c:dLbl>
            <c:dLbl>
              <c:idx val="10"/>
              <c:tx>
                <c:strRef>
                  <c:f>calcs!$O$72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{692B2B29-995F-4E0F-A9EE-835BAB5FF432}</c15:txfldGUID>
                      <c15:f>calcs!$O$72</c15:f>
                      <c15:dlblFieldTableCache>
                        <c:ptCount val="1"/>
                        <c:pt idx="0">
                          <c:v>14</c:v>
                        </c:pt>
                      </c15:dlblFieldTableCache>
                    </c15:dlblFTEntry>
                  </c15:dlblFieldTable>
                  <c15:showDataLabelsRange val="0"/>
                </c:ext>
                <c:ext xmlns:c16="http://schemas.microsoft.com/office/drawing/2014/chart" uri="{C3380CC4-5D6E-409C-BE32-E72D297353CC}">
                  <c16:uniqueId val="{00000024-2F49-46FB-84F1-DC1362E69838}"/>
                </c:ext>
              </c:extLst>
            </c:dLbl>
            <c:dLbl>
              <c:idx val="11"/>
              <c:tx>
                <c:strRef>
                  <c:f>calcs!$P$72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{87060D63-4C2C-4B4B-AFDB-AE9BE5C6BA54}</c15:txfldGUID>
                      <c15:f>calcs!$P$72</c15:f>
                      <c15:dlblFieldTableCache>
                        <c:ptCount val="1"/>
                        <c:pt idx="0">
                          <c:v>15</c:v>
                        </c:pt>
                      </c15:dlblFieldTableCache>
                    </c15:dlblFTEntry>
                  </c15:dlblFieldTable>
                  <c15:showDataLabelsRange val="0"/>
                </c:ext>
                <c:ext xmlns:c16="http://schemas.microsoft.com/office/drawing/2014/chart" uri="{C3380CC4-5D6E-409C-BE32-E72D297353CC}">
                  <c16:uniqueId val="{00000025-2F49-46FB-84F1-DC1362E69838}"/>
                </c:ext>
              </c:extLst>
            </c:dLbl>
            <c:dLbl>
              <c:idx val="12"/>
              <c:tx>
                <c:strRef>
                  <c:f>calcs!$Q$72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{AB24DC0E-38EA-434C-AD9B-90AEB8785E3D}</c15:txfldGUID>
                      <c15:f>calcs!$Q$72</c15:f>
                      <c15:dlblFieldTableCache>
                        <c:ptCount val="1"/>
                        <c:pt idx="0">
                          <c:v>16</c:v>
                        </c:pt>
                      </c15:dlblFieldTableCache>
                    </c15:dlblFTEntry>
                  </c15:dlblFieldTable>
                  <c15:showDataLabelsRange val="0"/>
                </c:ext>
                <c:ext xmlns:c16="http://schemas.microsoft.com/office/drawing/2014/chart" uri="{C3380CC4-5D6E-409C-BE32-E72D297353CC}">
                  <c16:uniqueId val="{00000026-2F49-46FB-84F1-DC1362E69838}"/>
                </c:ext>
              </c:extLst>
            </c:dLbl>
            <c:dLbl>
              <c:idx val="13"/>
              <c:tx>
                <c:strRef>
                  <c:f>calcs!$R$72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{1A77CDB8-9F2D-4B3D-94D5-868159BA4FC5}</c15:txfldGUID>
                      <c15:f>calcs!$R$72</c15:f>
                      <c15:dlblFieldTableCache>
                        <c:ptCount val="1"/>
                        <c:pt idx="0">
                          <c:v>17</c:v>
                        </c:pt>
                      </c15:dlblFieldTableCache>
                    </c15:dlblFTEntry>
                  </c15:dlblFieldTable>
                  <c15:showDataLabelsRange val="0"/>
                </c:ext>
                <c:ext xmlns:c16="http://schemas.microsoft.com/office/drawing/2014/chart" uri="{C3380CC4-5D6E-409C-BE32-E72D297353CC}">
                  <c16:uniqueId val="{00000027-2F49-46FB-84F1-DC1362E69838}"/>
                </c:ext>
              </c:extLst>
            </c:dLbl>
            <c:dLbl>
              <c:idx val="14"/>
              <c:tx>
                <c:strRef>
                  <c:f>calcs!$S$72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{B4CF6B2A-83B0-4F25-9AB1-E6DD95088A33}</c15:txfldGUID>
                      <c15:f>calcs!$S$72</c15:f>
                      <c15:dlblFieldTableCache>
                        <c:ptCount val="1"/>
                        <c:pt idx="0">
                          <c:v>18</c:v>
                        </c:pt>
                      </c15:dlblFieldTableCache>
                    </c15:dlblFTEntry>
                  </c15:dlblFieldTable>
                  <c15:showDataLabelsRange val="0"/>
                </c:ext>
                <c:ext xmlns:c16="http://schemas.microsoft.com/office/drawing/2014/chart" uri="{C3380CC4-5D6E-409C-BE32-E72D297353CC}">
                  <c16:uniqueId val="{00000028-2F49-46FB-84F1-DC1362E69838}"/>
                </c:ext>
              </c:extLst>
            </c:dLbl>
            <c:dLbl>
              <c:idx val="15"/>
              <c:tx>
                <c:strRef>
                  <c:f>calcs!$T$72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{EAED698E-F602-4B34-87F2-8ECC92B0E320}</c15:txfldGUID>
                      <c15:f>calcs!$T$72</c15:f>
                      <c15:dlblFieldTableCache>
                        <c:ptCount val="1"/>
                        <c:pt idx="0">
                          <c:v>19</c:v>
                        </c:pt>
                      </c15:dlblFieldTableCache>
                    </c15:dlblFTEntry>
                  </c15:dlblFieldTable>
                  <c15:showDataLabelsRange val="0"/>
                </c:ext>
                <c:ext xmlns:c16="http://schemas.microsoft.com/office/drawing/2014/chart" uri="{C3380CC4-5D6E-409C-BE32-E72D297353CC}">
                  <c16:uniqueId val="{00000029-2F49-46FB-84F1-DC1362E69838}"/>
                </c:ext>
              </c:extLst>
            </c:dLbl>
            <c:dLbl>
              <c:idx val="16"/>
              <c:tx>
                <c:strRef>
                  <c:f>calcs!$U$72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{BBA730BC-152B-4D79-A062-29AEF0D29787}</c15:txfldGUID>
                      <c15:f>calcs!$U$72</c15:f>
                      <c15:dlblFieldTableCache>
                        <c:ptCount val="1"/>
                        <c:pt idx="0">
                          <c:v>20</c:v>
                        </c:pt>
                      </c15:dlblFieldTableCache>
                    </c15:dlblFTEntry>
                  </c15:dlblFieldTable>
                  <c15:showDataLabelsRange val="0"/>
                </c:ext>
                <c:ext xmlns:c16="http://schemas.microsoft.com/office/drawing/2014/chart" uri="{C3380CC4-5D6E-409C-BE32-E72D297353CC}">
                  <c16:uniqueId val="{0000002A-2F49-46FB-84F1-DC1362E69838}"/>
                </c:ext>
              </c:extLst>
            </c:dLbl>
            <c:dLbl>
              <c:idx val="17"/>
              <c:tx>
                <c:strRef>
                  <c:f>calcs!$V$72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{4040D554-4A8B-4444-88F3-668BC8318476}</c15:txfldGUID>
                      <c15:f>calcs!$V$72</c15:f>
                      <c15:dlblFieldTableCache>
                        <c:ptCount val="1"/>
                        <c:pt idx="0">
                          <c:v>21</c:v>
                        </c:pt>
                      </c15:dlblFieldTableCache>
                    </c15:dlblFTEntry>
                  </c15:dlblFieldTable>
                  <c15:showDataLabelsRange val="0"/>
                </c:ext>
                <c:ext xmlns:c16="http://schemas.microsoft.com/office/drawing/2014/chart" uri="{C3380CC4-5D6E-409C-BE32-E72D297353CC}">
                  <c16:uniqueId val="{0000002B-2F49-46FB-84F1-DC1362E69838}"/>
                </c:ext>
              </c:extLst>
            </c:dLbl>
            <c:dLbl>
              <c:idx val="18"/>
              <c:tx>
                <c:strRef>
                  <c:f>calcs!$W$72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{A39A80FA-1CBE-4091-A455-B7F6BB67D87A}</c15:txfldGUID>
                      <c15:f>calcs!$W$72</c15:f>
                      <c15:dlblFieldTableCache>
                        <c:ptCount val="1"/>
                        <c:pt idx="0">
                          <c:v>22</c:v>
                        </c:pt>
                      </c15:dlblFieldTableCache>
                    </c15:dlblFTEntry>
                  </c15:dlblFieldTable>
                  <c15:showDataLabelsRange val="0"/>
                </c:ext>
                <c:ext xmlns:c16="http://schemas.microsoft.com/office/drawing/2014/chart" uri="{C3380CC4-5D6E-409C-BE32-E72D297353CC}">
                  <c16:uniqueId val="{0000002C-2F49-46FB-84F1-DC1362E69838}"/>
                </c:ext>
              </c:extLst>
            </c:dLbl>
            <c:dLbl>
              <c:idx val="19"/>
              <c:tx>
                <c:strRef>
                  <c:f>calcs!$X$72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{2164EED0-4F41-4C00-B119-1F896BB1BA07}</c15:txfldGUID>
                      <c15:f>calcs!$X$72</c15:f>
                      <c15:dlblFieldTableCache>
                        <c:ptCount val="1"/>
                        <c:pt idx="0">
                          <c:v>23</c:v>
                        </c:pt>
                      </c15:dlblFieldTableCache>
                    </c15:dlblFTEntry>
                  </c15:dlblFieldTable>
                  <c15:showDataLabelsRange val="0"/>
                </c:ext>
                <c:ext xmlns:c16="http://schemas.microsoft.com/office/drawing/2014/chart" uri="{C3380CC4-5D6E-409C-BE32-E72D297353CC}">
                  <c16:uniqueId val="{0000002D-2F49-46FB-84F1-DC1362E69838}"/>
                </c:ext>
              </c:extLst>
            </c:dLbl>
            <c:dLbl>
              <c:idx val="20"/>
              <c:tx>
                <c:strRef>
                  <c:f>calcs!$Y$72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{A9021884-1F39-4294-876B-9705E20D197E}</c15:txfldGUID>
                      <c15:f>calcs!$Y$72</c15:f>
                      <c15:dlblFieldTableCache>
                        <c:ptCount val="1"/>
                        <c:pt idx="0">
                          <c:v>24</c:v>
                        </c:pt>
                      </c15:dlblFieldTableCache>
                    </c15:dlblFTEntry>
                  </c15:dlblFieldTable>
                  <c15:showDataLabelsRange val="0"/>
                </c:ext>
                <c:ext xmlns:c16="http://schemas.microsoft.com/office/drawing/2014/chart" uri="{C3380CC4-5D6E-409C-BE32-E72D297353CC}">
                  <c16:uniqueId val="{0000002E-2F49-46FB-84F1-DC1362E69838}"/>
                </c:ext>
              </c:extLst>
            </c:dLbl>
            <c:dLbl>
              <c:idx val="21"/>
              <c:tx>
                <c:strRef>
                  <c:f>calcs!$Z$72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{E7356EDF-7278-4E0F-977E-F2F2D4BD2E4C}</c15:txfldGUID>
                      <c15:f>calcs!$Z$72</c15:f>
                      <c15:dlblFieldTableCache>
                        <c:ptCount val="1"/>
                        <c:pt idx="0">
                          <c:v>25</c:v>
                        </c:pt>
                      </c15:dlblFieldTableCache>
                    </c15:dlblFTEntry>
                  </c15:dlblFieldTable>
                  <c15:showDataLabelsRange val="0"/>
                </c:ext>
                <c:ext xmlns:c16="http://schemas.microsoft.com/office/drawing/2014/chart" uri="{C3380CC4-5D6E-409C-BE32-E72D297353CC}">
                  <c16:uniqueId val="{0000002F-2F49-46FB-84F1-DC1362E69838}"/>
                </c:ext>
              </c:extLst>
            </c:dLbl>
            <c:dLbl>
              <c:idx val="22"/>
              <c:tx>
                <c:strRef>
                  <c:f>calcs!$AA$72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{55479B47-D456-48E8-B980-6A17E0AF6320}</c15:txfldGUID>
                      <c15:f>calcs!$AA$72</c15:f>
                      <c15:dlblFieldTableCache>
                        <c:ptCount val="1"/>
                        <c:pt idx="0">
                          <c:v>26</c:v>
                        </c:pt>
                      </c15:dlblFieldTableCache>
                    </c15:dlblFTEntry>
                  </c15:dlblFieldTable>
                  <c15:showDataLabelsRange val="0"/>
                </c:ext>
                <c:ext xmlns:c16="http://schemas.microsoft.com/office/drawing/2014/chart" uri="{C3380CC4-5D6E-409C-BE32-E72D297353CC}">
                  <c16:uniqueId val="{00000030-2F49-46FB-84F1-DC1362E69838}"/>
                </c:ext>
              </c:extLst>
            </c:dLbl>
            <c:dLbl>
              <c:idx val="23"/>
              <c:tx>
                <c:strRef>
                  <c:f>calcs!$AB$72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{592BFFF1-C9B9-43D5-97F5-F3D4BD423D30}</c15:txfldGUID>
                      <c15:f>calcs!$AB$72</c15:f>
                      <c15:dlblFieldTableCache>
                        <c:ptCount val="1"/>
                        <c:pt idx="0">
                          <c:v>27</c:v>
                        </c:pt>
                      </c15:dlblFieldTableCache>
                    </c15:dlblFTEntry>
                  </c15:dlblFieldTable>
                  <c15:showDataLabelsRange val="0"/>
                </c:ext>
                <c:ext xmlns:c16="http://schemas.microsoft.com/office/drawing/2014/chart" uri="{C3380CC4-5D6E-409C-BE32-E72D297353CC}">
                  <c16:uniqueId val="{00000031-2F49-46FB-84F1-DC1362E69838}"/>
                </c:ext>
              </c:extLst>
            </c:dLbl>
            <c:dLbl>
              <c:idx val="24"/>
              <c:tx>
                <c:strRef>
                  <c:f>calcs!$AC$72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{96F72DC2-C5A0-4898-9888-189DF2CF1CF4}</c15:txfldGUID>
                      <c15:f>calcs!$AC$72</c15:f>
                      <c15:dlblFieldTableCache>
                        <c:ptCount val="1"/>
                        <c:pt idx="0">
                          <c:v>28</c:v>
                        </c:pt>
                      </c15:dlblFieldTableCache>
                    </c15:dlblFTEntry>
                  </c15:dlblFieldTable>
                  <c15:showDataLabelsRange val="0"/>
                </c:ext>
                <c:ext xmlns:c16="http://schemas.microsoft.com/office/drawing/2014/chart" uri="{C3380CC4-5D6E-409C-BE32-E72D297353CC}">
                  <c16:uniqueId val="{00000032-2F49-46FB-84F1-DC1362E69838}"/>
                </c:ext>
              </c:extLst>
            </c:dLbl>
            <c:dLbl>
              <c:idx val="25"/>
              <c:tx>
                <c:strRef>
                  <c:f>calcs!$AD$72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{E6AE35EA-7B4F-4241-97AA-E4EDE7274837}</c15:txfldGUID>
                      <c15:f>calcs!$AD$72</c15:f>
                      <c15:dlblFieldTableCache>
                        <c:ptCount val="1"/>
                        <c:pt idx="0">
                          <c:v>29</c:v>
                        </c:pt>
                      </c15:dlblFieldTableCache>
                    </c15:dlblFTEntry>
                  </c15:dlblFieldTable>
                  <c15:showDataLabelsRange val="0"/>
                </c:ext>
                <c:ext xmlns:c16="http://schemas.microsoft.com/office/drawing/2014/chart" uri="{C3380CC4-5D6E-409C-BE32-E72D297353CC}">
                  <c16:uniqueId val="{00000033-2F49-46FB-84F1-DC1362E69838}"/>
                </c:ext>
              </c:extLst>
            </c:dLbl>
            <c:dLbl>
              <c:idx val="26"/>
              <c:tx>
                <c:strRef>
                  <c:f>calcs!$AE$72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{1C7E7064-85D9-456C-9688-3EAF97294082}</c15:txfldGUID>
                      <c15:f>calcs!$AE$72</c15:f>
                      <c15:dlblFieldTableCache>
                        <c:ptCount val="1"/>
                        <c:pt idx="0">
                          <c:v>30</c:v>
                        </c:pt>
                      </c15:dlblFieldTableCache>
                    </c15:dlblFTEntry>
                  </c15:dlblFieldTable>
                  <c15:showDataLabelsRange val="0"/>
                </c:ext>
                <c:ext xmlns:c16="http://schemas.microsoft.com/office/drawing/2014/chart" uri="{C3380CC4-5D6E-409C-BE32-E72D297353CC}">
                  <c16:uniqueId val="{00000034-2F49-46FB-84F1-DC1362E69838}"/>
                </c:ext>
              </c:extLst>
            </c:dLbl>
            <c:dLbl>
              <c:idx val="27"/>
              <c:tx>
                <c:strRef>
                  <c:f>calcs!$AF$72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{7BDF3E87-0DDB-44D1-BB53-3C005D9B4667}</c15:txfldGUID>
                      <c15:f>calcs!$AF$72</c15:f>
                      <c15:dlblFieldTableCache>
                        <c:ptCount val="1"/>
                        <c:pt idx="0">
                          <c:v>31</c:v>
                        </c:pt>
                      </c15:dlblFieldTableCache>
                    </c15:dlblFTEntry>
                  </c15:dlblFieldTable>
                  <c15:showDataLabelsRange val="0"/>
                </c:ext>
                <c:ext xmlns:c16="http://schemas.microsoft.com/office/drawing/2014/chart" uri="{C3380CC4-5D6E-409C-BE32-E72D297353CC}">
                  <c16:uniqueId val="{00000035-2F49-46FB-84F1-DC1362E69838}"/>
                </c:ext>
              </c:extLst>
            </c:dLbl>
            <c:dLbl>
              <c:idx val="28"/>
              <c:tx>
                <c:strRef>
                  <c:f>calcs!$AG$72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{0E40D8B3-07F6-46CE-838E-AC9ED58D37FA}</c15:txfldGUID>
                      <c15:f>calcs!$AG$72</c15:f>
                      <c15:dlblFieldTableCache>
                        <c:ptCount val="1"/>
                        <c:pt idx="0">
                          <c:v>01</c:v>
                        </c:pt>
                      </c15:dlblFieldTableCache>
                    </c15:dlblFTEntry>
                  </c15:dlblFieldTable>
                  <c15:showDataLabelsRange val="0"/>
                </c:ext>
                <c:ext xmlns:c16="http://schemas.microsoft.com/office/drawing/2014/chart" uri="{C3380CC4-5D6E-409C-BE32-E72D297353CC}">
                  <c16:uniqueId val="{00000036-2F49-46FB-84F1-DC1362E69838}"/>
                </c:ext>
              </c:extLst>
            </c:dLbl>
            <c:dLbl>
              <c:idx val="29"/>
              <c:tx>
                <c:strRef>
                  <c:f>calcs!$AH$72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{FE3E3B48-D100-4A51-BADB-A0CD86A50161}</c15:txfldGUID>
                      <c15:f>calcs!$AH$72</c15:f>
                      <c15:dlblFieldTableCache>
                        <c:ptCount val="1"/>
                        <c:pt idx="0">
                          <c:v>02</c:v>
                        </c:pt>
                      </c15:dlblFieldTableCache>
                    </c15:dlblFTEntry>
                  </c15:dlblFieldTable>
                  <c15:showDataLabelsRange val="0"/>
                </c:ext>
                <c:ext xmlns:c16="http://schemas.microsoft.com/office/drawing/2014/chart" uri="{C3380CC4-5D6E-409C-BE32-E72D297353CC}">
                  <c16:uniqueId val="{00000037-2F49-46FB-84F1-DC1362E69838}"/>
                </c:ext>
              </c:extLst>
            </c:dLbl>
            <c:spPr>
              <a:noFill/>
              <a:ln>
                <a:noFill/>
              </a:ln>
              <a:effectLst/>
            </c:spPr>
            <c:txPr>
              <a:bodyPr/>
              <a:lstStyle/>
              <a:p>
                <a:pPr>
                  <a:defRPr sz="750"/>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38-2F49-46FB-84F1-DC1362E69838}"/>
            </c:ext>
          </c:extLst>
        </c:ser>
        <c:ser>
          <c:idx val="23"/>
          <c:order val="24"/>
          <c:tx>
            <c:v>Day Dot Line For Text Labels</c:v>
          </c:tx>
          <c:spPr>
            <a:ln>
              <a:noFill/>
            </a:ln>
          </c:spPr>
          <c:marker>
            <c:symbol val="none"/>
          </c:marker>
          <c:dLbls>
            <c:dLbl>
              <c:idx val="0"/>
              <c:tx>
                <c:strRef>
                  <c:f>calcs!$E$70</c:f>
                  <c:strCache>
                    <c:ptCount val="1"/>
                    <c:pt idx="0">
                      <c:v>FR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{1DD120D8-491E-47DE-8D00-FB59D414BB77}</c15:txfldGUID>
                      <c15:f>calcs!$E$70</c15:f>
                      <c15:dlblFieldTableCache>
                        <c:ptCount val="1"/>
                        <c:pt idx="0">
                          <c:v>FR</c:v>
                        </c:pt>
                      </c15:dlblFieldTableCache>
                    </c15:dlblFTEntry>
                  </c15:dlblFieldTable>
                  <c15:showDataLabelsRange val="0"/>
                </c:ext>
                <c:ext xmlns:c16="http://schemas.microsoft.com/office/drawing/2014/chart" uri="{C3380CC4-5D6E-409C-BE32-E72D297353CC}">
                  <c16:uniqueId val="{00000039-2F49-46FB-84F1-DC1362E69838}"/>
                </c:ext>
              </c:extLst>
            </c:dLbl>
            <c:dLbl>
              <c:idx val="1"/>
              <c:tx>
                <c:strRef>
                  <c:f>calcs!$F$70</c:f>
                  <c:strCache>
                    <c:ptCount val="1"/>
                    <c:pt idx="0">
                      <c:v>SA</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{FD0D16B0-B493-4F1E-9829-59F28E7A29F6}</c15:txfldGUID>
                      <c15:f>calcs!$F$70</c15:f>
                      <c15:dlblFieldTableCache>
                        <c:ptCount val="1"/>
                        <c:pt idx="0">
                          <c:v>SA</c:v>
                        </c:pt>
                      </c15:dlblFieldTableCache>
                    </c15:dlblFTEntry>
                  </c15:dlblFieldTable>
                  <c15:showDataLabelsRange val="0"/>
                </c:ext>
                <c:ext xmlns:c16="http://schemas.microsoft.com/office/drawing/2014/chart" uri="{C3380CC4-5D6E-409C-BE32-E72D297353CC}">
                  <c16:uniqueId val="{0000003A-2F49-46FB-84F1-DC1362E69838}"/>
                </c:ext>
              </c:extLst>
            </c:dLbl>
            <c:dLbl>
              <c:idx val="2"/>
              <c:tx>
                <c:strRef>
                  <c:f>calcs!$G$70</c:f>
                  <c:strCache>
                    <c:ptCount val="1"/>
                    <c:pt idx="0">
                      <c:v>SO</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{086976E5-1ACC-4154-B442-4468C64F2823}</c15:txfldGUID>
                      <c15:f>calcs!$G$70</c15:f>
                      <c15:dlblFieldTableCache>
                        <c:ptCount val="1"/>
                        <c:pt idx="0">
                          <c:v>SO</c:v>
                        </c:pt>
                      </c15:dlblFieldTableCache>
                    </c15:dlblFTEntry>
                  </c15:dlblFieldTable>
                  <c15:showDataLabelsRange val="0"/>
                </c:ext>
                <c:ext xmlns:c16="http://schemas.microsoft.com/office/drawing/2014/chart" uri="{C3380CC4-5D6E-409C-BE32-E72D297353CC}">
                  <c16:uniqueId val="{0000003B-2F49-46FB-84F1-DC1362E69838}"/>
                </c:ext>
              </c:extLst>
            </c:dLbl>
            <c:dLbl>
              <c:idx val="3"/>
              <c:tx>
                <c:strRef>
                  <c:f>calcs!$H$70</c:f>
                  <c:strCache>
                    <c:ptCount val="1"/>
                    <c:pt idx="0">
                      <c:v>MO</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{FAA6471E-FCF6-417B-82A4-E0D723E802C0}</c15:txfldGUID>
                      <c15:f>calcs!$H$70</c15:f>
                      <c15:dlblFieldTableCache>
                        <c:ptCount val="1"/>
                        <c:pt idx="0">
                          <c:v>MO</c:v>
                        </c:pt>
                      </c15:dlblFieldTableCache>
                    </c15:dlblFTEntry>
                  </c15:dlblFieldTable>
                  <c15:showDataLabelsRange val="0"/>
                </c:ext>
                <c:ext xmlns:c16="http://schemas.microsoft.com/office/drawing/2014/chart" uri="{C3380CC4-5D6E-409C-BE32-E72D297353CC}">
                  <c16:uniqueId val="{0000003C-2F49-46FB-84F1-DC1362E69838}"/>
                </c:ext>
              </c:extLst>
            </c:dLbl>
            <c:dLbl>
              <c:idx val="4"/>
              <c:tx>
                <c:strRef>
                  <c:f>calcs!$I$70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{7983016D-9EAC-4AEB-8CC3-74BB89014B04}</c15:txfldGUID>
                      <c15:f>calcs!$I$70</c15:f>
                      <c15:dlblFieldTableCache>
                        <c:ptCount val="1"/>
                        <c:pt idx="0">
                          <c:v>DI</c:v>
                        </c:pt>
                      </c15:dlblFieldTableCache>
                    </c15:dlblFTEntry>
                  </c15:dlblFieldTable>
                  <c15:showDataLabelsRange val="0"/>
                </c:ext>
                <c:ext xmlns:c16="http://schemas.microsoft.com/office/drawing/2014/chart" uri="{C3380CC4-5D6E-409C-BE32-E72D297353CC}">
                  <c16:uniqueId val="{0000003D-2F49-46FB-84F1-DC1362E69838}"/>
                </c:ext>
              </c:extLst>
            </c:dLbl>
            <c:dLbl>
              <c:idx val="5"/>
              <c:tx>
                <c:strRef>
                  <c:f>calcs!$J$70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{AFD30D02-F31C-4379-9A8C-4D767E03442D}</c15:txfldGUID>
                      <c15:f>calcs!$J$70</c15:f>
                      <c15:dlblFieldTableCache>
                        <c:ptCount val="1"/>
                        <c:pt idx="0">
                          <c:v>MI</c:v>
                        </c:pt>
                      </c15:dlblFieldTableCache>
                    </c15:dlblFTEntry>
                  </c15:dlblFieldTable>
                  <c15:showDataLabelsRange val="0"/>
                </c:ext>
                <c:ext xmlns:c16="http://schemas.microsoft.com/office/drawing/2014/chart" uri="{C3380CC4-5D6E-409C-BE32-E72D297353CC}">
                  <c16:uniqueId val="{0000003E-2F49-46FB-84F1-DC1362E69838}"/>
                </c:ext>
              </c:extLst>
            </c:dLbl>
            <c:dLbl>
              <c:idx val="6"/>
              <c:tx>
                <c:strRef>
                  <c:f>calcs!$K$70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{4F6CE72F-C3CF-42A1-B7EF-EEA2756A96D2}</c15:txfldGUID>
                      <c15:f>calcs!$K$70</c15:f>
                      <c15:dlblFieldTableCache>
                        <c:ptCount val="1"/>
                        <c:pt idx="0">
                          <c:v>DO</c:v>
                        </c:pt>
                      </c15:dlblFieldTableCache>
                    </c15:dlblFTEntry>
                  </c15:dlblFieldTable>
                  <c15:showDataLabelsRange val="0"/>
                </c:ext>
                <c:ext xmlns:c16="http://schemas.microsoft.com/office/drawing/2014/chart" uri="{C3380CC4-5D6E-409C-BE32-E72D297353CC}">
                  <c16:uniqueId val="{0000003F-2F49-46FB-84F1-DC1362E69838}"/>
                </c:ext>
              </c:extLst>
            </c:dLbl>
            <c:dLbl>
              <c:idx val="7"/>
              <c:tx>
                <c:strRef>
                  <c:f>calcs!$L$70</c:f>
                  <c:strCache>
                    <c:ptCount val="1"/>
                    <c:pt idx="0">
                      <c:v>FR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{71D1E121-9948-4A7D-A87B-1BDCCC43AA9D}</c15:txfldGUID>
                      <c15:f>calcs!$L$70</c15:f>
                      <c15:dlblFieldTableCache>
                        <c:ptCount val="1"/>
                        <c:pt idx="0">
                          <c:v>FR</c:v>
                        </c:pt>
                      </c15:dlblFieldTableCache>
                    </c15:dlblFTEntry>
                  </c15:dlblFieldTable>
                  <c15:showDataLabelsRange val="0"/>
                </c:ext>
                <c:ext xmlns:c16="http://schemas.microsoft.com/office/drawing/2014/chart" uri="{C3380CC4-5D6E-409C-BE32-E72D297353CC}">
                  <c16:uniqueId val="{00000040-2F49-46FB-84F1-DC1362E69838}"/>
                </c:ext>
              </c:extLst>
            </c:dLbl>
            <c:dLbl>
              <c:idx val="8"/>
              <c:tx>
                <c:strRef>
                  <c:f>calcs!$M$70</c:f>
                  <c:strCache>
                    <c:ptCount val="1"/>
                    <c:pt idx="0">
                      <c:v>SA</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{CDC0646A-6019-4217-8E94-3B7360A714CB}</c15:txfldGUID>
                      <c15:f>calcs!$M$70</c15:f>
                      <c15:dlblFieldTableCache>
                        <c:ptCount val="1"/>
                        <c:pt idx="0">
                          <c:v>SA</c:v>
                        </c:pt>
                      </c15:dlblFieldTableCache>
                    </c15:dlblFTEntry>
                  </c15:dlblFieldTable>
                  <c15:showDataLabelsRange val="0"/>
                </c:ext>
                <c:ext xmlns:c16="http://schemas.microsoft.com/office/drawing/2014/chart" uri="{C3380CC4-5D6E-409C-BE32-E72D297353CC}">
                  <c16:uniqueId val="{00000041-2F49-46FB-84F1-DC1362E69838}"/>
                </c:ext>
              </c:extLst>
            </c:dLbl>
            <c:dLbl>
              <c:idx val="9"/>
              <c:tx>
                <c:strRef>
                  <c:f>calcs!$N$70</c:f>
                  <c:strCache>
                    <c:ptCount val="1"/>
                    <c:pt idx="0">
                      <c:v>SO</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{2576ED44-7C36-4620-99AC-E8B926E41498}</c15:txfldGUID>
                      <c15:f>calcs!$N$70</c15:f>
                      <c15:dlblFieldTableCache>
                        <c:ptCount val="1"/>
                        <c:pt idx="0">
                          <c:v>SO</c:v>
                        </c:pt>
                      </c15:dlblFieldTableCache>
                    </c15:dlblFTEntry>
                  </c15:dlblFieldTable>
                  <c15:showDataLabelsRange val="0"/>
                </c:ext>
                <c:ext xmlns:c16="http://schemas.microsoft.com/office/drawing/2014/chart" uri="{C3380CC4-5D6E-409C-BE32-E72D297353CC}">
                  <c16:uniqueId val="{00000042-2F49-46FB-84F1-DC1362E69838}"/>
                </c:ext>
              </c:extLst>
            </c:dLbl>
            <c:dLbl>
              <c:idx val="10"/>
              <c:tx>
                <c:strRef>
                  <c:f>calcs!$O$70</c:f>
                  <c:strCache>
                    <c:ptCount val="1"/>
                    <c:pt idx="0">
                      <c:v>MO</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{96557195-7166-4693-9B5A-F8DB8F728383}</c15:txfldGUID>
                      <c15:f>calcs!$O$70</c15:f>
                      <c15:dlblFieldTableCache>
                        <c:ptCount val="1"/>
                        <c:pt idx="0">
                          <c:v>MO</c:v>
                        </c:pt>
                      </c15:dlblFieldTableCache>
                    </c15:dlblFTEntry>
                  </c15:dlblFieldTable>
                  <c15:showDataLabelsRange val="0"/>
                </c:ext>
                <c:ext xmlns:c16="http://schemas.microsoft.com/office/drawing/2014/chart" uri="{C3380CC4-5D6E-409C-BE32-E72D297353CC}">
                  <c16:uniqueId val="{00000043-2F49-46FB-84F1-DC1362E69838}"/>
                </c:ext>
              </c:extLst>
            </c:dLbl>
            <c:dLbl>
              <c:idx val="11"/>
              <c:tx>
                <c:strRef>
                  <c:f>calcs!$P$70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{124B8711-CF59-4D70-8E79-ACBD96221B96}</c15:txfldGUID>
                      <c15:f>calcs!$P$70</c15:f>
                      <c15:dlblFieldTableCache>
                        <c:ptCount val="1"/>
                        <c:pt idx="0">
                          <c:v>DI</c:v>
                        </c:pt>
                      </c15:dlblFieldTableCache>
                    </c15:dlblFTEntry>
                  </c15:dlblFieldTable>
                  <c15:showDataLabelsRange val="0"/>
                </c:ext>
                <c:ext xmlns:c16="http://schemas.microsoft.com/office/drawing/2014/chart" uri="{C3380CC4-5D6E-409C-BE32-E72D297353CC}">
                  <c16:uniqueId val="{00000044-2F49-46FB-84F1-DC1362E69838}"/>
                </c:ext>
              </c:extLst>
            </c:dLbl>
            <c:dLbl>
              <c:idx val="12"/>
              <c:tx>
                <c:strRef>
                  <c:f>calcs!$Q$70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{2C85E5F6-19C9-49DE-B58D-2A3C32986352}</c15:txfldGUID>
                      <c15:f>calcs!$Q$70</c15:f>
                      <c15:dlblFieldTableCache>
                        <c:ptCount val="1"/>
                        <c:pt idx="0">
                          <c:v>MI</c:v>
                        </c:pt>
                      </c15:dlblFieldTableCache>
                    </c15:dlblFTEntry>
                  </c15:dlblFieldTable>
                  <c15:showDataLabelsRange val="0"/>
                </c:ext>
                <c:ext xmlns:c16="http://schemas.microsoft.com/office/drawing/2014/chart" uri="{C3380CC4-5D6E-409C-BE32-E72D297353CC}">
                  <c16:uniqueId val="{00000045-2F49-46FB-84F1-DC1362E69838}"/>
                </c:ext>
              </c:extLst>
            </c:dLbl>
            <c:dLbl>
              <c:idx val="13"/>
              <c:tx>
                <c:strRef>
                  <c:f>calcs!$R$70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{A29A26ED-877F-48D3-AFB0-C0B261804A94}</c15:txfldGUID>
                      <c15:f>calcs!$R$70</c15:f>
                      <c15:dlblFieldTableCache>
                        <c:ptCount val="1"/>
                        <c:pt idx="0">
                          <c:v>DO</c:v>
                        </c:pt>
                      </c15:dlblFieldTableCache>
                    </c15:dlblFTEntry>
                  </c15:dlblFieldTable>
                  <c15:showDataLabelsRange val="0"/>
                </c:ext>
                <c:ext xmlns:c16="http://schemas.microsoft.com/office/drawing/2014/chart" uri="{C3380CC4-5D6E-409C-BE32-E72D297353CC}">
                  <c16:uniqueId val="{00000046-2F49-46FB-84F1-DC1362E69838}"/>
                </c:ext>
              </c:extLst>
            </c:dLbl>
            <c:dLbl>
              <c:idx val="14"/>
              <c:tx>
                <c:strRef>
                  <c:f>calcs!$S$70</c:f>
                  <c:strCache>
                    <c:ptCount val="1"/>
                    <c:pt idx="0">
                      <c:v>FR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{304758BE-C464-4F07-B80D-FBD0C526DDD3}</c15:txfldGUID>
                      <c15:f>calcs!$S$70</c15:f>
                      <c15:dlblFieldTableCache>
                        <c:ptCount val="1"/>
                        <c:pt idx="0">
                          <c:v>FR</c:v>
                        </c:pt>
                      </c15:dlblFieldTableCache>
                    </c15:dlblFTEntry>
                  </c15:dlblFieldTable>
                  <c15:showDataLabelsRange val="0"/>
                </c:ext>
                <c:ext xmlns:c16="http://schemas.microsoft.com/office/drawing/2014/chart" uri="{C3380CC4-5D6E-409C-BE32-E72D297353CC}">
                  <c16:uniqueId val="{00000047-2F49-46FB-84F1-DC1362E69838}"/>
                </c:ext>
              </c:extLst>
            </c:dLbl>
            <c:dLbl>
              <c:idx val="15"/>
              <c:tx>
                <c:strRef>
                  <c:f>calcs!$T$70</c:f>
                  <c:strCache>
                    <c:ptCount val="1"/>
                    <c:pt idx="0">
                      <c:v>SA</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{D54C611D-74C3-4289-BB37-CF7C21B5CB80}</c15:txfldGUID>
                      <c15:f>calcs!$T$70</c15:f>
                      <c15:dlblFieldTableCache>
                        <c:ptCount val="1"/>
                        <c:pt idx="0">
                          <c:v>SA</c:v>
                        </c:pt>
                      </c15:dlblFieldTableCache>
                    </c15:dlblFTEntry>
                  </c15:dlblFieldTable>
                  <c15:showDataLabelsRange val="0"/>
                </c:ext>
                <c:ext xmlns:c16="http://schemas.microsoft.com/office/drawing/2014/chart" uri="{C3380CC4-5D6E-409C-BE32-E72D297353CC}">
                  <c16:uniqueId val="{00000048-2F49-46FB-84F1-DC1362E69838}"/>
                </c:ext>
              </c:extLst>
            </c:dLbl>
            <c:dLbl>
              <c:idx val="16"/>
              <c:tx>
                <c:strRef>
                  <c:f>calcs!$U$70</c:f>
                  <c:strCache>
                    <c:ptCount val="1"/>
                    <c:pt idx="0">
                      <c:v>SO</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{874B1C24-43FD-4695-813F-03946560F67A}</c15:txfldGUID>
                      <c15:f>calcs!$U$70</c15:f>
                      <c15:dlblFieldTableCache>
                        <c:ptCount val="1"/>
                        <c:pt idx="0">
                          <c:v>SO</c:v>
                        </c:pt>
                      </c15:dlblFieldTableCache>
                    </c15:dlblFTEntry>
                  </c15:dlblFieldTable>
                  <c15:showDataLabelsRange val="0"/>
                </c:ext>
                <c:ext xmlns:c16="http://schemas.microsoft.com/office/drawing/2014/chart" uri="{C3380CC4-5D6E-409C-BE32-E72D297353CC}">
                  <c16:uniqueId val="{00000049-2F49-46FB-84F1-DC1362E69838}"/>
                </c:ext>
              </c:extLst>
            </c:dLbl>
            <c:dLbl>
              <c:idx val="17"/>
              <c:tx>
                <c:strRef>
                  <c:f>calcs!$V$70</c:f>
                  <c:strCache>
                    <c:ptCount val="1"/>
                    <c:pt idx="0">
                      <c:v>MO</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{88C9A932-E27D-4A80-AAD9-915A4748BBF1}</c15:txfldGUID>
                      <c15:f>calcs!$V$70</c15:f>
                      <c15:dlblFieldTableCache>
                        <c:ptCount val="1"/>
                        <c:pt idx="0">
                          <c:v>MO</c:v>
                        </c:pt>
                      </c15:dlblFieldTableCache>
                    </c15:dlblFTEntry>
                  </c15:dlblFieldTable>
                  <c15:showDataLabelsRange val="0"/>
                </c:ext>
                <c:ext xmlns:c16="http://schemas.microsoft.com/office/drawing/2014/chart" uri="{C3380CC4-5D6E-409C-BE32-E72D297353CC}">
                  <c16:uniqueId val="{0000004A-2F49-46FB-84F1-DC1362E69838}"/>
                </c:ext>
              </c:extLst>
            </c:dLbl>
            <c:dLbl>
              <c:idx val="18"/>
              <c:tx>
                <c:strRef>
                  <c:f>calcs!$W$70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{CADDA89C-01BA-44B1-936A-6FAE841DB157}</c15:txfldGUID>
                      <c15:f>calcs!$W$70</c15:f>
                      <c15:dlblFieldTableCache>
                        <c:ptCount val="1"/>
                        <c:pt idx="0">
                          <c:v>DI</c:v>
                        </c:pt>
                      </c15:dlblFieldTableCache>
                    </c15:dlblFTEntry>
                  </c15:dlblFieldTable>
                  <c15:showDataLabelsRange val="0"/>
                </c:ext>
                <c:ext xmlns:c16="http://schemas.microsoft.com/office/drawing/2014/chart" uri="{C3380CC4-5D6E-409C-BE32-E72D297353CC}">
                  <c16:uniqueId val="{0000004B-2F49-46FB-84F1-DC1362E69838}"/>
                </c:ext>
              </c:extLst>
            </c:dLbl>
            <c:dLbl>
              <c:idx val="19"/>
              <c:tx>
                <c:strRef>
                  <c:f>calcs!$X$70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{E4E3E40D-8D6B-45D3-9775-1331FA482199}</c15:txfldGUID>
                      <c15:f>calcs!$X$70</c15:f>
                      <c15:dlblFieldTableCache>
                        <c:ptCount val="1"/>
                        <c:pt idx="0">
                          <c:v>MI</c:v>
                        </c:pt>
                      </c15:dlblFieldTableCache>
                    </c15:dlblFTEntry>
                  </c15:dlblFieldTable>
                  <c15:showDataLabelsRange val="0"/>
                </c:ext>
                <c:ext xmlns:c16="http://schemas.microsoft.com/office/drawing/2014/chart" uri="{C3380CC4-5D6E-409C-BE32-E72D297353CC}">
                  <c16:uniqueId val="{0000004C-2F49-46FB-84F1-DC1362E69838}"/>
                </c:ext>
              </c:extLst>
            </c:dLbl>
            <c:dLbl>
              <c:idx val="20"/>
              <c:tx>
                <c:strRef>
                  <c:f>calcs!$Y$70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{2422B52C-F1AB-4A15-912D-5EF92239F95E}</c15:txfldGUID>
                      <c15:f>calcs!$Y$70</c15:f>
                      <c15:dlblFieldTableCache>
                        <c:ptCount val="1"/>
                        <c:pt idx="0">
                          <c:v>DO</c:v>
                        </c:pt>
                      </c15:dlblFieldTableCache>
                    </c15:dlblFTEntry>
                  </c15:dlblFieldTable>
                  <c15:showDataLabelsRange val="0"/>
                </c:ext>
                <c:ext xmlns:c16="http://schemas.microsoft.com/office/drawing/2014/chart" uri="{C3380CC4-5D6E-409C-BE32-E72D297353CC}">
                  <c16:uniqueId val="{0000004D-2F49-46FB-84F1-DC1362E69838}"/>
                </c:ext>
              </c:extLst>
            </c:dLbl>
            <c:dLbl>
              <c:idx val="21"/>
              <c:tx>
                <c:strRef>
                  <c:f>calcs!$Z$70</c:f>
                  <c:strCache>
                    <c:ptCount val="1"/>
                    <c:pt idx="0">
                      <c:v>FR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{517BA77E-062D-48D4-9941-6CD7989747F3}</c15:txfldGUID>
                      <c15:f>calcs!$Z$70</c15:f>
                      <c15:dlblFieldTableCache>
                        <c:ptCount val="1"/>
                        <c:pt idx="0">
                          <c:v>FR</c:v>
                        </c:pt>
                      </c15:dlblFieldTableCache>
                    </c15:dlblFTEntry>
                  </c15:dlblFieldTable>
                  <c15:showDataLabelsRange val="0"/>
                </c:ext>
                <c:ext xmlns:c16="http://schemas.microsoft.com/office/drawing/2014/chart" uri="{C3380CC4-5D6E-409C-BE32-E72D297353CC}">
                  <c16:uniqueId val="{0000004E-2F49-46FB-84F1-DC1362E69838}"/>
                </c:ext>
              </c:extLst>
            </c:dLbl>
            <c:dLbl>
              <c:idx val="22"/>
              <c:tx>
                <c:strRef>
                  <c:f>calcs!$AA$70</c:f>
                  <c:strCache>
                    <c:ptCount val="1"/>
                    <c:pt idx="0">
                      <c:v>SA</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{D8AC5432-C577-4C43-A890-B0E060F6D6BC}</c15:txfldGUID>
                      <c15:f>calcs!$AA$70</c15:f>
                      <c15:dlblFieldTableCache>
                        <c:ptCount val="1"/>
                        <c:pt idx="0">
                          <c:v>SA</c:v>
                        </c:pt>
                      </c15:dlblFieldTableCache>
                    </c15:dlblFTEntry>
                  </c15:dlblFieldTable>
                  <c15:showDataLabelsRange val="0"/>
                </c:ext>
                <c:ext xmlns:c16="http://schemas.microsoft.com/office/drawing/2014/chart" uri="{C3380CC4-5D6E-409C-BE32-E72D297353CC}">
                  <c16:uniqueId val="{0000004F-2F49-46FB-84F1-DC1362E69838}"/>
                </c:ext>
              </c:extLst>
            </c:dLbl>
            <c:dLbl>
              <c:idx val="23"/>
              <c:tx>
                <c:strRef>
                  <c:f>calcs!$AB$70</c:f>
                  <c:strCache>
                    <c:ptCount val="1"/>
                    <c:pt idx="0">
                      <c:v>SO</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{153A326C-4D75-4D93-9BD6-288CEC8582AD}</c15:txfldGUID>
                      <c15:f>calcs!$AB$70</c15:f>
                      <c15:dlblFieldTableCache>
                        <c:ptCount val="1"/>
                        <c:pt idx="0">
                          <c:v>SO</c:v>
                        </c:pt>
                      </c15:dlblFieldTableCache>
                    </c15:dlblFTEntry>
                  </c15:dlblFieldTable>
                  <c15:showDataLabelsRange val="0"/>
                </c:ext>
                <c:ext xmlns:c16="http://schemas.microsoft.com/office/drawing/2014/chart" uri="{C3380CC4-5D6E-409C-BE32-E72D297353CC}">
                  <c16:uniqueId val="{00000050-2F49-46FB-84F1-DC1362E69838}"/>
                </c:ext>
              </c:extLst>
            </c:dLbl>
            <c:dLbl>
              <c:idx val="24"/>
              <c:tx>
                <c:strRef>
                  <c:f>calcs!$AC$70</c:f>
                  <c:strCache>
                    <c:ptCount val="1"/>
                    <c:pt idx="0">
                      <c:v>MO</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{91C1ABEB-BFF4-48D4-9502-72D36266C30D}</c15:txfldGUID>
                      <c15:f>calcs!$AC$70</c15:f>
                      <c15:dlblFieldTableCache>
                        <c:ptCount val="1"/>
                        <c:pt idx="0">
                          <c:v>MO</c:v>
                        </c:pt>
                      </c15:dlblFieldTableCache>
                    </c15:dlblFTEntry>
                  </c15:dlblFieldTable>
                  <c15:showDataLabelsRange val="0"/>
                </c:ext>
                <c:ext xmlns:c16="http://schemas.microsoft.com/office/drawing/2014/chart" uri="{C3380CC4-5D6E-409C-BE32-E72D297353CC}">
                  <c16:uniqueId val="{00000051-2F49-46FB-84F1-DC1362E69838}"/>
                </c:ext>
              </c:extLst>
            </c:dLbl>
            <c:dLbl>
              <c:idx val="25"/>
              <c:tx>
                <c:strRef>
                  <c:f>calcs!$AD$70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{38887BB0-0BB8-4F51-9B54-DFDC4AFF3790}</c15:txfldGUID>
                      <c15:f>calcs!$AD$70</c15:f>
                      <c15:dlblFieldTableCache>
                        <c:ptCount val="1"/>
                        <c:pt idx="0">
                          <c:v>DI</c:v>
                        </c:pt>
                      </c15:dlblFieldTableCache>
                    </c15:dlblFTEntry>
                  </c15:dlblFieldTable>
                  <c15:showDataLabelsRange val="0"/>
                </c:ext>
                <c:ext xmlns:c16="http://schemas.microsoft.com/office/drawing/2014/chart" uri="{C3380CC4-5D6E-409C-BE32-E72D297353CC}">
                  <c16:uniqueId val="{00000052-2F49-46FB-84F1-DC1362E69838}"/>
                </c:ext>
              </c:extLst>
            </c:dLbl>
            <c:dLbl>
              <c:idx val="26"/>
              <c:tx>
                <c:strRef>
                  <c:f>calcs!$AE$70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{8377EB41-93A7-423F-BB87-EC453FC7BEED}</c15:txfldGUID>
                      <c15:f>calcs!$AE$70</c15:f>
                      <c15:dlblFieldTableCache>
                        <c:ptCount val="1"/>
                        <c:pt idx="0">
                          <c:v>MI</c:v>
                        </c:pt>
                      </c15:dlblFieldTableCache>
                    </c15:dlblFTEntry>
                  </c15:dlblFieldTable>
                  <c15:showDataLabelsRange val="0"/>
                </c:ext>
                <c:ext xmlns:c16="http://schemas.microsoft.com/office/drawing/2014/chart" uri="{C3380CC4-5D6E-409C-BE32-E72D297353CC}">
                  <c16:uniqueId val="{00000053-2F49-46FB-84F1-DC1362E69838}"/>
                </c:ext>
              </c:extLst>
            </c:dLbl>
            <c:dLbl>
              <c:idx val="27"/>
              <c:tx>
                <c:strRef>
                  <c:f>calcs!$AF$70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{41C8C616-9738-410C-A6E5-2D31C14B98A0}</c15:txfldGUID>
                      <c15:f>calcs!$AF$70</c15:f>
                      <c15:dlblFieldTableCache>
                        <c:ptCount val="1"/>
                        <c:pt idx="0">
                          <c:v>DO</c:v>
                        </c:pt>
                      </c15:dlblFieldTableCache>
                    </c15:dlblFTEntry>
                  </c15:dlblFieldTable>
                  <c15:showDataLabelsRange val="0"/>
                </c:ext>
                <c:ext xmlns:c16="http://schemas.microsoft.com/office/drawing/2014/chart" uri="{C3380CC4-5D6E-409C-BE32-E72D297353CC}">
                  <c16:uniqueId val="{00000054-2F49-46FB-84F1-DC1362E69838}"/>
                </c:ext>
              </c:extLst>
            </c:dLbl>
            <c:dLbl>
              <c:idx val="28"/>
              <c:tx>
                <c:strRef>
                  <c:f>calcs!$AG$70</c:f>
                  <c:strCache>
                    <c:ptCount val="1"/>
                    <c:pt idx="0">
                      <c:v>FR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{24991D20-077B-4667-9736-9DBA43EDB455}</c15:txfldGUID>
                      <c15:f>calcs!$AG$70</c15:f>
                      <c15:dlblFieldTableCache>
                        <c:ptCount val="1"/>
                        <c:pt idx="0">
                          <c:v>FR</c:v>
                        </c:pt>
                      </c15:dlblFieldTableCache>
                    </c15:dlblFTEntry>
                  </c15:dlblFieldTable>
                  <c15:showDataLabelsRange val="0"/>
                </c:ext>
                <c:ext xmlns:c16="http://schemas.microsoft.com/office/drawing/2014/chart" uri="{C3380CC4-5D6E-409C-BE32-E72D297353CC}">
                  <c16:uniqueId val="{00000055-2F49-46FB-84F1-DC1362E69838}"/>
                </c:ext>
              </c:extLst>
            </c:dLbl>
            <c:dLbl>
              <c:idx val="29"/>
              <c:tx>
                <c:strRef>
                  <c:f>calcs!$AH$70</c:f>
                  <c:strCache>
                    <c:ptCount val="1"/>
                    <c:pt idx="0">
                      <c:v>SA</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{23203FEB-59EE-4A21-B0D0-695A1EC91AD9}</c15:txfldGUID>
                      <c15:f>calcs!$AH$70</c15:f>
                      <c15:dlblFieldTableCache>
                        <c:ptCount val="1"/>
                        <c:pt idx="0">
                          <c:v>SA</c:v>
                        </c:pt>
                      </c15:dlblFieldTableCache>
                    </c15:dlblFTEntry>
                  </c15:dlblFieldTable>
                  <c15:showDataLabelsRange val="0"/>
                </c:ext>
                <c:ext xmlns:c16="http://schemas.microsoft.com/office/drawing/2014/chart" uri="{C3380CC4-5D6E-409C-BE32-E72D297353CC}">
                  <c16:uniqueId val="{00000056-2F49-46FB-84F1-DC1362E69838}"/>
                </c:ext>
              </c:extLst>
            </c:dLbl>
            <c:spPr>
              <a:noFill/>
              <a:ln>
                <a:noFill/>
              </a:ln>
              <a:effectLst/>
            </c:spPr>
            <c:txPr>
              <a:bodyPr/>
              <a:lstStyle/>
              <a:p>
                <a:pPr>
                  <a:defRPr sz="75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extLst>
            <c:ext xmlns:c16="http://schemas.microsoft.com/office/drawing/2014/chart" uri="{C3380CC4-5D6E-409C-BE32-E72D297353CC}">
              <c16:uniqueId val="{00000057-2F49-46FB-84F1-DC1362E69838}"/>
            </c:ext>
          </c:extLst>
        </c:ser>
        <c:ser>
          <c:idx val="25"/>
          <c:order val="25"/>
          <c:tx>
            <c:strRef>
              <c:f>calcs!$D$59</c:f>
              <c:strCache>
                <c:ptCount val="1"/>
                <c:pt idx="0">
                  <c:v>Aug 2017 -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#N/A</c:v>
                </c:pt>
                <c:pt idx="29">
                  <c:v>#N/A</c:v>
                </c:pt>
              </c:numCache>
            </c:numRef>
          </c:val>
          <c:smooth val="0"/>
          <c:extLst>
            <c:ext xmlns:c16="http://schemas.microsoft.com/office/drawing/2014/chart" uri="{C3380CC4-5D6E-409C-BE32-E72D297353CC}">
              <c16:uniqueId val="{00000058-2F49-46FB-84F1-DC1362E69838}"/>
            </c:ext>
          </c:extLst>
        </c:ser>
        <c:ser>
          <c:idx val="26"/>
          <c:order val="26"/>
          <c:tx>
            <c:strRef>
              <c:f>calcs!$D$62</c:f>
              <c:strCache>
                <c:ptCount val="1"/>
                <c:pt idx="0">
                  <c:v>Sep 2017 -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13</c:v>
                </c:pt>
                <c:pt idx="29">
                  <c:v>13</c:v>
                </c:pt>
              </c:numCache>
            </c:numRef>
          </c:val>
          <c:smooth val="0"/>
          <c:extLst>
            <c:ext xmlns:c16="http://schemas.microsoft.com/office/drawing/2014/chart" uri="{C3380CC4-5D6E-409C-BE32-E72D297353CC}">
              <c16:uniqueId val="{00000059-2F49-46FB-84F1-DC1362E69838}"/>
            </c:ext>
          </c:extLst>
        </c:ser>
        <c:dLbls>
          <c:showLegendKey val="0"/>
          <c:showVal val="0"/>
          <c:showCatName val="0"/>
          <c:showSerName val="0"/>
          <c:showPercent val="0"/>
          <c:showBubbleSize val="0"/>
        </c:dLbls>
        <c:marker val="1"/>
        <c:smooth val="0"/>
        <c:axId val="148965128"/>
        <c:axId val="148961600"/>
      </c:lineChart>
      <c:dateAx>
        <c:axId val="148965128"/>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148961600"/>
        <c:crosses val="autoZero"/>
        <c:auto val="1"/>
        <c:lblOffset val="100"/>
        <c:baseTimeUnit val="days"/>
      </c:dateAx>
      <c:valAx>
        <c:axId val="148961600"/>
        <c:scaling>
          <c:orientation val="minMax"/>
          <c:max val="13.5"/>
          <c:min val="0"/>
        </c:scaling>
        <c:delete val="1"/>
        <c:axPos val="l"/>
        <c:numFmt formatCode="General" sourceLinked="1"/>
        <c:majorTickMark val="out"/>
        <c:minorTickMark val="none"/>
        <c:tickLblPos val="nextTo"/>
        <c:crossAx val="148965128"/>
        <c:crosses val="autoZero"/>
        <c:crossBetween val="between"/>
        <c:majorUnit val="1"/>
      </c:valAx>
    </c:plotArea>
    <c:plotVisOnly val="1"/>
    <c:dispBlanksAs val="gap"/>
    <c:showDLblsOverMax val="0"/>
  </c:chart>
  <c:spPr>
    <a:noFill/>
    <a:ln>
      <a:noFill/>
    </a:ln>
  </c:spPr>
  <c:txPr>
    <a:bodyPr/>
    <a:lstStyle/>
    <a:p>
      <a:pPr>
        <a:defRPr sz="1000"/>
      </a:pPr>
      <a:endParaRPr lang="de-DE"/>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FensterOffset"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7</xdr:col>
      <xdr:colOff>393954</xdr:colOff>
      <xdr:row>16</xdr:row>
      <xdr:rowOff>161925</xdr:rowOff>
    </xdr:to>
    <xdr:graphicFrame macro="">
      <xdr:nvGraphicFramePr>
        <xdr:cNvPr id="7" name="Zeitachsendiagramm" descr="Scrollable timeline of the project activities." title="Timeline Chart">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45720</xdr:colOff>
          <xdr:row>18</xdr:row>
          <xdr:rowOff>213360</xdr:rowOff>
        </xdr:from>
        <xdr:to>
          <xdr:col>7</xdr:col>
          <xdr:colOff>381000</xdr:colOff>
          <xdr:row>20</xdr:row>
          <xdr:rowOff>0</xdr:rowOff>
        </xdr:to>
        <xdr:sp macro="" textlink="">
          <xdr:nvSpPr>
            <xdr:cNvPr id="1025" name="Bildlaufleiste" descr="Click the scroll bar to modify the project time frame shown on the Timeline Chart or enter the start date for the display of project activities in cell D20."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ktivitäten" displayName="Aktivitäten" ref="B22:G34" totalsRowShown="0" headerRowDxfId="7" dataDxfId="6">
  <autoFilter ref="B22:G34"/>
  <sortState ref="C20:G25">
    <sortCondition ref="D19:D25"/>
  </sortState>
  <tableColumns count="6">
    <tableColumn id="5" name="Id" dataDxfId="5">
      <calculatedColumnFormula>N(B22)+1</calculatedColumnFormula>
    </tableColumn>
    <tableColumn id="1" name="AKTIVITÄT" dataDxfId="4"/>
    <tableColumn id="2" name="ANFANG" dataDxfId="3">
      <calculatedColumnFormula>D22+10</calculatedColumnFormula>
    </tableColumn>
    <tableColumn id="3" name="ENDE" dataDxfId="2">
      <calculatedColumnFormula>Aktivitäten[[#This Row],[ANFANG]]+2</calculatedColumnFormula>
    </tableColumn>
    <tableColumn id="6" name="Zuständig" dataDxfId="0"/>
    <tableColumn id="4" name="NOTIZEN" dataDxfId="1"/>
  </tableColumns>
  <tableStyleInfo name="Project Timeline" showFirstColumn="0" showLastColumn="0" showRowStripes="1" showColumnStripes="0"/>
  <extLst>
    <ext xmlns:x14="http://schemas.microsoft.com/office/spreadsheetml/2009/9/main" uri="{504A1905-F514-4f6f-8877-14C23A59335A}">
      <x14:table altText="Aktivitäten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J34"/>
  <sheetViews>
    <sheetView showGridLines="0" tabSelected="1" zoomScaleNormal="100" workbookViewId="0">
      <selection activeCell="J8" sqref="J8"/>
    </sheetView>
  </sheetViews>
  <sheetFormatPr baseColWidth="10" defaultColWidth="9.109375" defaultRowHeight="17.25" customHeight="1" x14ac:dyDescent="0.3"/>
  <cols>
    <col min="1" max="1" width="5.5546875" style="8" customWidth="1"/>
    <col min="2" max="2" width="0" style="8" hidden="1" customWidth="1"/>
    <col min="3" max="3" width="31" style="8" customWidth="1"/>
    <col min="4" max="5" width="18.44140625" style="8" customWidth="1"/>
    <col min="6" max="6" width="13.5546875" style="8" bestFit="1" customWidth="1"/>
    <col min="7" max="7" width="37.77734375" style="8" customWidth="1"/>
    <col min="8" max="16384" width="9.109375" style="8"/>
  </cols>
  <sheetData>
    <row r="1" spans="1:7" s="7" customFormat="1" ht="47.25" customHeight="1" thickBot="1" x14ac:dyDescent="0.35">
      <c r="A1" s="4"/>
      <c r="B1" s="5"/>
      <c r="C1" s="19" t="s">
        <v>33</v>
      </c>
      <c r="D1" s="4"/>
      <c r="E1" s="4"/>
      <c r="F1" s="4"/>
      <c r="G1" s="6"/>
    </row>
    <row r="2" spans="1:7" ht="17.25" customHeight="1" thickTop="1" x14ac:dyDescent="0.3">
      <c r="C2" s="9"/>
    </row>
    <row r="18" spans="2:10" ht="17.25" customHeight="1" thickBot="1" x14ac:dyDescent="0.35">
      <c r="C18" s="10"/>
      <c r="D18" s="10"/>
      <c r="E18" s="10"/>
      <c r="F18" s="10"/>
    </row>
    <row r="19" spans="2:10" ht="17.25" customHeight="1" thickTop="1" x14ac:dyDescent="0.3">
      <c r="C19" s="11"/>
      <c r="D19" s="11"/>
      <c r="E19" s="11"/>
      <c r="F19" s="11"/>
    </row>
    <row r="20" spans="2:10" ht="17.25" customHeight="1" x14ac:dyDescent="0.35">
      <c r="C20" s="17" t="s">
        <v>10</v>
      </c>
      <c r="D20" s="18">
        <f ca="1">TODAY()-3</f>
        <v>42951</v>
      </c>
      <c r="E20" s="11"/>
      <c r="F20" s="11"/>
    </row>
    <row r="21" spans="2:10" ht="17.25" customHeight="1" x14ac:dyDescent="0.3">
      <c r="C21" s="11"/>
      <c r="D21" s="11"/>
      <c r="E21" s="11"/>
      <c r="F21" s="11"/>
    </row>
    <row r="22" spans="2:10" ht="17.25" customHeight="1" x14ac:dyDescent="0.3">
      <c r="B22" s="12" t="s">
        <v>1</v>
      </c>
      <c r="C22" s="13" t="s">
        <v>6</v>
      </c>
      <c r="D22" s="13" t="s">
        <v>7</v>
      </c>
      <c r="E22" s="13" t="s">
        <v>8</v>
      </c>
      <c r="F22" s="13" t="s">
        <v>29</v>
      </c>
      <c r="G22" s="13" t="s">
        <v>9</v>
      </c>
    </row>
    <row r="23" spans="2:10" ht="17.25" customHeight="1" x14ac:dyDescent="0.3">
      <c r="B23" s="12">
        <f t="shared" ref="B23:B28" si="0">N(B22)+1</f>
        <v>1</v>
      </c>
      <c r="C23" s="14" t="s">
        <v>3</v>
      </c>
      <c r="D23" s="15">
        <v>42953</v>
      </c>
      <c r="E23" s="15"/>
      <c r="F23" s="15"/>
      <c r="G23" s="14"/>
      <c r="I23" s="8" t="s">
        <v>30</v>
      </c>
      <c r="J23" s="8">
        <f>COUNTIF($F:$F,$I23)</f>
        <v>3</v>
      </c>
    </row>
    <row r="24" spans="2:10" ht="17.25" customHeight="1" x14ac:dyDescent="0.3">
      <c r="B24" s="12">
        <f t="shared" si="0"/>
        <v>2</v>
      </c>
      <c r="C24" s="14" t="s">
        <v>20</v>
      </c>
      <c r="D24" s="15">
        <f>+D23+1</f>
        <v>42954</v>
      </c>
      <c r="E24" s="15">
        <f>Aktivitäten[[#This Row],[ANFANG]]+1</f>
        <v>42955</v>
      </c>
      <c r="F24" s="15" t="s">
        <v>30</v>
      </c>
      <c r="G24" s="14"/>
      <c r="I24" s="8" t="s">
        <v>31</v>
      </c>
      <c r="J24" s="8">
        <f t="shared" ref="J24:J25" si="1">COUNTIF($F:$F,$I24)</f>
        <v>3</v>
      </c>
    </row>
    <row r="25" spans="2:10" ht="17.25" customHeight="1" x14ac:dyDescent="0.3">
      <c r="B25" s="12">
        <f t="shared" si="0"/>
        <v>3</v>
      </c>
      <c r="C25" s="14" t="s">
        <v>21</v>
      </c>
      <c r="D25" s="15">
        <f>D24+1</f>
        <v>42955</v>
      </c>
      <c r="E25" s="15">
        <f>Aktivitäten[[#This Row],[ANFANG]]+2</f>
        <v>42957</v>
      </c>
      <c r="F25" s="15" t="s">
        <v>30</v>
      </c>
      <c r="G25" s="14"/>
      <c r="I25" s="8" t="s">
        <v>32</v>
      </c>
      <c r="J25" s="8">
        <f t="shared" si="1"/>
        <v>3</v>
      </c>
    </row>
    <row r="26" spans="2:10" ht="17.25" customHeight="1" x14ac:dyDescent="0.3">
      <c r="B26" s="12">
        <f t="shared" si="0"/>
        <v>4</v>
      </c>
      <c r="C26" s="14" t="s">
        <v>22</v>
      </c>
      <c r="D26" s="15">
        <f>D25+3</f>
        <v>42958</v>
      </c>
      <c r="E26" s="15">
        <f>+Aktivitäten[[#This Row],[ANFANG]]+3</f>
        <v>42961</v>
      </c>
      <c r="F26" s="15" t="s">
        <v>31</v>
      </c>
      <c r="G26" s="14"/>
    </row>
    <row r="27" spans="2:10" ht="17.25" customHeight="1" x14ac:dyDescent="0.3">
      <c r="B27" s="12">
        <f t="shared" si="0"/>
        <v>5</v>
      </c>
      <c r="C27" s="14" t="s">
        <v>23</v>
      </c>
      <c r="D27" s="15">
        <f>+D26+3</f>
        <v>42961</v>
      </c>
      <c r="E27" s="15">
        <f>Aktivitäten[[#This Row],[ANFANG]]+2</f>
        <v>42963</v>
      </c>
      <c r="F27" s="15" t="s">
        <v>32</v>
      </c>
      <c r="G27" s="14"/>
    </row>
    <row r="28" spans="2:10" ht="17.25" customHeight="1" x14ac:dyDescent="0.3">
      <c r="B28" s="12">
        <f t="shared" si="0"/>
        <v>6</v>
      </c>
      <c r="C28" s="14" t="s">
        <v>24</v>
      </c>
      <c r="D28" s="15">
        <f>+D27+3</f>
        <v>42964</v>
      </c>
      <c r="E28" s="15">
        <f>Aktivitäten[[#This Row],[ANFANG]]+2</f>
        <v>42966</v>
      </c>
      <c r="F28" s="15" t="s">
        <v>32</v>
      </c>
      <c r="G28" s="14"/>
    </row>
    <row r="29" spans="2:10" ht="17.25" customHeight="1" x14ac:dyDescent="0.3">
      <c r="B29" s="16">
        <f t="shared" ref="B29:B33" si="2">N(B28)+1</f>
        <v>7</v>
      </c>
      <c r="C29" s="14" t="s">
        <v>25</v>
      </c>
      <c r="D29" s="15">
        <f>+D28+3</f>
        <v>42967</v>
      </c>
      <c r="E29" s="15">
        <f>+Aktivitäten[[#This Row],[ANFANG]]+2</f>
        <v>42969</v>
      </c>
      <c r="F29" s="15" t="s">
        <v>31</v>
      </c>
      <c r="G29" s="14"/>
    </row>
    <row r="30" spans="2:10" ht="17.25" customHeight="1" x14ac:dyDescent="0.3">
      <c r="B30" s="16">
        <f t="shared" si="2"/>
        <v>8</v>
      </c>
      <c r="C30" s="14" t="s">
        <v>26</v>
      </c>
      <c r="D30" s="15">
        <f>+D29</f>
        <v>42967</v>
      </c>
      <c r="E30" s="15">
        <f>+Aktivitäten[[#This Row],[ANFANG]]+2</f>
        <v>42969</v>
      </c>
      <c r="F30" s="15" t="s">
        <v>30</v>
      </c>
      <c r="G30" s="14"/>
    </row>
    <row r="31" spans="2:10" ht="17.25" customHeight="1" x14ac:dyDescent="0.3">
      <c r="B31" s="16">
        <f t="shared" si="2"/>
        <v>9</v>
      </c>
      <c r="C31" s="14" t="s">
        <v>27</v>
      </c>
      <c r="D31" s="15">
        <f>+D30+3</f>
        <v>42970</v>
      </c>
      <c r="E31" s="15">
        <f>+Aktivitäten[[#This Row],[ANFANG]]+2</f>
        <v>42972</v>
      </c>
      <c r="F31" s="15" t="s">
        <v>31</v>
      </c>
      <c r="G31" s="14"/>
    </row>
    <row r="32" spans="2:10" ht="17.25" customHeight="1" x14ac:dyDescent="0.3">
      <c r="B32" s="16">
        <f t="shared" si="2"/>
        <v>10</v>
      </c>
      <c r="C32" s="14" t="s">
        <v>28</v>
      </c>
      <c r="D32" s="15">
        <f>+D31+3</f>
        <v>42973</v>
      </c>
      <c r="E32" s="15">
        <f>+Aktivitäten[[#This Row],[ANFANG]]+3</f>
        <v>42976</v>
      </c>
      <c r="F32" s="15" t="s">
        <v>32</v>
      </c>
      <c r="G32" s="14"/>
    </row>
    <row r="33" spans="2:7" ht="17.25" customHeight="1" x14ac:dyDescent="0.3">
      <c r="B33" s="16">
        <f t="shared" si="2"/>
        <v>11</v>
      </c>
      <c r="C33" s="14" t="s">
        <v>5</v>
      </c>
      <c r="D33" s="15">
        <f>+D32+3</f>
        <v>42976</v>
      </c>
      <c r="E33" s="15">
        <f>+Aktivitäten[[#This Row],[ANFANG]]</f>
        <v>42976</v>
      </c>
      <c r="F33" s="15"/>
      <c r="G33" s="14"/>
    </row>
    <row r="34" spans="2:7" ht="17.25" customHeight="1" x14ac:dyDescent="0.3">
      <c r="B34" s="16">
        <f>N(B33)+1</f>
        <v>12</v>
      </c>
      <c r="C34" s="14" t="s">
        <v>4</v>
      </c>
      <c r="D34" s="15">
        <f>+D33</f>
        <v>42976</v>
      </c>
      <c r="E34" s="15"/>
      <c r="F34" s="15"/>
      <c r="G34" s="14"/>
    </row>
  </sheetData>
  <sheetProtection selectLockedCells="1"/>
  <dataValidations count="1">
    <dataValidation type="list" allowBlank="1" showInputMessage="1" showErrorMessage="1" sqref="F24:F34">
      <formula1>$I$23:$I$25</formula1>
    </dataValidation>
  </dataValidations>
  <printOptions horizontalCentered="1"/>
  <pageMargins left="0.25" right="0.25" top="0.5" bottom="0.5" header="0.3" footer="0.3"/>
  <pageSetup paperSize="9"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Bildlaufleiste">
              <controlPr defaultSize="0" autoPict="0" altText="Click the scroll bar to modify the project time frame shown on the Timeline Chart or enter the start date for the display of project activities in cell D20.">
                <anchor moveWithCells="1">
                  <from>
                    <xdr:col>4</xdr:col>
                    <xdr:colOff>45720</xdr:colOff>
                    <xdr:row>18</xdr:row>
                    <xdr:rowOff>213360</xdr:rowOff>
                  </from>
                  <to>
                    <xdr:col>7</xdr:col>
                    <xdr:colOff>381000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topLeftCell="A34" workbookViewId="0">
      <selection activeCell="F32" sqref="F32"/>
    </sheetView>
  </sheetViews>
  <sheetFormatPr baseColWidth="10" defaultColWidth="9.109375" defaultRowHeight="13.8" x14ac:dyDescent="0.3"/>
  <cols>
    <col min="2" max="2" width="10.5546875" customWidth="1"/>
    <col min="3" max="3" width="20.88671875" customWidth="1"/>
    <col min="4" max="4" width="17.5546875" customWidth="1"/>
    <col min="5" max="34" width="10.88671875" customWidth="1"/>
    <col min="35" max="35" width="17.5546875" customWidth="1"/>
  </cols>
  <sheetData>
    <row r="1" spans="1:6" x14ac:dyDescent="0.3">
      <c r="A1" t="s">
        <v>11</v>
      </c>
    </row>
    <row r="3" spans="1:6" x14ac:dyDescent="0.3">
      <c r="C3" t="s">
        <v>12</v>
      </c>
      <c r="D3" s="1">
        <f ca="1">TODAY()</f>
        <v>42954</v>
      </c>
      <c r="E3" s="1"/>
    </row>
    <row r="4" spans="1:6" x14ac:dyDescent="0.3">
      <c r="D4">
        <v>5</v>
      </c>
    </row>
    <row r="6" spans="1:6" x14ac:dyDescent="0.3">
      <c r="E6" t="e">
        <f>NA()</f>
        <v>#N/A</v>
      </c>
    </row>
    <row r="7" spans="1:6" x14ac:dyDescent="0.3">
      <c r="E7" t="e">
        <f>NA()</f>
        <v>#N/A</v>
      </c>
    </row>
    <row r="8" spans="1:6" x14ac:dyDescent="0.3">
      <c r="E8" t="e">
        <f>NA()</f>
        <v>#N/A</v>
      </c>
    </row>
    <row r="9" spans="1:6" x14ac:dyDescent="0.3">
      <c r="C9" s="2" t="s">
        <v>13</v>
      </c>
      <c r="D9">
        <f ca="1">SUMPRODUCT( ((Aktivitäten[ANFANG]&gt;=StartDatumFenster)+(Aktivitäten[ENDE]&gt;=StartDatumFenster)&gt;0)*(Aktivitäten[ANFANG]&lt;=(StartDatumFenster+FensterTage-1)) )</f>
        <v>12</v>
      </c>
      <c r="E9" t="e">
        <f>NA()</f>
        <v>#N/A</v>
      </c>
    </row>
    <row r="10" spans="1:6" x14ac:dyDescent="0.3">
      <c r="D10">
        <v>9</v>
      </c>
      <c r="E10" t="e">
        <f>NA()</f>
        <v>#N/A</v>
      </c>
    </row>
    <row r="11" spans="1:6" x14ac:dyDescent="0.3">
      <c r="D11">
        <f ca="1">D10-MIN(D10,D9)</f>
        <v>0</v>
      </c>
      <c r="E11" t="e">
        <f>NA()</f>
        <v>#N/A</v>
      </c>
    </row>
    <row r="12" spans="1:6" x14ac:dyDescent="0.3">
      <c r="E12" t="e">
        <f>NA()</f>
        <v>#N/A</v>
      </c>
    </row>
    <row r="13" spans="1:6" x14ac:dyDescent="0.3">
      <c r="C13" s="2"/>
      <c r="E13" t="e">
        <f>NA()</f>
        <v>#N/A</v>
      </c>
    </row>
    <row r="14" spans="1:6" x14ac:dyDescent="0.3">
      <c r="C14" s="2"/>
      <c r="E14" t="e">
        <f>NA()</f>
        <v>#N/A</v>
      </c>
    </row>
    <row r="15" spans="1:6" x14ac:dyDescent="0.3">
      <c r="C15" s="2"/>
      <c r="E15">
        <f t="array" aca="1" ref="E15" ca="1">INDEX(Aktivitäten[Id],MATCH(1, ((Aktivitäten[ANFANG]&gt;=StartDatumFenster)+(Aktivitäten[ENDE]&gt;=StartDatumFenster)&gt;0)*(Aktivitäten[ANFANG]&lt;=(StartDatumFenster+FensterTage-1)), 0))</f>
        <v>1</v>
      </c>
      <c r="F15">
        <f t="shared" ref="F15:F23" ca="1" si="0">OFFSET(E15,-$D$11,)</f>
        <v>1</v>
      </c>
    </row>
    <row r="16" spans="1:6" x14ac:dyDescent="0.3">
      <c r="C16" s="2"/>
      <c r="E16">
        <f t="array" aca="1" ref="E16" ca="1">INDEX(Aktivitäten[Id],MATCH(1, (Aktivitäten[Id]&gt;E15)*((Aktivitäten[ANFANG]&gt;=StartDatumFenster)+(Aktivitäten[ENDE]&gt;=StartDatumFenster)&gt;0)*(Aktivitäten[ANFANG]&lt;=(StartDatumFenster+FensterTage-1)), 0))</f>
        <v>2</v>
      </c>
      <c r="F16">
        <f t="shared" ca="1" si="0"/>
        <v>2</v>
      </c>
    </row>
    <row r="17" spans="1:35" x14ac:dyDescent="0.3">
      <c r="C17" s="2"/>
      <c r="E17">
        <f t="array" aca="1" ref="E17" ca="1">INDEX(Aktivitäten[Id],MATCH(1, (Aktivitäten[Id]&gt;E16)*((Aktivitäten[ANFANG]&gt;=StartDatumFenster)+(Aktivitäten[ENDE]&gt;=StartDatumFenster)&gt;0)*(Aktivitäten[ANFANG]&lt;=(StartDatumFenster+FensterTage-1)), 0))</f>
        <v>3</v>
      </c>
      <c r="F17">
        <f t="shared" ca="1" si="0"/>
        <v>3</v>
      </c>
    </row>
    <row r="18" spans="1:35" x14ac:dyDescent="0.3">
      <c r="E18">
        <f t="array" aca="1" ref="E18" ca="1">INDEX(Aktivitäten[Id],MATCH(1, (Aktivitäten[Id]&gt;E17)*((Aktivitäten[ANFANG]&gt;=StartDatumFenster)+(Aktivitäten[ENDE]&gt;=StartDatumFenster)&gt;0)*(Aktivitäten[ANFANG]&lt;=(StartDatumFenster+FensterTage-1)), 0))</f>
        <v>4</v>
      </c>
      <c r="F18">
        <f t="shared" ca="1" si="0"/>
        <v>4</v>
      </c>
    </row>
    <row r="19" spans="1:35" x14ac:dyDescent="0.3">
      <c r="E19">
        <f t="array" aca="1" ref="E19" ca="1">INDEX(Aktivitäten[Id],MATCH(1, (Aktivitäten[Id]&gt;E18)*((Aktivitäten[ANFANG]&gt;=StartDatumFenster)+(Aktivitäten[ENDE]&gt;=StartDatumFenster)&gt;0)*(Aktivitäten[ANFANG]&lt;=(StartDatumFenster+FensterTage-1)), 0))</f>
        <v>5</v>
      </c>
      <c r="F19">
        <f t="shared" ca="1" si="0"/>
        <v>5</v>
      </c>
    </row>
    <row r="20" spans="1:35" x14ac:dyDescent="0.3">
      <c r="E20">
        <f t="array" aca="1" ref="E20" ca="1">INDEX(Aktivitäten[Id],MATCH(1, (Aktivitäten[Id]&gt;E19)*((Aktivitäten[ANFANG]&gt;=StartDatumFenster)+(Aktivitäten[ENDE]&gt;=StartDatumFenster)&gt;0)*(Aktivitäten[ANFANG]&lt;=(StartDatumFenster+FensterTage-1)), 0))</f>
        <v>6</v>
      </c>
      <c r="F20">
        <f t="shared" ca="1" si="0"/>
        <v>6</v>
      </c>
    </row>
    <row r="21" spans="1:35" x14ac:dyDescent="0.3">
      <c r="E21">
        <f t="array" aca="1" ref="E21" ca="1">INDEX(Aktivitäten[Id],MATCH(1, (Aktivitäten[Id]&gt;E20)*((Aktivitäten[ANFANG]&gt;=StartDatumFenster)+(Aktivitäten[ENDE]&gt;=StartDatumFenster)&gt;0)*(Aktivitäten[ANFANG]&lt;=(StartDatumFenster+FensterTage-1)), 0))</f>
        <v>7</v>
      </c>
      <c r="F21">
        <f t="shared" ca="1" si="0"/>
        <v>7</v>
      </c>
    </row>
    <row r="22" spans="1:35" x14ac:dyDescent="0.3">
      <c r="E22">
        <f t="array" aca="1" ref="E22" ca="1">INDEX(Aktivitäten[Id],MATCH(1, (Aktivitäten[Id]&gt;E21)*((Aktivitäten[ANFANG]&gt;=StartDatumFenster)+(Aktivitäten[ENDE]&gt;=StartDatumFenster)&gt;0)*(Aktivitäten[ANFANG]&lt;=(StartDatumFenster+FensterTage-1)), 0))</f>
        <v>8</v>
      </c>
      <c r="F22">
        <f t="shared" ca="1" si="0"/>
        <v>8</v>
      </c>
    </row>
    <row r="23" spans="1:35" x14ac:dyDescent="0.3">
      <c r="E23">
        <f t="array" aca="1" ref="E23" ca="1">INDEX(Aktivitäten[Id],MATCH(1, (Aktivitäten[Id]&gt;E22)*((Aktivitäten[ANFANG]&gt;=StartDatumFenster)+(Aktivitäten[ENDE]&gt;=StartDatumFenster)&gt;0)*(Aktivitäten[ANFANG]&lt;=(StartDatumFenster+FensterTage-1)), 0))</f>
        <v>9</v>
      </c>
      <c r="F23">
        <f t="shared" ca="1" si="0"/>
        <v>9</v>
      </c>
    </row>
    <row r="25" spans="1:35" x14ac:dyDescent="0.3">
      <c r="C25" t="s">
        <v>14</v>
      </c>
      <c r="D25" s="1">
        <f ca="1">Startdatum+FensterOffset</f>
        <v>42951</v>
      </c>
    </row>
    <row r="26" spans="1:35" x14ac:dyDescent="0.3">
      <c r="C26" t="s">
        <v>0</v>
      </c>
      <c r="D26">
        <v>0</v>
      </c>
    </row>
    <row r="28" spans="1:35" x14ac:dyDescent="0.3">
      <c r="C28" t="s">
        <v>15</v>
      </c>
      <c r="D28" s="2">
        <f ca="1">Projektzeitachse!D20</f>
        <v>42951</v>
      </c>
    </row>
    <row r="29" spans="1:35" x14ac:dyDescent="0.3">
      <c r="C29" t="s">
        <v>16</v>
      </c>
      <c r="D29">
        <v>30</v>
      </c>
    </row>
    <row r="31" spans="1:35" x14ac:dyDescent="0.3">
      <c r="A31" t="s">
        <v>2</v>
      </c>
      <c r="B31" t="s">
        <v>17</v>
      </c>
      <c r="C31" t="s">
        <v>18</v>
      </c>
      <c r="D31" t="s">
        <v>6</v>
      </c>
      <c r="E31" s="1">
        <f ca="1">StartDatumFenster</f>
        <v>42951</v>
      </c>
      <c r="F31" s="1">
        <f t="shared" ref="F31:AI31" ca="1" si="1">E31+1</f>
        <v>42952</v>
      </c>
      <c r="G31" s="1">
        <f t="shared" ca="1" si="1"/>
        <v>42953</v>
      </c>
      <c r="H31" s="1">
        <f t="shared" ca="1" si="1"/>
        <v>42954</v>
      </c>
      <c r="I31" s="1">
        <f t="shared" ca="1" si="1"/>
        <v>42955</v>
      </c>
      <c r="J31" s="1">
        <f t="shared" ca="1" si="1"/>
        <v>42956</v>
      </c>
      <c r="K31" s="1">
        <f t="shared" ca="1" si="1"/>
        <v>42957</v>
      </c>
      <c r="L31" s="1">
        <f t="shared" ca="1" si="1"/>
        <v>42958</v>
      </c>
      <c r="M31" s="1">
        <f t="shared" ca="1" si="1"/>
        <v>42959</v>
      </c>
      <c r="N31" s="1">
        <f t="shared" ca="1" si="1"/>
        <v>42960</v>
      </c>
      <c r="O31" s="1">
        <f t="shared" ca="1" si="1"/>
        <v>42961</v>
      </c>
      <c r="P31" s="1">
        <f t="shared" ca="1" si="1"/>
        <v>42962</v>
      </c>
      <c r="Q31" s="1">
        <f t="shared" ca="1" si="1"/>
        <v>42963</v>
      </c>
      <c r="R31" s="1">
        <f t="shared" ca="1" si="1"/>
        <v>42964</v>
      </c>
      <c r="S31" s="1">
        <f t="shared" ca="1" si="1"/>
        <v>42965</v>
      </c>
      <c r="T31" s="1">
        <f t="shared" ca="1" si="1"/>
        <v>42966</v>
      </c>
      <c r="U31" s="1">
        <f t="shared" ca="1" si="1"/>
        <v>42967</v>
      </c>
      <c r="V31" s="1">
        <f t="shared" ca="1" si="1"/>
        <v>42968</v>
      </c>
      <c r="W31" s="1">
        <f t="shared" ca="1" si="1"/>
        <v>42969</v>
      </c>
      <c r="X31" s="1">
        <f t="shared" ca="1" si="1"/>
        <v>42970</v>
      </c>
      <c r="Y31" s="1">
        <f t="shared" ca="1" si="1"/>
        <v>42971</v>
      </c>
      <c r="Z31" s="1">
        <f t="shared" ca="1" si="1"/>
        <v>42972</v>
      </c>
      <c r="AA31" s="1">
        <f t="shared" ca="1" si="1"/>
        <v>42973</v>
      </c>
      <c r="AB31" s="1">
        <f t="shared" ca="1" si="1"/>
        <v>42974</v>
      </c>
      <c r="AC31" s="1">
        <f t="shared" ca="1" si="1"/>
        <v>42975</v>
      </c>
      <c r="AD31" s="1">
        <f t="shared" ca="1" si="1"/>
        <v>42976</v>
      </c>
      <c r="AE31" s="1">
        <f t="shared" ca="1" si="1"/>
        <v>42977</v>
      </c>
      <c r="AF31" s="1">
        <f t="shared" ca="1" si="1"/>
        <v>42978</v>
      </c>
      <c r="AG31" s="1">
        <f t="shared" ca="1" si="1"/>
        <v>42979</v>
      </c>
      <c r="AH31" s="1">
        <f t="shared" ca="1" si="1"/>
        <v>42980</v>
      </c>
      <c r="AI31" s="1">
        <f t="shared" ca="1" si="1"/>
        <v>42981</v>
      </c>
    </row>
    <row r="32" spans="1:35" x14ac:dyDescent="0.3">
      <c r="A32">
        <v>11.3</v>
      </c>
      <c r="B32">
        <v>1</v>
      </c>
      <c r="C32">
        <f t="shared" ref="C32:C40" ca="1" si="2">F15</f>
        <v>1</v>
      </c>
      <c r="D32" t="str">
        <f ca="1">INDEX(Aktivitäten[AKTIVITÄT],MATCH($C32,Aktivitäten[Id],0))</f>
        <v>Projektanfang</v>
      </c>
      <c r="E32" t="e">
        <f ca="1">Rasterberechnung</f>
        <v>#N/A</v>
      </c>
      <c r="F32" t="e">
        <f ca="1">Rasterberechnung</f>
        <v>#N/A</v>
      </c>
      <c r="G32">
        <f ca="1">Rasterberechnung</f>
        <v>11.3</v>
      </c>
      <c r="H32" t="e">
        <f ca="1">Rasterberechnung</f>
        <v>#N/A</v>
      </c>
      <c r="I32" t="e">
        <f ca="1">Rasterberechnung</f>
        <v>#N/A</v>
      </c>
      <c r="J32" t="e">
        <f ca="1">Rasterberechnung</f>
        <v>#N/A</v>
      </c>
      <c r="K32" t="e">
        <f ca="1">Rasterberechnung</f>
        <v>#N/A</v>
      </c>
      <c r="L32" t="e">
        <f ca="1">Rasterberechnung</f>
        <v>#N/A</v>
      </c>
      <c r="M32" t="e">
        <f ca="1">Rasterberechnung</f>
        <v>#N/A</v>
      </c>
      <c r="N32" t="e">
        <f ca="1">Rasterberechnung</f>
        <v>#N/A</v>
      </c>
      <c r="O32" t="e">
        <f ca="1">Rasterberechnung</f>
        <v>#N/A</v>
      </c>
      <c r="P32" t="e">
        <f ca="1">Rasterberechnung</f>
        <v>#N/A</v>
      </c>
      <c r="Q32" t="e">
        <f ca="1">Rasterberechnung</f>
        <v>#N/A</v>
      </c>
      <c r="R32" t="e">
        <f ca="1">Rasterberechnung</f>
        <v>#N/A</v>
      </c>
      <c r="S32" t="e">
        <f ca="1">Rasterberechnung</f>
        <v>#N/A</v>
      </c>
      <c r="T32" t="e">
        <f ca="1">Rasterberechnung</f>
        <v>#N/A</v>
      </c>
      <c r="U32" t="e">
        <f ca="1">Rasterberechnung</f>
        <v>#N/A</v>
      </c>
      <c r="V32" t="e">
        <f ca="1">Rasterberechnung</f>
        <v>#N/A</v>
      </c>
      <c r="W32" t="e">
        <f ca="1">Rasterberechnung</f>
        <v>#N/A</v>
      </c>
      <c r="X32" t="e">
        <f ca="1">Rasterberechnung</f>
        <v>#N/A</v>
      </c>
      <c r="Y32" t="e">
        <f ca="1">Rasterberechnung</f>
        <v>#N/A</v>
      </c>
      <c r="Z32" t="e">
        <f ca="1">Rasterberechnung</f>
        <v>#N/A</v>
      </c>
      <c r="AA32" t="e">
        <f ca="1">Rasterberechnung</f>
        <v>#N/A</v>
      </c>
      <c r="AB32" t="e">
        <f ca="1">Rasterberechnung</f>
        <v>#N/A</v>
      </c>
      <c r="AC32" t="e">
        <f ca="1">Rasterberechnung</f>
        <v>#N/A</v>
      </c>
      <c r="AD32" t="e">
        <f ca="1">Rasterberechnung</f>
        <v>#N/A</v>
      </c>
      <c r="AE32" t="e">
        <f ca="1">Rasterberechnung</f>
        <v>#N/A</v>
      </c>
      <c r="AF32" t="e">
        <f ca="1">Rasterberechnung</f>
        <v>#N/A</v>
      </c>
      <c r="AG32" t="e">
        <f ca="1">Rasterberechnung</f>
        <v>#N/A</v>
      </c>
      <c r="AH32" t="e">
        <f ca="1">Rasterberechnung</f>
        <v>#N/A</v>
      </c>
      <c r="AI32" t="e">
        <f ca="1">Rasterberechnung</f>
        <v>#N/A</v>
      </c>
    </row>
    <row r="33" spans="1:35" x14ac:dyDescent="0.3">
      <c r="A33">
        <f>A32-1</f>
        <v>10.3</v>
      </c>
      <c r="B33">
        <v>2</v>
      </c>
      <c r="C33">
        <f t="shared" ca="1" si="2"/>
        <v>2</v>
      </c>
      <c r="D33" t="str">
        <f ca="1">INDEX(Aktivitäten[AKTIVITÄT],MATCH($C33,Aktivitäten[Id],0))</f>
        <v>UI erstellen</v>
      </c>
      <c r="E33" t="e">
        <f ca="1">Rasterberechnung</f>
        <v>#N/A</v>
      </c>
      <c r="F33" t="e">
        <f ca="1">Rasterberechnung</f>
        <v>#N/A</v>
      </c>
      <c r="G33" t="e">
        <f ca="1">Rasterberechnung</f>
        <v>#N/A</v>
      </c>
      <c r="H33">
        <f ca="1">Rasterberechnung</f>
        <v>10.3</v>
      </c>
      <c r="I33">
        <f ca="1">Rasterberechnung</f>
        <v>10.3</v>
      </c>
      <c r="J33" t="e">
        <f ca="1">Rasterberechnung</f>
        <v>#N/A</v>
      </c>
      <c r="K33" t="e">
        <f ca="1">Rasterberechnung</f>
        <v>#N/A</v>
      </c>
      <c r="L33" t="e">
        <f ca="1">Rasterberechnung</f>
        <v>#N/A</v>
      </c>
      <c r="M33" t="e">
        <f ca="1">Rasterberechnung</f>
        <v>#N/A</v>
      </c>
      <c r="N33" t="e">
        <f ca="1">Rasterberechnung</f>
        <v>#N/A</v>
      </c>
      <c r="O33" t="e">
        <f ca="1">Rasterberechnung</f>
        <v>#N/A</v>
      </c>
      <c r="P33" t="e">
        <f ca="1">Rasterberechnung</f>
        <v>#N/A</v>
      </c>
      <c r="Q33" t="e">
        <f ca="1">Rasterberechnung</f>
        <v>#N/A</v>
      </c>
      <c r="R33" t="e">
        <f ca="1">Rasterberechnung</f>
        <v>#N/A</v>
      </c>
      <c r="S33" t="e">
        <f ca="1">Rasterberechnung</f>
        <v>#N/A</v>
      </c>
      <c r="T33" t="e">
        <f ca="1">Rasterberechnung</f>
        <v>#N/A</v>
      </c>
      <c r="U33" t="e">
        <f ca="1">Rasterberechnung</f>
        <v>#N/A</v>
      </c>
      <c r="V33" t="e">
        <f ca="1">Rasterberechnung</f>
        <v>#N/A</v>
      </c>
      <c r="W33" t="e">
        <f ca="1">Rasterberechnung</f>
        <v>#N/A</v>
      </c>
      <c r="X33" t="e">
        <f ca="1">Rasterberechnung</f>
        <v>#N/A</v>
      </c>
      <c r="Y33" t="e">
        <f ca="1">Rasterberechnung</f>
        <v>#N/A</v>
      </c>
      <c r="Z33" t="e">
        <f ca="1">Rasterberechnung</f>
        <v>#N/A</v>
      </c>
      <c r="AA33" t="e">
        <f ca="1">Rasterberechnung</f>
        <v>#N/A</v>
      </c>
      <c r="AB33" t="e">
        <f ca="1">Rasterberechnung</f>
        <v>#N/A</v>
      </c>
      <c r="AC33" t="e">
        <f ca="1">Rasterberechnung</f>
        <v>#N/A</v>
      </c>
      <c r="AD33" t="e">
        <f ca="1">Rasterberechnung</f>
        <v>#N/A</v>
      </c>
      <c r="AE33" t="e">
        <f ca="1">Rasterberechnung</f>
        <v>#N/A</v>
      </c>
      <c r="AF33" t="e">
        <f ca="1">Rasterberechnung</f>
        <v>#N/A</v>
      </c>
      <c r="AG33" t="e">
        <f ca="1">Rasterberechnung</f>
        <v>#N/A</v>
      </c>
      <c r="AH33" t="e">
        <f ca="1">Rasterberechnung</f>
        <v>#N/A</v>
      </c>
      <c r="AI33" t="e">
        <f ca="1">Rasterberechnung</f>
        <v>#N/A</v>
      </c>
    </row>
    <row r="34" spans="1:35" x14ac:dyDescent="0.3">
      <c r="A34">
        <f t="shared" ref="A34:A40" si="3">A33-1</f>
        <v>9.3000000000000007</v>
      </c>
      <c r="B34">
        <v>3</v>
      </c>
      <c r="C34">
        <f t="shared" ca="1" si="2"/>
        <v>3</v>
      </c>
      <c r="D34" t="str">
        <f ca="1">INDEX(Aktivitäten[AKTIVITÄT],MATCH($C34,Aktivitäten[Id],0))</f>
        <v>HelpButton</v>
      </c>
      <c r="E34" t="e">
        <f ca="1">Rasterberechnung</f>
        <v>#N/A</v>
      </c>
      <c r="F34" t="e">
        <f ca="1">Rasterberechnung</f>
        <v>#N/A</v>
      </c>
      <c r="G34" t="e">
        <f ca="1">Rasterberechnung</f>
        <v>#N/A</v>
      </c>
      <c r="H34" t="e">
        <f ca="1">Rasterberechnung</f>
        <v>#N/A</v>
      </c>
      <c r="I34">
        <f ca="1">Rasterberechnung</f>
        <v>9.3000000000000007</v>
      </c>
      <c r="J34">
        <f ca="1">Rasterberechnung</f>
        <v>9.3000000000000007</v>
      </c>
      <c r="K34">
        <f ca="1">Rasterberechnung</f>
        <v>9.3000000000000007</v>
      </c>
      <c r="L34" t="e">
        <f ca="1">Rasterberechnung</f>
        <v>#N/A</v>
      </c>
      <c r="M34" t="e">
        <f ca="1">Rasterberechnung</f>
        <v>#N/A</v>
      </c>
      <c r="N34" t="e">
        <f ca="1">Rasterberechnung</f>
        <v>#N/A</v>
      </c>
      <c r="O34" t="e">
        <f ca="1">Rasterberechnung</f>
        <v>#N/A</v>
      </c>
      <c r="P34" t="e">
        <f ca="1">Rasterberechnung</f>
        <v>#N/A</v>
      </c>
      <c r="Q34" t="e">
        <f ca="1">Rasterberechnung</f>
        <v>#N/A</v>
      </c>
      <c r="R34" t="e">
        <f ca="1">Rasterberechnung</f>
        <v>#N/A</v>
      </c>
      <c r="S34" t="e">
        <f ca="1">Rasterberechnung</f>
        <v>#N/A</v>
      </c>
      <c r="T34" t="e">
        <f ca="1">Rasterberechnung</f>
        <v>#N/A</v>
      </c>
      <c r="U34" t="e">
        <f ca="1">Rasterberechnung</f>
        <v>#N/A</v>
      </c>
      <c r="V34" t="e">
        <f ca="1">Rasterberechnung</f>
        <v>#N/A</v>
      </c>
      <c r="W34" t="e">
        <f ca="1">Rasterberechnung</f>
        <v>#N/A</v>
      </c>
      <c r="X34" t="e">
        <f ca="1">Rasterberechnung</f>
        <v>#N/A</v>
      </c>
      <c r="Y34" t="e">
        <f ca="1">Rasterberechnung</f>
        <v>#N/A</v>
      </c>
      <c r="Z34" t="e">
        <f ca="1">Rasterberechnung</f>
        <v>#N/A</v>
      </c>
      <c r="AA34" t="e">
        <f ca="1">Rasterberechnung</f>
        <v>#N/A</v>
      </c>
      <c r="AB34" t="e">
        <f ca="1">Rasterberechnung</f>
        <v>#N/A</v>
      </c>
      <c r="AC34" t="e">
        <f ca="1">Rasterberechnung</f>
        <v>#N/A</v>
      </c>
      <c r="AD34" t="e">
        <f ca="1">Rasterberechnung</f>
        <v>#N/A</v>
      </c>
      <c r="AE34" t="e">
        <f ca="1">Rasterberechnung</f>
        <v>#N/A</v>
      </c>
      <c r="AF34" t="e">
        <f ca="1">Rasterberechnung</f>
        <v>#N/A</v>
      </c>
      <c r="AG34" t="e">
        <f ca="1">Rasterberechnung</f>
        <v>#N/A</v>
      </c>
      <c r="AH34" t="e">
        <f ca="1">Rasterberechnung</f>
        <v>#N/A</v>
      </c>
      <c r="AI34" t="e">
        <f ca="1">Rasterberechnung</f>
        <v>#N/A</v>
      </c>
    </row>
    <row r="35" spans="1:35" x14ac:dyDescent="0.3">
      <c r="A35">
        <f t="shared" si="3"/>
        <v>8.3000000000000007</v>
      </c>
      <c r="B35">
        <v>4</v>
      </c>
      <c r="C35">
        <f t="shared" ca="1" si="2"/>
        <v>4</v>
      </c>
      <c r="D35" t="str">
        <f ca="1">INDEX(Aktivitäten[AKTIVITÄT],MATCH($C35,Aktivitäten[Id],0))</f>
        <v>Funktion BG auslesen</v>
      </c>
      <c r="E35" t="e">
        <f ca="1">Rasterberechnung</f>
        <v>#N/A</v>
      </c>
      <c r="F35" t="e">
        <f ca="1">Rasterberechnung</f>
        <v>#N/A</v>
      </c>
      <c r="G35" t="e">
        <f ca="1">Rasterberechnung</f>
        <v>#N/A</v>
      </c>
      <c r="H35" t="e">
        <f ca="1">Rasterberechnung</f>
        <v>#N/A</v>
      </c>
      <c r="I35" t="e">
        <f ca="1">Rasterberechnung</f>
        <v>#N/A</v>
      </c>
      <c r="J35" t="e">
        <f ca="1">Rasterberechnung</f>
        <v>#N/A</v>
      </c>
      <c r="K35" t="e">
        <f ca="1">Rasterberechnung</f>
        <v>#N/A</v>
      </c>
      <c r="L35">
        <f ca="1">Rasterberechnung</f>
        <v>8.3000000000000007</v>
      </c>
      <c r="M35">
        <f ca="1">Rasterberechnung</f>
        <v>8.3000000000000007</v>
      </c>
      <c r="N35">
        <f ca="1">Rasterberechnung</f>
        <v>8.3000000000000007</v>
      </c>
      <c r="O35">
        <f ca="1">Rasterberechnung</f>
        <v>8.3000000000000007</v>
      </c>
      <c r="P35" t="e">
        <f ca="1">Rasterberechnung</f>
        <v>#N/A</v>
      </c>
      <c r="Q35" t="e">
        <f ca="1">Rasterberechnung</f>
        <v>#N/A</v>
      </c>
      <c r="R35" t="e">
        <f ca="1">Rasterberechnung</f>
        <v>#N/A</v>
      </c>
      <c r="S35" t="e">
        <f ca="1">Rasterberechnung</f>
        <v>#N/A</v>
      </c>
      <c r="T35" t="e">
        <f ca="1">Rasterberechnung</f>
        <v>#N/A</v>
      </c>
      <c r="U35" t="e">
        <f ca="1">Rasterberechnung</f>
        <v>#N/A</v>
      </c>
      <c r="V35" t="e">
        <f ca="1">Rasterberechnung</f>
        <v>#N/A</v>
      </c>
      <c r="W35" t="e">
        <f ca="1">Rasterberechnung</f>
        <v>#N/A</v>
      </c>
      <c r="X35" t="e">
        <f ca="1">Rasterberechnung</f>
        <v>#N/A</v>
      </c>
      <c r="Y35" t="e">
        <f ca="1">Rasterberechnung</f>
        <v>#N/A</v>
      </c>
      <c r="Z35" t="e">
        <f ca="1">Rasterberechnung</f>
        <v>#N/A</v>
      </c>
      <c r="AA35" t="e">
        <f ca="1">Rasterberechnung</f>
        <v>#N/A</v>
      </c>
      <c r="AB35" t="e">
        <f ca="1">Rasterberechnung</f>
        <v>#N/A</v>
      </c>
      <c r="AC35" t="e">
        <f ca="1">Rasterberechnung</f>
        <v>#N/A</v>
      </c>
      <c r="AD35" t="e">
        <f ca="1">Rasterberechnung</f>
        <v>#N/A</v>
      </c>
      <c r="AE35" t="e">
        <f ca="1">Rasterberechnung</f>
        <v>#N/A</v>
      </c>
      <c r="AF35" t="e">
        <f ca="1">Rasterberechnung</f>
        <v>#N/A</v>
      </c>
      <c r="AG35" t="e">
        <f ca="1">Rasterberechnung</f>
        <v>#N/A</v>
      </c>
      <c r="AH35" t="e">
        <f ca="1">Rasterberechnung</f>
        <v>#N/A</v>
      </c>
      <c r="AI35" t="e">
        <f ca="1">Rasterberechnung</f>
        <v>#N/A</v>
      </c>
    </row>
    <row r="36" spans="1:35" x14ac:dyDescent="0.3">
      <c r="A36">
        <f t="shared" si="3"/>
        <v>7.3000000000000007</v>
      </c>
      <c r="B36">
        <v>5</v>
      </c>
      <c r="C36">
        <f t="shared" ca="1" si="2"/>
        <v>5</v>
      </c>
      <c r="D36" t="str">
        <f ca="1">INDEX(Aktivitäten[AKTIVITÄT],MATCH($C36,Aktivitäten[Id],0))</f>
        <v>Funktion Ort auslesen</v>
      </c>
      <c r="E36" t="e">
        <f ca="1">Rasterberechnung</f>
        <v>#N/A</v>
      </c>
      <c r="F36" t="e">
        <f ca="1">Rasterberechnung</f>
        <v>#N/A</v>
      </c>
      <c r="G36" t="e">
        <f ca="1">Rasterberechnung</f>
        <v>#N/A</v>
      </c>
      <c r="H36" t="e">
        <f ca="1">Rasterberechnung</f>
        <v>#N/A</v>
      </c>
      <c r="I36" t="e">
        <f ca="1">Rasterberechnung</f>
        <v>#N/A</v>
      </c>
      <c r="J36" t="e">
        <f ca="1">Rasterberechnung</f>
        <v>#N/A</v>
      </c>
      <c r="K36" t="e">
        <f ca="1">Rasterberechnung</f>
        <v>#N/A</v>
      </c>
      <c r="L36" t="e">
        <f ca="1">Rasterberechnung</f>
        <v>#N/A</v>
      </c>
      <c r="M36" t="e">
        <f ca="1">Rasterberechnung</f>
        <v>#N/A</v>
      </c>
      <c r="N36" t="e">
        <f ca="1">Rasterberechnung</f>
        <v>#N/A</v>
      </c>
      <c r="O36">
        <f ca="1">Rasterberechnung</f>
        <v>7.3000000000000007</v>
      </c>
      <c r="P36">
        <f ca="1">Rasterberechnung</f>
        <v>7.3000000000000007</v>
      </c>
      <c r="Q36">
        <f ca="1">Rasterberechnung</f>
        <v>7.3000000000000007</v>
      </c>
      <c r="R36" t="e">
        <f ca="1">Rasterberechnung</f>
        <v>#N/A</v>
      </c>
      <c r="S36" t="e">
        <f ca="1">Rasterberechnung</f>
        <v>#N/A</v>
      </c>
      <c r="T36" t="e">
        <f ca="1">Rasterberechnung</f>
        <v>#N/A</v>
      </c>
      <c r="U36" t="e">
        <f ca="1">Rasterberechnung</f>
        <v>#N/A</v>
      </c>
      <c r="V36" t="e">
        <f ca="1">Rasterberechnung</f>
        <v>#N/A</v>
      </c>
      <c r="W36" t="e">
        <f ca="1">Rasterberechnung</f>
        <v>#N/A</v>
      </c>
      <c r="X36" t="e">
        <f ca="1">Rasterberechnung</f>
        <v>#N/A</v>
      </c>
      <c r="Y36" t="e">
        <f ca="1">Rasterberechnung</f>
        <v>#N/A</v>
      </c>
      <c r="Z36" t="e">
        <f ca="1">Rasterberechnung</f>
        <v>#N/A</v>
      </c>
      <c r="AA36" t="e">
        <f ca="1">Rasterberechnung</f>
        <v>#N/A</v>
      </c>
      <c r="AB36" t="e">
        <f ca="1">Rasterberechnung</f>
        <v>#N/A</v>
      </c>
      <c r="AC36" t="e">
        <f ca="1">Rasterberechnung</f>
        <v>#N/A</v>
      </c>
      <c r="AD36" t="e">
        <f ca="1">Rasterberechnung</f>
        <v>#N/A</v>
      </c>
      <c r="AE36" t="e">
        <f ca="1">Rasterberechnung</f>
        <v>#N/A</v>
      </c>
      <c r="AF36" t="e">
        <f ca="1">Rasterberechnung</f>
        <v>#N/A</v>
      </c>
      <c r="AG36" t="e">
        <f ca="1">Rasterberechnung</f>
        <v>#N/A</v>
      </c>
      <c r="AH36" t="e">
        <f ca="1">Rasterberechnung</f>
        <v>#N/A</v>
      </c>
      <c r="AI36" t="e">
        <f ca="1">Rasterberechnung</f>
        <v>#N/A</v>
      </c>
    </row>
    <row r="37" spans="1:35" x14ac:dyDescent="0.3">
      <c r="A37">
        <f t="shared" si="3"/>
        <v>6.3000000000000007</v>
      </c>
      <c r="B37">
        <v>6</v>
      </c>
      <c r="C37">
        <f t="shared" ca="1" si="2"/>
        <v>6</v>
      </c>
      <c r="D37" t="str">
        <f ca="1">INDEX(Aktivitäten[AKTIVITÄT],MATCH($C37,Aktivitäten[Id],0))</f>
        <v>Funktion Gegner zählen</v>
      </c>
      <c r="E37" t="e">
        <f ca="1">Rasterberechnung</f>
        <v>#N/A</v>
      </c>
      <c r="F37" t="e">
        <f ca="1">Rasterberechnung</f>
        <v>#N/A</v>
      </c>
      <c r="G37" t="e">
        <f ca="1">Rasterberechnung</f>
        <v>#N/A</v>
      </c>
      <c r="H37" t="e">
        <f ca="1">Rasterberechnung</f>
        <v>#N/A</v>
      </c>
      <c r="I37" t="e">
        <f ca="1">Rasterberechnung</f>
        <v>#N/A</v>
      </c>
      <c r="J37" t="e">
        <f ca="1">Rasterberechnung</f>
        <v>#N/A</v>
      </c>
      <c r="K37" t="e">
        <f ca="1">Rasterberechnung</f>
        <v>#N/A</v>
      </c>
      <c r="L37" t="e">
        <f ca="1">Rasterberechnung</f>
        <v>#N/A</v>
      </c>
      <c r="M37" t="e">
        <f ca="1">Rasterberechnung</f>
        <v>#N/A</v>
      </c>
      <c r="N37" t="e">
        <f ca="1">Rasterberechnung</f>
        <v>#N/A</v>
      </c>
      <c r="O37" t="e">
        <f ca="1">Rasterberechnung</f>
        <v>#N/A</v>
      </c>
      <c r="P37" t="e">
        <f ca="1">Rasterberechnung</f>
        <v>#N/A</v>
      </c>
      <c r="Q37" t="e">
        <f ca="1">Rasterberechnung</f>
        <v>#N/A</v>
      </c>
      <c r="R37">
        <f ca="1">Rasterberechnung</f>
        <v>6.3000000000000007</v>
      </c>
      <c r="S37">
        <f ca="1">Rasterberechnung</f>
        <v>6.3000000000000007</v>
      </c>
      <c r="T37">
        <f ca="1">Rasterberechnung</f>
        <v>6.3000000000000007</v>
      </c>
      <c r="U37" t="e">
        <f ca="1">Rasterberechnung</f>
        <v>#N/A</v>
      </c>
      <c r="V37" t="e">
        <f ca="1">Rasterberechnung</f>
        <v>#N/A</v>
      </c>
      <c r="W37" t="e">
        <f ca="1">Rasterberechnung</f>
        <v>#N/A</v>
      </c>
      <c r="X37" t="e">
        <f ca="1">Rasterberechnung</f>
        <v>#N/A</v>
      </c>
      <c r="Y37" t="e">
        <f ca="1">Rasterberechnung</f>
        <v>#N/A</v>
      </c>
      <c r="Z37" t="e">
        <f ca="1">Rasterberechnung</f>
        <v>#N/A</v>
      </c>
      <c r="AA37" t="e">
        <f ca="1">Rasterberechnung</f>
        <v>#N/A</v>
      </c>
      <c r="AB37" t="e">
        <f ca="1">Rasterberechnung</f>
        <v>#N/A</v>
      </c>
      <c r="AC37" t="e">
        <f ca="1">Rasterberechnung</f>
        <v>#N/A</v>
      </c>
      <c r="AD37" t="e">
        <f ca="1">Rasterberechnung</f>
        <v>#N/A</v>
      </c>
      <c r="AE37" t="e">
        <f ca="1">Rasterberechnung</f>
        <v>#N/A</v>
      </c>
      <c r="AF37" t="e">
        <f ca="1">Rasterberechnung</f>
        <v>#N/A</v>
      </c>
      <c r="AG37" t="e">
        <f ca="1">Rasterberechnung</f>
        <v>#N/A</v>
      </c>
      <c r="AH37" t="e">
        <f ca="1">Rasterberechnung</f>
        <v>#N/A</v>
      </c>
      <c r="AI37" t="e">
        <f ca="1">Rasterberechnung</f>
        <v>#N/A</v>
      </c>
    </row>
    <row r="38" spans="1:35" x14ac:dyDescent="0.3">
      <c r="A38">
        <f t="shared" si="3"/>
        <v>5.3000000000000007</v>
      </c>
      <c r="B38">
        <v>7</v>
      </c>
      <c r="C38">
        <f t="shared" ca="1" si="2"/>
        <v>7</v>
      </c>
      <c r="D38" t="str">
        <f ca="1">INDEX(Aktivitäten[AKTIVITÄT],MATCH($C38,Aktivitäten[Id],0))</f>
        <v>Funktion Chat Msg</v>
      </c>
      <c r="E38" t="e">
        <f ca="1">Rasterberechnung</f>
        <v>#N/A</v>
      </c>
      <c r="F38" t="e">
        <f ca="1">Rasterberechnung</f>
        <v>#N/A</v>
      </c>
      <c r="G38" t="e">
        <f ca="1">Rasterberechnung</f>
        <v>#N/A</v>
      </c>
      <c r="H38" t="e">
        <f ca="1">Rasterberechnung</f>
        <v>#N/A</v>
      </c>
      <c r="I38" t="e">
        <f ca="1">Rasterberechnung</f>
        <v>#N/A</v>
      </c>
      <c r="J38" t="e">
        <f ca="1">Rasterberechnung</f>
        <v>#N/A</v>
      </c>
      <c r="K38" t="e">
        <f ca="1">Rasterberechnung</f>
        <v>#N/A</v>
      </c>
      <c r="L38" t="e">
        <f ca="1">Rasterberechnung</f>
        <v>#N/A</v>
      </c>
      <c r="M38" t="e">
        <f ca="1">Rasterberechnung</f>
        <v>#N/A</v>
      </c>
      <c r="N38" t="e">
        <f ca="1">Rasterberechnung</f>
        <v>#N/A</v>
      </c>
      <c r="O38" t="e">
        <f ca="1">Rasterberechnung</f>
        <v>#N/A</v>
      </c>
      <c r="P38" t="e">
        <f ca="1">Rasterberechnung</f>
        <v>#N/A</v>
      </c>
      <c r="Q38" t="e">
        <f ca="1">Rasterberechnung</f>
        <v>#N/A</v>
      </c>
      <c r="R38" t="e">
        <f ca="1">Rasterberechnung</f>
        <v>#N/A</v>
      </c>
      <c r="S38" t="e">
        <f ca="1">Rasterberechnung</f>
        <v>#N/A</v>
      </c>
      <c r="T38" t="e">
        <f ca="1">Rasterberechnung</f>
        <v>#N/A</v>
      </c>
      <c r="U38">
        <f ca="1">Rasterberechnung</f>
        <v>5.3000000000000007</v>
      </c>
      <c r="V38">
        <f ca="1">Rasterberechnung</f>
        <v>5.3000000000000007</v>
      </c>
      <c r="W38">
        <f ca="1">Rasterberechnung</f>
        <v>5.3000000000000007</v>
      </c>
      <c r="X38" t="e">
        <f ca="1">Rasterberechnung</f>
        <v>#N/A</v>
      </c>
      <c r="Y38" t="e">
        <f ca="1">Rasterberechnung</f>
        <v>#N/A</v>
      </c>
      <c r="Z38" t="e">
        <f ca="1">Rasterberechnung</f>
        <v>#N/A</v>
      </c>
      <c r="AA38" t="e">
        <f ca="1">Rasterberechnung</f>
        <v>#N/A</v>
      </c>
      <c r="AB38" t="e">
        <f ca="1">Rasterberechnung</f>
        <v>#N/A</v>
      </c>
      <c r="AC38" t="e">
        <f ca="1">Rasterberechnung</f>
        <v>#N/A</v>
      </c>
      <c r="AD38" t="e">
        <f ca="1">Rasterberechnung</f>
        <v>#N/A</v>
      </c>
      <c r="AE38" t="e">
        <f ca="1">Rasterberechnung</f>
        <v>#N/A</v>
      </c>
      <c r="AF38" t="e">
        <f ca="1">Rasterberechnung</f>
        <v>#N/A</v>
      </c>
      <c r="AG38" t="e">
        <f ca="1">Rasterberechnung</f>
        <v>#N/A</v>
      </c>
      <c r="AH38" t="e">
        <f ca="1">Rasterberechnung</f>
        <v>#N/A</v>
      </c>
      <c r="AI38" t="e">
        <f ca="1">Rasterberechnung</f>
        <v>#N/A</v>
      </c>
    </row>
    <row r="39" spans="1:35" x14ac:dyDescent="0.3">
      <c r="A39">
        <f t="shared" si="3"/>
        <v>4.3000000000000007</v>
      </c>
      <c r="B39">
        <v>8</v>
      </c>
      <c r="C39">
        <f t="shared" ca="1" si="2"/>
        <v>8</v>
      </c>
      <c r="D39" t="str">
        <f ca="1">INDEX(Aktivitäten[AKTIVITÄT],MATCH($C39,Aktivitäten[Id],0))</f>
        <v>Chat Msg wenn safe</v>
      </c>
      <c r="E39" t="e">
        <f ca="1">Rasterberechnung</f>
        <v>#N/A</v>
      </c>
      <c r="F39" t="e">
        <f ca="1">Rasterberechnung</f>
        <v>#N/A</v>
      </c>
      <c r="G39" t="e">
        <f ca="1">Rasterberechnung</f>
        <v>#N/A</v>
      </c>
      <c r="H39" t="e">
        <f ca="1">Rasterberechnung</f>
        <v>#N/A</v>
      </c>
      <c r="I39" t="e">
        <f ca="1">Rasterberechnung</f>
        <v>#N/A</v>
      </c>
      <c r="J39" t="e">
        <f ca="1">Rasterberechnung</f>
        <v>#N/A</v>
      </c>
      <c r="K39" t="e">
        <f ca="1">Rasterberechnung</f>
        <v>#N/A</v>
      </c>
      <c r="L39" t="e">
        <f ca="1">Rasterberechnung</f>
        <v>#N/A</v>
      </c>
      <c r="M39" t="e">
        <f ca="1">Rasterberechnung</f>
        <v>#N/A</v>
      </c>
      <c r="N39" t="e">
        <f ca="1">Rasterberechnung</f>
        <v>#N/A</v>
      </c>
      <c r="O39" t="e">
        <f ca="1">Rasterberechnung</f>
        <v>#N/A</v>
      </c>
      <c r="P39" t="e">
        <f ca="1">Rasterberechnung</f>
        <v>#N/A</v>
      </c>
      <c r="Q39" t="e">
        <f ca="1">Rasterberechnung</f>
        <v>#N/A</v>
      </c>
      <c r="R39" t="e">
        <f ca="1">Rasterberechnung</f>
        <v>#N/A</v>
      </c>
      <c r="S39" t="e">
        <f ca="1">Rasterberechnung</f>
        <v>#N/A</v>
      </c>
      <c r="T39" t="e">
        <f ca="1">Rasterberechnung</f>
        <v>#N/A</v>
      </c>
      <c r="U39">
        <f ca="1">Rasterberechnung</f>
        <v>4.3000000000000007</v>
      </c>
      <c r="V39">
        <f ca="1">Rasterberechnung</f>
        <v>4.3000000000000007</v>
      </c>
      <c r="W39">
        <f ca="1">Rasterberechnung</f>
        <v>4.3000000000000007</v>
      </c>
      <c r="X39" t="e">
        <f ca="1">Rasterberechnung</f>
        <v>#N/A</v>
      </c>
      <c r="Y39" t="e">
        <f ca="1">Rasterberechnung</f>
        <v>#N/A</v>
      </c>
      <c r="Z39" t="e">
        <f ca="1">Rasterberechnung</f>
        <v>#N/A</v>
      </c>
      <c r="AA39" t="e">
        <f ca="1">Rasterberechnung</f>
        <v>#N/A</v>
      </c>
      <c r="AB39" t="e">
        <f ca="1">Rasterberechnung</f>
        <v>#N/A</v>
      </c>
      <c r="AC39" t="e">
        <f ca="1">Rasterberechnung</f>
        <v>#N/A</v>
      </c>
      <c r="AD39" t="e">
        <f ca="1">Rasterberechnung</f>
        <v>#N/A</v>
      </c>
      <c r="AE39" t="e">
        <f ca="1">Rasterberechnung</f>
        <v>#N/A</v>
      </c>
      <c r="AF39" t="e">
        <f ca="1">Rasterberechnung</f>
        <v>#N/A</v>
      </c>
      <c r="AG39" t="e">
        <f ca="1">Rasterberechnung</f>
        <v>#N/A</v>
      </c>
      <c r="AH39" t="e">
        <f ca="1">Rasterberechnung</f>
        <v>#N/A</v>
      </c>
      <c r="AI39" t="e">
        <f ca="1">Rasterberechnung</f>
        <v>#N/A</v>
      </c>
    </row>
    <row r="40" spans="1:35" x14ac:dyDescent="0.3">
      <c r="A40">
        <f t="shared" si="3"/>
        <v>3.3000000000000007</v>
      </c>
      <c r="B40">
        <v>9</v>
      </c>
      <c r="C40">
        <f t="shared" ca="1" si="2"/>
        <v>9</v>
      </c>
      <c r="D40" t="str">
        <f ca="1">INDEX(Aktivitäten[AKTIVITÄT],MATCH($C40,Aktivitäten[Id],0))</f>
        <v>SendAddonMsg</v>
      </c>
      <c r="E40" t="e">
        <f ca="1">Rasterberechnung</f>
        <v>#N/A</v>
      </c>
      <c r="F40" t="e">
        <f ca="1">Rasterberechnung</f>
        <v>#N/A</v>
      </c>
      <c r="G40" t="e">
        <f ca="1">Rasterberechnung</f>
        <v>#N/A</v>
      </c>
      <c r="H40" t="e">
        <f ca="1">Rasterberechnung</f>
        <v>#N/A</v>
      </c>
      <c r="I40" t="e">
        <f ca="1">Rasterberechnung</f>
        <v>#N/A</v>
      </c>
      <c r="J40" t="e">
        <f ca="1">Rasterberechnung</f>
        <v>#N/A</v>
      </c>
      <c r="K40" t="e">
        <f ca="1">Rasterberechnung</f>
        <v>#N/A</v>
      </c>
      <c r="L40" t="e">
        <f ca="1">Rasterberechnung</f>
        <v>#N/A</v>
      </c>
      <c r="M40" t="e">
        <f ca="1">Rasterberechnung</f>
        <v>#N/A</v>
      </c>
      <c r="N40" t="e">
        <f ca="1">Rasterberechnung</f>
        <v>#N/A</v>
      </c>
      <c r="O40" t="e">
        <f ca="1">Rasterberechnung</f>
        <v>#N/A</v>
      </c>
      <c r="P40" t="e">
        <f ca="1">Rasterberechnung</f>
        <v>#N/A</v>
      </c>
      <c r="Q40" t="e">
        <f ca="1">Rasterberechnung</f>
        <v>#N/A</v>
      </c>
      <c r="R40" t="e">
        <f ca="1">Rasterberechnung</f>
        <v>#N/A</v>
      </c>
      <c r="S40" t="e">
        <f ca="1">Rasterberechnung</f>
        <v>#N/A</v>
      </c>
      <c r="T40" t="e">
        <f ca="1">Rasterberechnung</f>
        <v>#N/A</v>
      </c>
      <c r="U40" t="e">
        <f ca="1">Rasterberechnung</f>
        <v>#N/A</v>
      </c>
      <c r="V40" t="e">
        <f ca="1">Rasterberechnung</f>
        <v>#N/A</v>
      </c>
      <c r="W40" t="e">
        <f ca="1">Rasterberechnung</f>
        <v>#N/A</v>
      </c>
      <c r="X40">
        <f ca="1">Rasterberechnung</f>
        <v>3.3000000000000007</v>
      </c>
      <c r="Y40">
        <f ca="1">Rasterberechnung</f>
        <v>3.3000000000000007</v>
      </c>
      <c r="Z40">
        <f ca="1">Rasterberechnung</f>
        <v>3.3000000000000007</v>
      </c>
      <c r="AA40" t="e">
        <f ca="1">Rasterberechnung</f>
        <v>#N/A</v>
      </c>
      <c r="AB40" t="e">
        <f ca="1">Rasterberechnung</f>
        <v>#N/A</v>
      </c>
      <c r="AC40" t="e">
        <f ca="1">Rasterberechnung</f>
        <v>#N/A</v>
      </c>
      <c r="AD40" t="e">
        <f ca="1">Rasterberechnung</f>
        <v>#N/A</v>
      </c>
      <c r="AE40" t="e">
        <f ca="1">Rasterberechnung</f>
        <v>#N/A</v>
      </c>
      <c r="AF40" t="e">
        <f ca="1">Rasterberechnung</f>
        <v>#N/A</v>
      </c>
      <c r="AG40" t="e">
        <f ca="1">Rasterberechnung</f>
        <v>#N/A</v>
      </c>
      <c r="AH40" t="e">
        <f ca="1">Rasterberechnung</f>
        <v>#N/A</v>
      </c>
      <c r="AI40" t="e">
        <f ca="1">Rasterberechnung</f>
        <v>#N/A</v>
      </c>
    </row>
    <row r="43" spans="1:35" x14ac:dyDescent="0.3">
      <c r="E43" s="1">
        <f ca="1">E31</f>
        <v>42951</v>
      </c>
      <c r="F43" s="1">
        <f t="shared" ref="F43:AH43" ca="1" si="4">F31</f>
        <v>42952</v>
      </c>
      <c r="G43" s="1">
        <f t="shared" ca="1" si="4"/>
        <v>42953</v>
      </c>
      <c r="H43" s="1">
        <f t="shared" ca="1" si="4"/>
        <v>42954</v>
      </c>
      <c r="I43" s="1">
        <f t="shared" ca="1" si="4"/>
        <v>42955</v>
      </c>
      <c r="J43" s="1">
        <f t="shared" ca="1" si="4"/>
        <v>42956</v>
      </c>
      <c r="K43" s="1">
        <f t="shared" ca="1" si="4"/>
        <v>42957</v>
      </c>
      <c r="L43" s="1">
        <f t="shared" ca="1" si="4"/>
        <v>42958</v>
      </c>
      <c r="M43" s="1">
        <f t="shared" ca="1" si="4"/>
        <v>42959</v>
      </c>
      <c r="N43" s="1">
        <f t="shared" ca="1" si="4"/>
        <v>42960</v>
      </c>
      <c r="O43" s="1">
        <f t="shared" ca="1" si="4"/>
        <v>42961</v>
      </c>
      <c r="P43" s="1">
        <f t="shared" ca="1" si="4"/>
        <v>42962</v>
      </c>
      <c r="Q43" s="1">
        <f t="shared" ca="1" si="4"/>
        <v>42963</v>
      </c>
      <c r="R43" s="1">
        <f t="shared" ca="1" si="4"/>
        <v>42964</v>
      </c>
      <c r="S43" s="1">
        <f t="shared" ca="1" si="4"/>
        <v>42965</v>
      </c>
      <c r="T43" s="1">
        <f t="shared" ca="1" si="4"/>
        <v>42966</v>
      </c>
      <c r="U43" s="1">
        <f t="shared" ca="1" si="4"/>
        <v>42967</v>
      </c>
      <c r="V43" s="1">
        <f t="shared" ca="1" si="4"/>
        <v>42968</v>
      </c>
      <c r="W43" s="1">
        <f t="shared" ca="1" si="4"/>
        <v>42969</v>
      </c>
      <c r="X43" s="1">
        <f t="shared" ca="1" si="4"/>
        <v>42970</v>
      </c>
      <c r="Y43" s="1">
        <f t="shared" ca="1" si="4"/>
        <v>42971</v>
      </c>
      <c r="Z43" s="1">
        <f t="shared" ca="1" si="4"/>
        <v>42972</v>
      </c>
      <c r="AA43" s="1">
        <f t="shared" ca="1" si="4"/>
        <v>42973</v>
      </c>
      <c r="AB43" s="1">
        <f t="shared" ca="1" si="4"/>
        <v>42974</v>
      </c>
      <c r="AC43" s="1">
        <f t="shared" ca="1" si="4"/>
        <v>42975</v>
      </c>
      <c r="AD43" s="1">
        <f t="shared" ca="1" si="4"/>
        <v>42976</v>
      </c>
      <c r="AE43" s="1">
        <f t="shared" ca="1" si="4"/>
        <v>42977</v>
      </c>
      <c r="AF43" s="1">
        <f t="shared" ca="1" si="4"/>
        <v>42978</v>
      </c>
      <c r="AG43" s="1">
        <f t="shared" ca="1" si="4"/>
        <v>42979</v>
      </c>
      <c r="AH43" s="1">
        <f t="shared" ca="1" si="4"/>
        <v>42980</v>
      </c>
    </row>
    <row r="44" spans="1:35" x14ac:dyDescent="0.3">
      <c r="C44">
        <f ca="1">C32</f>
        <v>1</v>
      </c>
      <c r="D44" t="str">
        <f ca="1">UPPER(INDEX(Aktivitäten[AKTIVITÄT],MATCH($C44,Aktivitäten[Id],0)))</f>
        <v>PROJEKTANFANG</v>
      </c>
      <c r="E44" t="e">
        <f t="shared" ref="E44:AH44" ca="1" si="5">IF(ISERROR(F32),E32,NA())</f>
        <v>#N/A</v>
      </c>
      <c r="F44" t="e">
        <f t="shared" ca="1" si="5"/>
        <v>#N/A</v>
      </c>
      <c r="G44">
        <f t="shared" ca="1" si="5"/>
        <v>11.3</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3">
      <c r="C45">
        <f t="shared" ref="C45:C52" ca="1" si="6">C33</f>
        <v>2</v>
      </c>
      <c r="D45" t="str">
        <f ca="1">UPPER(INDEX(Aktivitäten[AKTIVITÄT],MATCH($C45,Aktivitäten[Id],0)))</f>
        <v>UI ERSTELLEN</v>
      </c>
      <c r="E45" t="e">
        <f t="shared" ref="E45:AH45" ca="1" si="7">IF(ISERROR(F33),E33,NA())</f>
        <v>#N/A</v>
      </c>
      <c r="F45" t="e">
        <f t="shared" ca="1" si="7"/>
        <v>#N/A</v>
      </c>
      <c r="G45" t="e">
        <f t="shared" ca="1" si="7"/>
        <v>#N/A</v>
      </c>
      <c r="H45" t="e">
        <f t="shared" ca="1" si="7"/>
        <v>#N/A</v>
      </c>
      <c r="I45">
        <f t="shared" ca="1" si="7"/>
        <v>10.3</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3">
      <c r="C46">
        <f t="shared" ca="1" si="6"/>
        <v>3</v>
      </c>
      <c r="D46" t="str">
        <f ca="1">UPPER(INDEX(Aktivitäten[AKTIVITÄT],MATCH($C46,Aktivitäten[Id],0)))</f>
        <v>HELPBUTTON</v>
      </c>
      <c r="E46" t="e">
        <f t="shared" ref="E46:AH46" ca="1" si="8">IF(ISERROR(F34),E34,NA())</f>
        <v>#N/A</v>
      </c>
      <c r="F46" t="e">
        <f t="shared" ca="1" si="8"/>
        <v>#N/A</v>
      </c>
      <c r="G46" t="e">
        <f t="shared" ca="1" si="8"/>
        <v>#N/A</v>
      </c>
      <c r="H46" t="e">
        <f t="shared" ca="1" si="8"/>
        <v>#N/A</v>
      </c>
      <c r="I46" t="e">
        <f t="shared" ca="1" si="8"/>
        <v>#N/A</v>
      </c>
      <c r="J46" t="e">
        <f t="shared" ca="1" si="8"/>
        <v>#N/A</v>
      </c>
      <c r="K46">
        <f t="shared" ca="1" si="8"/>
        <v>9.3000000000000007</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3">
      <c r="C47">
        <f t="shared" ca="1" si="6"/>
        <v>4</v>
      </c>
      <c r="D47" t="str">
        <f ca="1">UPPER(INDEX(Aktivitäten[AKTIVITÄT],MATCH($C47,Aktivitäten[Id],0)))</f>
        <v>FUNKTION BG AUSLESEN</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f t="shared" ca="1" si="9"/>
        <v>8.3000000000000007</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3">
      <c r="C48">
        <f t="shared" ca="1" si="6"/>
        <v>5</v>
      </c>
      <c r="D48" t="str">
        <f ca="1">UPPER(INDEX(Aktivitäten[AKTIVITÄT],MATCH($C48,Aktivitäten[Id],0)))</f>
        <v>FUNKTION ORT AUSLESEN</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f t="shared" ca="1" si="10"/>
        <v>7.3000000000000007</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3">
      <c r="C49">
        <f t="shared" ca="1" si="6"/>
        <v>6</v>
      </c>
      <c r="D49" t="str">
        <f ca="1">UPPER(INDEX(Aktivitäten[AKTIVITÄT],MATCH($C49,Aktivitäten[Id],0)))</f>
        <v>FUNKTION GEGNER ZÄHLEN</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f t="shared" ca="1" si="11"/>
        <v>6.3000000000000007</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3">
      <c r="C50">
        <f t="shared" ca="1" si="6"/>
        <v>7</v>
      </c>
      <c r="D50" t="str">
        <f ca="1">UPPER(INDEX(Aktivitäten[AKTIVITÄT],MATCH($C50,Aktivitäten[Id],0)))</f>
        <v>FUNKTION CHAT MSG</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f t="shared" ca="1" si="12"/>
        <v>5.3000000000000007</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3">
      <c r="C51">
        <f t="shared" ca="1" si="6"/>
        <v>8</v>
      </c>
      <c r="D51" t="str">
        <f ca="1">UPPER(INDEX(Aktivitäten[AKTIVITÄT],MATCH($C51,Aktivitäten[Id],0)))</f>
        <v>CHAT MSG WENN SAFE</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f t="shared" ca="1" si="13"/>
        <v>4.3000000000000007</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3">
      <c r="C52">
        <f t="shared" ca="1" si="6"/>
        <v>9</v>
      </c>
      <c r="D52" t="str">
        <f ca="1">UPPER(INDEX(Aktivitäten[AKTIVITÄT],MATCH($C52,Aktivitäten[Id],0)))</f>
        <v>SENDADDONMSG</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f t="shared" ca="1" si="14"/>
        <v>3.3000000000000007</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3">
      <c r="E55" s="1">
        <f ca="1">E31</f>
        <v>42951</v>
      </c>
      <c r="F55" s="1">
        <f t="shared" ref="F55:AH55" ca="1" si="15">F31</f>
        <v>42952</v>
      </c>
      <c r="G55" s="1">
        <f t="shared" ca="1" si="15"/>
        <v>42953</v>
      </c>
      <c r="H55" s="1">
        <f t="shared" ca="1" si="15"/>
        <v>42954</v>
      </c>
      <c r="I55" s="1">
        <f t="shared" ca="1" si="15"/>
        <v>42955</v>
      </c>
      <c r="J55" s="1">
        <f t="shared" ca="1" si="15"/>
        <v>42956</v>
      </c>
      <c r="K55" s="1">
        <f t="shared" ca="1" si="15"/>
        <v>42957</v>
      </c>
      <c r="L55" s="1">
        <f t="shared" ca="1" si="15"/>
        <v>42958</v>
      </c>
      <c r="M55" s="1">
        <f t="shared" ca="1" si="15"/>
        <v>42959</v>
      </c>
      <c r="N55" s="1">
        <f t="shared" ca="1" si="15"/>
        <v>42960</v>
      </c>
      <c r="O55" s="1">
        <f t="shared" ca="1" si="15"/>
        <v>42961</v>
      </c>
      <c r="P55" s="1">
        <f t="shared" ca="1" si="15"/>
        <v>42962</v>
      </c>
      <c r="Q55" s="1">
        <f t="shared" ca="1" si="15"/>
        <v>42963</v>
      </c>
      <c r="R55" s="1">
        <f t="shared" ca="1" si="15"/>
        <v>42964</v>
      </c>
      <c r="S55" s="1">
        <f t="shared" ca="1" si="15"/>
        <v>42965</v>
      </c>
      <c r="T55" s="1">
        <f t="shared" ca="1" si="15"/>
        <v>42966</v>
      </c>
      <c r="U55" s="1">
        <f t="shared" ca="1" si="15"/>
        <v>42967</v>
      </c>
      <c r="V55" s="1">
        <f t="shared" ca="1" si="15"/>
        <v>42968</v>
      </c>
      <c r="W55" s="1">
        <f t="shared" ca="1" si="15"/>
        <v>42969</v>
      </c>
      <c r="X55" s="1">
        <f t="shared" ca="1" si="15"/>
        <v>42970</v>
      </c>
      <c r="Y55" s="1">
        <f t="shared" ca="1" si="15"/>
        <v>42971</v>
      </c>
      <c r="Z55" s="1">
        <f t="shared" ca="1" si="15"/>
        <v>42972</v>
      </c>
      <c r="AA55" s="1">
        <f t="shared" ca="1" si="15"/>
        <v>42973</v>
      </c>
      <c r="AB55" s="1">
        <f t="shared" ca="1" si="15"/>
        <v>42974</v>
      </c>
      <c r="AC55" s="1">
        <f t="shared" ca="1" si="15"/>
        <v>42975</v>
      </c>
      <c r="AD55" s="1">
        <f t="shared" ca="1" si="15"/>
        <v>42976</v>
      </c>
      <c r="AE55" s="1">
        <f t="shared" ca="1" si="15"/>
        <v>42977</v>
      </c>
      <c r="AF55" s="1">
        <f t="shared" ca="1" si="15"/>
        <v>42978</v>
      </c>
      <c r="AG55" s="1">
        <f t="shared" ca="1" si="15"/>
        <v>42979</v>
      </c>
      <c r="AH55" s="1">
        <f t="shared" ca="1" si="15"/>
        <v>42980</v>
      </c>
    </row>
    <row r="56" spans="3:34" x14ac:dyDescent="0.3">
      <c r="D56" t="s">
        <v>19</v>
      </c>
      <c r="E56" t="e">
        <f t="shared" ref="E56:AH56" ca="1" si="16">IF(E55=$D$3,5,NA())</f>
        <v>#N/A</v>
      </c>
      <c r="F56" t="e">
        <f t="shared" ca="1" si="16"/>
        <v>#N/A</v>
      </c>
      <c r="G56" t="e">
        <f t="shared" ca="1" si="16"/>
        <v>#N/A</v>
      </c>
      <c r="H56">
        <f t="shared" ca="1" si="16"/>
        <v>5</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3">
      <c r="D58" s="3">
        <f ca="1">DATE(YEAR(MIN(E55:AH55)),MONTH(MIN(E55:AH55)),1)</f>
        <v>42948</v>
      </c>
      <c r="E58">
        <f ca="1">IF(MEDIAN($D58,E$55,EOMONTH($D58,0))=E$55,0.5,NA())</f>
        <v>0.5</v>
      </c>
      <c r="F58">
        <f t="shared" ref="F58:AH58" ca="1" si="17">IF(MEDIAN($D58,F$55,EOMONTH($D58,0))=F$55,0.5,NA())</f>
        <v>0.5</v>
      </c>
      <c r="G58">
        <f t="shared" ca="1" si="17"/>
        <v>0.5</v>
      </c>
      <c r="H58">
        <f t="shared" ca="1" si="17"/>
        <v>0.5</v>
      </c>
      <c r="I58">
        <f t="shared" ca="1" si="17"/>
        <v>0.5</v>
      </c>
      <c r="J58">
        <f t="shared" ca="1" si="17"/>
        <v>0.5</v>
      </c>
      <c r="K58">
        <f t="shared" ca="1" si="17"/>
        <v>0.5</v>
      </c>
      <c r="L58">
        <f t="shared" ca="1" si="17"/>
        <v>0.5</v>
      </c>
      <c r="M58">
        <f t="shared" ca="1" si="17"/>
        <v>0.5</v>
      </c>
      <c r="N58">
        <f t="shared" ca="1" si="17"/>
        <v>0.5</v>
      </c>
      <c r="O58">
        <f t="shared" ca="1" si="17"/>
        <v>0.5</v>
      </c>
      <c r="P58">
        <f t="shared" ca="1" si="17"/>
        <v>0.5</v>
      </c>
      <c r="Q58">
        <f t="shared" ca="1" si="17"/>
        <v>0.5</v>
      </c>
      <c r="R58">
        <f t="shared" ca="1" si="17"/>
        <v>0.5</v>
      </c>
      <c r="S58">
        <f t="shared" ca="1" si="17"/>
        <v>0.5</v>
      </c>
      <c r="T58">
        <f t="shared" ca="1" si="17"/>
        <v>0.5</v>
      </c>
      <c r="U58">
        <f t="shared" ca="1" si="17"/>
        <v>0.5</v>
      </c>
      <c r="V58">
        <f t="shared" ca="1" si="17"/>
        <v>0.5</v>
      </c>
      <c r="W58">
        <f t="shared" ca="1" si="17"/>
        <v>0.5</v>
      </c>
      <c r="X58">
        <f t="shared" ca="1" si="17"/>
        <v>0.5</v>
      </c>
      <c r="Y58">
        <f t="shared" ca="1" si="17"/>
        <v>0.5</v>
      </c>
      <c r="Z58">
        <f t="shared" ca="1" si="17"/>
        <v>0.5</v>
      </c>
      <c r="AA58">
        <f t="shared" ca="1" si="17"/>
        <v>0.5</v>
      </c>
      <c r="AB58">
        <f t="shared" ca="1" si="17"/>
        <v>0.5</v>
      </c>
      <c r="AC58">
        <f t="shared" ca="1" si="17"/>
        <v>0.5</v>
      </c>
      <c r="AD58">
        <f t="shared" ca="1" si="17"/>
        <v>0.5</v>
      </c>
      <c r="AE58">
        <f t="shared" ca="1" si="17"/>
        <v>0.5</v>
      </c>
      <c r="AF58">
        <f t="shared" ca="1" si="17"/>
        <v>0.5</v>
      </c>
      <c r="AG58" t="e">
        <f t="shared" ca="1" si="17"/>
        <v>#N/A</v>
      </c>
      <c r="AH58" t="e">
        <f t="shared" ca="1" si="17"/>
        <v>#N/A</v>
      </c>
    </row>
    <row r="59" spans="3:34" x14ac:dyDescent="0.3">
      <c r="D59" s="3" t="str">
        <f ca="1">TEXT(D58,"MMM JJJJ") &amp; " - Top Band"</f>
        <v>Aug 2017 - Top Band</v>
      </c>
      <c r="E59">
        <f ca="1">E58+12.5</f>
        <v>13</v>
      </c>
      <c r="F59">
        <f t="shared" ref="F59:AH59" ca="1" si="18">F58+12.5</f>
        <v>13</v>
      </c>
      <c r="G59">
        <f t="shared" ca="1" si="18"/>
        <v>13</v>
      </c>
      <c r="H59">
        <f t="shared" ca="1" si="18"/>
        <v>13</v>
      </c>
      <c r="I59">
        <f t="shared" ca="1" si="18"/>
        <v>13</v>
      </c>
      <c r="J59">
        <f t="shared" ca="1" si="18"/>
        <v>13</v>
      </c>
      <c r="K59">
        <f t="shared" ca="1" si="18"/>
        <v>13</v>
      </c>
      <c r="L59">
        <f t="shared" ca="1" si="18"/>
        <v>13</v>
      </c>
      <c r="M59">
        <f t="shared" ca="1" si="18"/>
        <v>13</v>
      </c>
      <c r="N59">
        <f t="shared" ca="1" si="18"/>
        <v>13</v>
      </c>
      <c r="O59">
        <f t="shared" ca="1" si="18"/>
        <v>13</v>
      </c>
      <c r="P59">
        <f t="shared" ca="1" si="18"/>
        <v>13</v>
      </c>
      <c r="Q59">
        <f t="shared" ca="1" si="18"/>
        <v>13</v>
      </c>
      <c r="R59">
        <f t="shared" ca="1" si="18"/>
        <v>13</v>
      </c>
      <c r="S59">
        <f t="shared" ca="1" si="18"/>
        <v>13</v>
      </c>
      <c r="T59">
        <f t="shared" ca="1" si="18"/>
        <v>13</v>
      </c>
      <c r="U59">
        <f t="shared" ca="1" si="18"/>
        <v>13</v>
      </c>
      <c r="V59">
        <f t="shared" ca="1" si="18"/>
        <v>13</v>
      </c>
      <c r="W59">
        <f t="shared" ca="1" si="18"/>
        <v>13</v>
      </c>
      <c r="X59">
        <f t="shared" ca="1" si="18"/>
        <v>13</v>
      </c>
      <c r="Y59">
        <f t="shared" ca="1" si="18"/>
        <v>13</v>
      </c>
      <c r="Z59">
        <f t="shared" ca="1" si="18"/>
        <v>13</v>
      </c>
      <c r="AA59">
        <f t="shared" ca="1" si="18"/>
        <v>13</v>
      </c>
      <c r="AB59">
        <f t="shared" ca="1" si="18"/>
        <v>13</v>
      </c>
      <c r="AC59">
        <f t="shared" ca="1" si="18"/>
        <v>13</v>
      </c>
      <c r="AD59">
        <f t="shared" ca="1" si="18"/>
        <v>13</v>
      </c>
      <c r="AE59">
        <f t="shared" ca="1" si="18"/>
        <v>13</v>
      </c>
      <c r="AF59">
        <f t="shared" ca="1" si="18"/>
        <v>13</v>
      </c>
      <c r="AG59" t="e">
        <f t="shared" ca="1" si="18"/>
        <v>#N/A</v>
      </c>
      <c r="AH59" t="e">
        <f t="shared" ca="1" si="18"/>
        <v>#N/A</v>
      </c>
    </row>
    <row r="60" spans="3:34" x14ac:dyDescent="0.3">
      <c r="D60" s="3"/>
    </row>
    <row r="61" spans="3:34" x14ac:dyDescent="0.3">
      <c r="D61" s="3">
        <f ca="1">EOMONTH(D58,0)+1</f>
        <v>42979</v>
      </c>
      <c r="E61" t="e">
        <f ca="1">IF(MEDIAN($D61,E$55,EOMONTH($D61,0))=E$55,0.5,NA())</f>
        <v>#N/A</v>
      </c>
      <c r="F61" t="e">
        <f t="shared" ref="F61:AH61" ca="1" si="19">IF(MEDIAN($D61,F$55,EOMONTH($D61,0))=F$55,0.5,NA())</f>
        <v>#N/A</v>
      </c>
      <c r="G61" t="e">
        <f t="shared" ca="1" si="19"/>
        <v>#N/A</v>
      </c>
      <c r="H61" t="e">
        <f t="shared" ca="1" si="19"/>
        <v>#N/A</v>
      </c>
      <c r="I61" t="e">
        <f t="shared" ca="1" si="19"/>
        <v>#N/A</v>
      </c>
      <c r="J61" t="e">
        <f t="shared" ca="1" si="19"/>
        <v>#N/A</v>
      </c>
      <c r="K61" t="e">
        <f t="shared" ca="1" si="19"/>
        <v>#N/A</v>
      </c>
      <c r="L61" t="e">
        <f t="shared" ca="1" si="19"/>
        <v>#N/A</v>
      </c>
      <c r="M61" t="e">
        <f t="shared" ca="1" si="19"/>
        <v>#N/A</v>
      </c>
      <c r="N61" t="e">
        <f t="shared" ca="1" si="19"/>
        <v>#N/A</v>
      </c>
      <c r="O61" t="e">
        <f t="shared" ca="1" si="19"/>
        <v>#N/A</v>
      </c>
      <c r="P61" t="e">
        <f t="shared" ca="1" si="19"/>
        <v>#N/A</v>
      </c>
      <c r="Q61" t="e">
        <f t="shared" ca="1" si="19"/>
        <v>#N/A</v>
      </c>
      <c r="R61" t="e">
        <f t="shared" ca="1" si="19"/>
        <v>#N/A</v>
      </c>
      <c r="S61" t="e">
        <f t="shared" ca="1" si="19"/>
        <v>#N/A</v>
      </c>
      <c r="T61" t="e">
        <f t="shared" ca="1" si="19"/>
        <v>#N/A</v>
      </c>
      <c r="U61" t="e">
        <f t="shared" ca="1" si="19"/>
        <v>#N/A</v>
      </c>
      <c r="V61" t="e">
        <f t="shared" ca="1" si="19"/>
        <v>#N/A</v>
      </c>
      <c r="W61" t="e">
        <f t="shared" ca="1" si="19"/>
        <v>#N/A</v>
      </c>
      <c r="X61" t="e">
        <f t="shared" ca="1" si="19"/>
        <v>#N/A</v>
      </c>
      <c r="Y61" t="e">
        <f t="shared" ca="1" si="19"/>
        <v>#N/A</v>
      </c>
      <c r="Z61" t="e">
        <f t="shared" ca="1" si="19"/>
        <v>#N/A</v>
      </c>
      <c r="AA61" t="e">
        <f t="shared" ca="1" si="19"/>
        <v>#N/A</v>
      </c>
      <c r="AB61" t="e">
        <f t="shared" ca="1" si="19"/>
        <v>#N/A</v>
      </c>
      <c r="AC61" t="e">
        <f t="shared" ca="1" si="19"/>
        <v>#N/A</v>
      </c>
      <c r="AD61" t="e">
        <f t="shared" ca="1" si="19"/>
        <v>#N/A</v>
      </c>
      <c r="AE61" t="e">
        <f t="shared" ca="1" si="19"/>
        <v>#N/A</v>
      </c>
      <c r="AF61" t="e">
        <f t="shared" ca="1" si="19"/>
        <v>#N/A</v>
      </c>
      <c r="AG61">
        <f t="shared" ca="1" si="19"/>
        <v>0.5</v>
      </c>
      <c r="AH61">
        <f t="shared" ca="1" si="19"/>
        <v>0.5</v>
      </c>
    </row>
    <row r="62" spans="3:34" x14ac:dyDescent="0.3">
      <c r="D62" s="3" t="str">
        <f ca="1">TEXT(D61,"MMM JJJJ") &amp; " - Top Band"</f>
        <v>Sep 2017 - Top Band</v>
      </c>
      <c r="E62" t="e">
        <f ca="1">E61+12.5</f>
        <v>#N/A</v>
      </c>
      <c r="F62" t="e">
        <f t="shared" ref="F62:AH62" ca="1" si="20">F61+12.5</f>
        <v>#N/A</v>
      </c>
      <c r="G62" t="e">
        <f t="shared" ca="1" si="20"/>
        <v>#N/A</v>
      </c>
      <c r="H62" t="e">
        <f t="shared" ca="1" si="20"/>
        <v>#N/A</v>
      </c>
      <c r="I62" t="e">
        <f t="shared" ca="1" si="20"/>
        <v>#N/A</v>
      </c>
      <c r="J62" t="e">
        <f t="shared" ca="1" si="20"/>
        <v>#N/A</v>
      </c>
      <c r="K62" t="e">
        <f t="shared" ca="1" si="20"/>
        <v>#N/A</v>
      </c>
      <c r="L62" t="e">
        <f t="shared" ca="1" si="20"/>
        <v>#N/A</v>
      </c>
      <c r="M62" t="e">
        <f t="shared" ca="1" si="20"/>
        <v>#N/A</v>
      </c>
      <c r="N62" t="e">
        <f t="shared" ca="1" si="20"/>
        <v>#N/A</v>
      </c>
      <c r="O62" t="e">
        <f t="shared" ca="1" si="20"/>
        <v>#N/A</v>
      </c>
      <c r="P62" t="e">
        <f t="shared" ca="1" si="20"/>
        <v>#N/A</v>
      </c>
      <c r="Q62" t="e">
        <f t="shared" ca="1" si="20"/>
        <v>#N/A</v>
      </c>
      <c r="R62" t="e">
        <f t="shared" ca="1" si="20"/>
        <v>#N/A</v>
      </c>
      <c r="S62" t="e">
        <f t="shared" ca="1" si="20"/>
        <v>#N/A</v>
      </c>
      <c r="T62" t="e">
        <f t="shared" ca="1" si="20"/>
        <v>#N/A</v>
      </c>
      <c r="U62" t="e">
        <f t="shared" ca="1" si="20"/>
        <v>#N/A</v>
      </c>
      <c r="V62" t="e">
        <f t="shared" ca="1" si="20"/>
        <v>#N/A</v>
      </c>
      <c r="W62" t="e">
        <f t="shared" ca="1" si="20"/>
        <v>#N/A</v>
      </c>
      <c r="X62" t="e">
        <f t="shared" ca="1" si="20"/>
        <v>#N/A</v>
      </c>
      <c r="Y62" t="e">
        <f t="shared" ca="1" si="20"/>
        <v>#N/A</v>
      </c>
      <c r="Z62" t="e">
        <f t="shared" ca="1" si="20"/>
        <v>#N/A</v>
      </c>
      <c r="AA62" t="e">
        <f t="shared" ca="1" si="20"/>
        <v>#N/A</v>
      </c>
      <c r="AB62" t="e">
        <f t="shared" ca="1" si="20"/>
        <v>#N/A</v>
      </c>
      <c r="AC62" t="e">
        <f t="shared" ca="1" si="20"/>
        <v>#N/A</v>
      </c>
      <c r="AD62" t="e">
        <f t="shared" ca="1" si="20"/>
        <v>#N/A</v>
      </c>
      <c r="AE62" t="e">
        <f t="shared" ca="1" si="20"/>
        <v>#N/A</v>
      </c>
      <c r="AF62" t="e">
        <f t="shared" ca="1" si="20"/>
        <v>#N/A</v>
      </c>
      <c r="AG62">
        <f t="shared" ca="1" si="20"/>
        <v>13</v>
      </c>
      <c r="AH62">
        <f t="shared" ca="1" si="20"/>
        <v>13</v>
      </c>
    </row>
    <row r="63" spans="3:34" x14ac:dyDescent="0.3">
      <c r="D63" s="3"/>
    </row>
    <row r="65" spans="4:34" x14ac:dyDescent="0.3">
      <c r="D65" s="3">
        <f ca="1">D58+1</f>
        <v>42949</v>
      </c>
      <c r="E65" t="e">
        <f ca="1">IF(MEDIAN($D65,E$55)=E$55,0.5,NA())</f>
        <v>#N/A</v>
      </c>
      <c r="F65" t="e">
        <f t="shared" ref="F65:AH66" ca="1" si="21">IF(MEDIAN($D65,F$55)=F$55,0.5,NA())</f>
        <v>#N/A</v>
      </c>
      <c r="G65" t="e">
        <f t="shared" ca="1" si="21"/>
        <v>#N/A</v>
      </c>
      <c r="H65" t="e">
        <f t="shared" ca="1" si="21"/>
        <v>#N/A</v>
      </c>
      <c r="I65" t="e">
        <f t="shared" ca="1" si="21"/>
        <v>#N/A</v>
      </c>
      <c r="J65" t="e">
        <f t="shared" ca="1" si="21"/>
        <v>#N/A</v>
      </c>
      <c r="K65" t="e">
        <f t="shared" ca="1" si="21"/>
        <v>#N/A</v>
      </c>
      <c r="L65" t="e">
        <f t="shared" ca="1" si="21"/>
        <v>#N/A</v>
      </c>
      <c r="M65" t="e">
        <f t="shared" ca="1" si="21"/>
        <v>#N/A</v>
      </c>
      <c r="N65" t="e">
        <f t="shared" ca="1" si="21"/>
        <v>#N/A</v>
      </c>
      <c r="O65" t="e">
        <f t="shared" ca="1" si="21"/>
        <v>#N/A</v>
      </c>
      <c r="P65" t="e">
        <f t="shared" ca="1" si="21"/>
        <v>#N/A</v>
      </c>
      <c r="Q65" t="e">
        <f t="shared" ca="1" si="21"/>
        <v>#N/A</v>
      </c>
      <c r="R65" t="e">
        <f t="shared" ca="1" si="21"/>
        <v>#N/A</v>
      </c>
      <c r="S65" t="e">
        <f t="shared" ca="1" si="21"/>
        <v>#N/A</v>
      </c>
      <c r="T65" t="e">
        <f t="shared" ca="1" si="21"/>
        <v>#N/A</v>
      </c>
      <c r="U65" t="e">
        <f t="shared" ca="1" si="21"/>
        <v>#N/A</v>
      </c>
      <c r="V65" t="e">
        <f t="shared" ca="1" si="21"/>
        <v>#N/A</v>
      </c>
      <c r="W65" t="e">
        <f t="shared" ca="1" si="21"/>
        <v>#N/A</v>
      </c>
      <c r="X65" t="e">
        <f t="shared" ca="1" si="21"/>
        <v>#N/A</v>
      </c>
      <c r="Y65" t="e">
        <f t="shared" ca="1" si="21"/>
        <v>#N/A</v>
      </c>
      <c r="Z65" t="e">
        <f t="shared" ca="1" si="21"/>
        <v>#N/A</v>
      </c>
      <c r="AA65" t="e">
        <f t="shared" ca="1" si="21"/>
        <v>#N/A</v>
      </c>
      <c r="AB65" t="e">
        <f t="shared" ca="1" si="21"/>
        <v>#N/A</v>
      </c>
      <c r="AC65" t="e">
        <f t="shared" ca="1" si="21"/>
        <v>#N/A</v>
      </c>
      <c r="AD65" t="e">
        <f t="shared" ca="1" si="21"/>
        <v>#N/A</v>
      </c>
      <c r="AE65" t="e">
        <f t="shared" ca="1" si="21"/>
        <v>#N/A</v>
      </c>
      <c r="AF65" t="e">
        <f t="shared" ca="1" si="21"/>
        <v>#N/A</v>
      </c>
      <c r="AG65" t="e">
        <f t="shared" ca="1" si="21"/>
        <v>#N/A</v>
      </c>
      <c r="AH65" t="e">
        <f t="shared" ca="1" si="21"/>
        <v>#N/A</v>
      </c>
    </row>
    <row r="66" spans="4:34" x14ac:dyDescent="0.3">
      <c r="D66" s="3">
        <f ca="1">D61+1</f>
        <v>42980</v>
      </c>
      <c r="E66" t="e">
        <f ca="1">IF(MEDIAN($D66,E$55)=E$55,0.5,NA())</f>
        <v>#N/A</v>
      </c>
      <c r="F66" t="e">
        <f t="shared" ca="1" si="21"/>
        <v>#N/A</v>
      </c>
      <c r="G66" t="e">
        <f t="shared" ca="1" si="21"/>
        <v>#N/A</v>
      </c>
      <c r="H66" t="e">
        <f t="shared" ca="1" si="21"/>
        <v>#N/A</v>
      </c>
      <c r="I66" t="e">
        <f t="shared" ca="1" si="21"/>
        <v>#N/A</v>
      </c>
      <c r="J66" t="e">
        <f t="shared" ca="1" si="21"/>
        <v>#N/A</v>
      </c>
      <c r="K66" t="e">
        <f t="shared" ca="1" si="21"/>
        <v>#N/A</v>
      </c>
      <c r="L66" t="e">
        <f t="shared" ca="1" si="21"/>
        <v>#N/A</v>
      </c>
      <c r="M66" t="e">
        <f t="shared" ca="1" si="21"/>
        <v>#N/A</v>
      </c>
      <c r="N66" t="e">
        <f t="shared" ca="1" si="21"/>
        <v>#N/A</v>
      </c>
      <c r="O66" t="e">
        <f t="shared" ca="1" si="21"/>
        <v>#N/A</v>
      </c>
      <c r="P66" t="e">
        <f t="shared" ca="1" si="21"/>
        <v>#N/A</v>
      </c>
      <c r="Q66" t="e">
        <f t="shared" ca="1" si="21"/>
        <v>#N/A</v>
      </c>
      <c r="R66" t="e">
        <f t="shared" ca="1" si="21"/>
        <v>#N/A</v>
      </c>
      <c r="S66" t="e">
        <f t="shared" ca="1" si="21"/>
        <v>#N/A</v>
      </c>
      <c r="T66" t="e">
        <f t="shared" ca="1" si="21"/>
        <v>#N/A</v>
      </c>
      <c r="U66" t="e">
        <f t="shared" ca="1" si="21"/>
        <v>#N/A</v>
      </c>
      <c r="V66" t="e">
        <f t="shared" ca="1" si="21"/>
        <v>#N/A</v>
      </c>
      <c r="W66" t="e">
        <f t="shared" ca="1" si="21"/>
        <v>#N/A</v>
      </c>
      <c r="X66" t="e">
        <f t="shared" ca="1" si="21"/>
        <v>#N/A</v>
      </c>
      <c r="Y66" t="e">
        <f t="shared" ca="1" si="21"/>
        <v>#N/A</v>
      </c>
      <c r="Z66" t="e">
        <f t="shared" ca="1" si="21"/>
        <v>#N/A</v>
      </c>
      <c r="AA66" t="e">
        <f t="shared" ca="1" si="21"/>
        <v>#N/A</v>
      </c>
      <c r="AB66" t="e">
        <f t="shared" ca="1" si="21"/>
        <v>#N/A</v>
      </c>
      <c r="AC66" t="e">
        <f t="shared" ca="1" si="21"/>
        <v>#N/A</v>
      </c>
      <c r="AD66" t="e">
        <f t="shared" ca="1" si="21"/>
        <v>#N/A</v>
      </c>
      <c r="AE66" t="e">
        <f t="shared" ca="1" si="21"/>
        <v>#N/A</v>
      </c>
      <c r="AF66" t="e">
        <f t="shared" ca="1" si="21"/>
        <v>#N/A</v>
      </c>
      <c r="AG66" t="e">
        <f t="shared" ca="1" si="21"/>
        <v>#N/A</v>
      </c>
      <c r="AH66">
        <f t="shared" ca="1" si="21"/>
        <v>0.5</v>
      </c>
    </row>
    <row r="69" spans="4:34" x14ac:dyDescent="0.3">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3">
      <c r="D70">
        <v>3</v>
      </c>
      <c r="E70" t="str">
        <f t="shared" ref="E70:AH70" ca="1" si="23">LEFT(UPPER(TEXT(E55,"TTT")),$D70)</f>
        <v>FR</v>
      </c>
      <c r="F70" t="str">
        <f t="shared" ca="1" si="23"/>
        <v>SA</v>
      </c>
      <c r="G70" t="str">
        <f t="shared" ca="1" si="23"/>
        <v>SO</v>
      </c>
      <c r="H70" t="str">
        <f t="shared" ca="1" si="23"/>
        <v>MO</v>
      </c>
      <c r="I70" t="str">
        <f t="shared" ca="1" si="23"/>
        <v>DI</v>
      </c>
      <c r="J70" t="str">
        <f t="shared" ca="1" si="23"/>
        <v>MI</v>
      </c>
      <c r="K70" t="str">
        <f t="shared" ca="1" si="23"/>
        <v>DO</v>
      </c>
      <c r="L70" t="str">
        <f t="shared" ca="1" si="23"/>
        <v>FR</v>
      </c>
      <c r="M70" t="str">
        <f t="shared" ca="1" si="23"/>
        <v>SA</v>
      </c>
      <c r="N70" t="str">
        <f t="shared" ca="1" si="23"/>
        <v>SO</v>
      </c>
      <c r="O70" t="str">
        <f t="shared" ca="1" si="23"/>
        <v>MO</v>
      </c>
      <c r="P70" t="str">
        <f t="shared" ca="1" si="23"/>
        <v>DI</v>
      </c>
      <c r="Q70" t="str">
        <f t="shared" ca="1" si="23"/>
        <v>MI</v>
      </c>
      <c r="R70" t="str">
        <f t="shared" ca="1" si="23"/>
        <v>DO</v>
      </c>
      <c r="S70" t="str">
        <f t="shared" ca="1" si="23"/>
        <v>FR</v>
      </c>
      <c r="T70" t="str">
        <f t="shared" ca="1" si="23"/>
        <v>SA</v>
      </c>
      <c r="U70" t="str">
        <f t="shared" ca="1" si="23"/>
        <v>SO</v>
      </c>
      <c r="V70" t="str">
        <f t="shared" ca="1" si="23"/>
        <v>MO</v>
      </c>
      <c r="W70" t="str">
        <f t="shared" ca="1" si="23"/>
        <v>DI</v>
      </c>
      <c r="X70" t="str">
        <f t="shared" ca="1" si="23"/>
        <v>MI</v>
      </c>
      <c r="Y70" t="str">
        <f t="shared" ca="1" si="23"/>
        <v>DO</v>
      </c>
      <c r="Z70" t="str">
        <f t="shared" ca="1" si="23"/>
        <v>FR</v>
      </c>
      <c r="AA70" t="str">
        <f t="shared" ca="1" si="23"/>
        <v>SA</v>
      </c>
      <c r="AB70" t="str">
        <f t="shared" ca="1" si="23"/>
        <v>SO</v>
      </c>
      <c r="AC70" t="str">
        <f t="shared" ca="1" si="23"/>
        <v>MO</v>
      </c>
      <c r="AD70" t="str">
        <f t="shared" ca="1" si="23"/>
        <v>DI</v>
      </c>
      <c r="AE70" t="str">
        <f t="shared" ca="1" si="23"/>
        <v>MI</v>
      </c>
      <c r="AF70" t="str">
        <f t="shared" ca="1" si="23"/>
        <v>DO</v>
      </c>
      <c r="AG70" t="str">
        <f t="shared" ca="1" si="23"/>
        <v>FR</v>
      </c>
      <c r="AH70" t="str">
        <f t="shared" ca="1" si="23"/>
        <v>SA</v>
      </c>
    </row>
    <row r="71" spans="4:34" x14ac:dyDescent="0.3">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3">
      <c r="E72" t="str">
        <f ca="1">TEXT(E55,"TT")</f>
        <v>04</v>
      </c>
      <c r="F72" t="str">
        <f ca="1">TEXT(F55,"TT")</f>
        <v>05</v>
      </c>
      <c r="G72" t="str">
        <f ca="1">TEXT(G55,"TT")</f>
        <v>06</v>
      </c>
      <c r="H72" t="str">
        <f ca="1">TEXT(H55,"TT")</f>
        <v>07</v>
      </c>
      <c r="I72" t="str">
        <f t="shared" ref="I72:AH72" ca="1" si="24">TEXT(I55,"TT")</f>
        <v>08</v>
      </c>
      <c r="J72" t="str">
        <f t="shared" ca="1" si="24"/>
        <v>09</v>
      </c>
      <c r="K72" t="str">
        <f t="shared" ca="1" si="24"/>
        <v>10</v>
      </c>
      <c r="L72" t="str">
        <f t="shared" ca="1" si="24"/>
        <v>11</v>
      </c>
      <c r="M72" t="str">
        <f t="shared" ca="1" si="24"/>
        <v>12</v>
      </c>
      <c r="N72" t="str">
        <f t="shared" ca="1" si="24"/>
        <v>13</v>
      </c>
      <c r="O72" t="str">
        <f t="shared" ca="1" si="24"/>
        <v>14</v>
      </c>
      <c r="P72" t="str">
        <f t="shared" ca="1" si="24"/>
        <v>15</v>
      </c>
      <c r="Q72" t="str">
        <f t="shared" ca="1" si="24"/>
        <v>16</v>
      </c>
      <c r="R72" t="str">
        <f t="shared" ca="1" si="24"/>
        <v>17</v>
      </c>
      <c r="S72" t="str">
        <f t="shared" ca="1" si="24"/>
        <v>18</v>
      </c>
      <c r="T72" t="str">
        <f t="shared" ca="1" si="24"/>
        <v>19</v>
      </c>
      <c r="U72" t="str">
        <f t="shared" ca="1" si="24"/>
        <v>20</v>
      </c>
      <c r="V72" t="str">
        <f t="shared" ca="1" si="24"/>
        <v>21</v>
      </c>
      <c r="W72" t="str">
        <f t="shared" ca="1" si="24"/>
        <v>22</v>
      </c>
      <c r="X72" t="str">
        <f t="shared" ca="1" si="24"/>
        <v>23</v>
      </c>
      <c r="Y72" t="str">
        <f t="shared" ca="1" si="24"/>
        <v>24</v>
      </c>
      <c r="Z72" t="str">
        <f t="shared" ca="1" si="24"/>
        <v>25</v>
      </c>
      <c r="AA72" t="str">
        <f t="shared" ca="1" si="24"/>
        <v>26</v>
      </c>
      <c r="AB72" t="str">
        <f t="shared" ca="1" si="24"/>
        <v>27</v>
      </c>
      <c r="AC72" t="str">
        <f t="shared" ca="1" si="24"/>
        <v>28</v>
      </c>
      <c r="AD72" t="str">
        <f t="shared" ca="1" si="24"/>
        <v>29</v>
      </c>
      <c r="AE72" t="str">
        <f t="shared" ca="1" si="24"/>
        <v>30</v>
      </c>
      <c r="AF72" t="str">
        <f t="shared" ca="1" si="24"/>
        <v>31</v>
      </c>
      <c r="AG72" t="str">
        <f t="shared" ca="1" si="24"/>
        <v>01</v>
      </c>
      <c r="AH72" t="str">
        <f t="shared" ca="1" si="24"/>
        <v>02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Projektzeitachse</vt:lpstr>
      <vt:lpstr>calcs</vt:lpstr>
      <vt:lpstr>FensterOffset</vt:lpstr>
      <vt:lpstr>FensterTage</vt:lpstr>
      <vt:lpstr>Startdatum</vt:lpstr>
      <vt:lpstr>StartDatumFenster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2017-08-07T14:25:47Z</dcterms:created>
  <dcterms:modified xsi:type="dcterms:W3CDTF">2017-08-07T14:45:24Z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