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sammlung" sheetId="1" state="visible" r:id="rId2"/>
    <sheet name="GPT4 Synt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kevin kirsch:
</t>
        </r>
        <r>
          <rPr>
            <sz val="9"/>
            <color rgb="FF000000"/>
            <rFont val="Segoe UI"/>
            <family val="2"/>
            <charset val="1"/>
          </rPr>
          <t xml:space="preserve">Berechnet aus Angabe der Shot Daten * Angabe der Prozentzahl, die laut Doku am Target ankommt.
Angegeben wurde also die Laserenergie, die am Target ankommt 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kevin kirsch:
</t>
        </r>
        <r>
          <rPr>
            <sz val="9"/>
            <color rgb="FF000000"/>
            <rFont val="Segoe UI"/>
            <family val="2"/>
            <charset val="1"/>
          </rPr>
          <t xml:space="preserve">Pulse Dauer
angegeben in fs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kevin kirsch:
</t>
        </r>
        <r>
          <rPr>
            <sz val="9"/>
            <color rgb="FF000000"/>
            <rFont val="Segoe UI"/>
            <family val="2"/>
            <charset val="1"/>
          </rPr>
          <t xml:space="preserve">Power = Leistung
Leistung = Energie / Zeit
Leistung des Lasers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kevin kirsch:
</t>
        </r>
        <r>
          <rPr>
            <sz val="9"/>
            <color rgb="FF000000"/>
            <rFont val="Segoe UI"/>
            <family val="2"/>
            <charset val="1"/>
          </rPr>
          <t xml:space="preserve">Größe des Brennpunktes auf dem Target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kevin kirsch:
</t>
        </r>
        <r>
          <rPr>
            <sz val="9"/>
            <color rgb="FF000000"/>
            <rFont val="Segoe UI"/>
            <family val="2"/>
            <charset val="1"/>
          </rPr>
          <t xml:space="preserve">hier in nano meter angegeben
z.B.: 15.000nm = 15um
Umrechnung in Nanometer = Faktor 1000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kevin kirsch:
</t>
        </r>
        <r>
          <rPr>
            <sz val="9"/>
            <color rgb="FF000000"/>
            <rFont val="Segoe UI"/>
            <family val="2"/>
            <charset val="1"/>
          </rPr>
          <t xml:space="preserve">Welcher Parameter wurde variiert?</t>
        </r>
      </text>
    </comment>
  </commentList>
</comments>
</file>

<file path=xl/sharedStrings.xml><?xml version="1.0" encoding="utf-8"?>
<sst xmlns="http://schemas.openxmlformats.org/spreadsheetml/2006/main" count="2494" uniqueCount="83">
  <si>
    <t xml:space="preserve">Intensity</t>
  </si>
  <si>
    <t xml:space="preserve">Energy (in Joule)</t>
  </si>
  <si>
    <t xml:space="preserve">pulse width (in fs)</t>
  </si>
  <si>
    <t xml:space="preserve">Cut of energy</t>
  </si>
  <si>
    <t xml:space="preserve">Power</t>
  </si>
  <si>
    <t xml:space="preserve">spot size (d)</t>
  </si>
  <si>
    <t xml:space="preserve">Target Material</t>
  </si>
  <si>
    <t xml:space="preserve">Targetthickness (in µm)</t>
  </si>
  <si>
    <t xml:space="preserve">angle</t>
  </si>
  <si>
    <t xml:space="preserve">Vary</t>
  </si>
  <si>
    <t xml:space="preserve">Laser</t>
  </si>
  <si>
    <t xml:space="preserve">Source</t>
  </si>
  <si>
    <t xml:space="preserve">Versuchsreihe</t>
  </si>
  <si>
    <t xml:space="preserve">Internal Shot Nr.</t>
  </si>
  <si>
    <t xml:space="preserve">Bemerkungen</t>
  </si>
  <si>
    <t xml:space="preserve">Gold (Au)</t>
  </si>
  <si>
    <t xml:space="preserve">Pulse width</t>
  </si>
  <si>
    <t xml:space="preserve">PHELIX</t>
  </si>
  <si>
    <t xml:space="preserve">GSI</t>
  </si>
  <si>
    <t xml:space="preserve">I018</t>
  </si>
  <si>
    <t xml:space="preserve">Pulse Width wurde aus Paper übernommen. Spot Size wurde im Shot File als Strecher angenommen</t>
  </si>
  <si>
    <t xml:space="preserve">Farbcode</t>
  </si>
  <si>
    <t xml:space="preserve">Selbst ausgewertete RCF</t>
  </si>
  <si>
    <t xml:space="preserve">Daten fehlen noch</t>
  </si>
  <si>
    <t xml:space="preserve">Polystyrol</t>
  </si>
  <si>
    <t xml:space="preserve">Fehler / Unklar</t>
  </si>
  <si>
    <t xml:space="preserve">I015</t>
  </si>
  <si>
    <t xml:space="preserve">MAX Intensity</t>
  </si>
  <si>
    <t xml:space="preserve">MIN Intensity</t>
  </si>
  <si>
    <t xml:space="preserve">MAX Energy</t>
  </si>
  <si>
    <t xml:space="preserve">MIN Energy</t>
  </si>
  <si>
    <t xml:space="preserve">MAX Pulse Width</t>
  </si>
  <si>
    <t xml:space="preserve">MIN Pulse Width</t>
  </si>
  <si>
    <t xml:space="preserve">MAX Cut Off Energy</t>
  </si>
  <si>
    <t xml:space="preserve">MIN Cut Off Energy</t>
  </si>
  <si>
    <t xml:space="preserve">MAX Power</t>
  </si>
  <si>
    <t xml:space="preserve">MIN Power</t>
  </si>
  <si>
    <t xml:space="preserve">MAX Spot Size</t>
  </si>
  <si>
    <t xml:space="preserve">MIN Spot Size</t>
  </si>
  <si>
    <t xml:space="preserve">MAX Target Thickness</t>
  </si>
  <si>
    <t xml:space="preserve">MIN Target Thickness</t>
  </si>
  <si>
    <t xml:space="preserve">MAX Angle</t>
  </si>
  <si>
    <t xml:space="preserve">MIN Angle</t>
  </si>
  <si>
    <t xml:space="preserve">UNIQUE MATERIAL</t>
  </si>
  <si>
    <t xml:space="preserve">P155</t>
  </si>
  <si>
    <t xml:space="preserve">I016</t>
  </si>
  <si>
    <t xml:space="preserve">I1</t>
  </si>
  <si>
    <t xml:space="preserve">I2</t>
  </si>
  <si>
    <t xml:space="preserve">shots_series1 = [1,2,3,4,5,6];  % list with the shot numbers to plot internal beamtime I016 with prepulse</t>
  </si>
  <si>
    <t xml:space="preserve">Polypropylen</t>
  </si>
  <si>
    <t xml:space="preserve">I4</t>
  </si>
  <si>
    <t xml:space="preserve">I5</t>
  </si>
  <si>
    <t xml:space="preserve">I6</t>
  </si>
  <si>
    <t xml:space="preserve">I7</t>
  </si>
  <si>
    <t xml:space="preserve">I8</t>
  </si>
  <si>
    <t xml:space="preserve">I9</t>
  </si>
  <si>
    <t xml:space="preserve">I10</t>
  </si>
  <si>
    <t xml:space="preserve">I11</t>
  </si>
  <si>
    <t xml:space="preserve">I12</t>
  </si>
  <si>
    <t xml:space="preserve">I13</t>
  </si>
  <si>
    <t xml:space="preserve">P190</t>
  </si>
  <si>
    <t xml:space="preserve">Für die Versuchsreihe P190 wurde ebenfalls eine Energie am Target von 81% der MAS  für die Berechnung der Spalte B angenommen</t>
  </si>
  <si>
    <t xml:space="preserve">CH</t>
  </si>
  <si>
    <t xml:space="preserve">PETAL</t>
  </si>
  <si>
    <t xml:space="preserve">Daten von Xavier; Focused Energy</t>
  </si>
  <si>
    <t xml:space="preserve">Kupfer (Cu)</t>
  </si>
  <si>
    <t xml:space="preserve">OMEGA EP</t>
  </si>
  <si>
    <t xml:space="preserve">CVD</t>
  </si>
  <si>
    <t xml:space="preserve">Aluminium (Al)</t>
  </si>
  <si>
    <t xml:space="preserve">LFEX</t>
  </si>
  <si>
    <t xml:space="preserve">Titan (Ti)</t>
  </si>
  <si>
    <t xml:space="preserve">ARC</t>
  </si>
  <si>
    <t xml:space="preserve">Vulcan</t>
  </si>
  <si>
    <t xml:space="preserve">Callisto</t>
  </si>
  <si>
    <t xml:space="preserve">VEGA 3</t>
  </si>
  <si>
    <t xml:space="preserve">LULI 100 TW</t>
  </si>
  <si>
    <t xml:space="preserve">Bella</t>
  </si>
  <si>
    <t xml:space="preserve">Gemini</t>
  </si>
  <si>
    <t xml:space="preserve">Apollon SFA</t>
  </si>
  <si>
    <t xml:space="preserve">VEGA 2</t>
  </si>
  <si>
    <t xml:space="preserve">T-cubed</t>
  </si>
  <si>
    <t xml:space="preserve">Plastik</t>
  </si>
  <si>
    <t xml:space="preserve">Daten Doktorarbeit Ying Gao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</si>
</sst>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0"/>
    <numFmt numFmtId="167" formatCode="#,##0.0000"/>
    <numFmt numFmtId="168" formatCode="0.000"/>
    <numFmt numFmtId="169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45" activeCellId="0" sqref="S4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2" width="14.85"/>
    <col collapsed="false" customWidth="true" hidden="false" outlineLevel="0" max="3" min="3" style="0" width="15.43"/>
    <col collapsed="false" customWidth="true" hidden="false" outlineLevel="0" max="4" min="4" style="0" width="12"/>
    <col collapsed="false" customWidth="true" hidden="false" outlineLevel="0" max="5" min="5" style="1" width="14.43"/>
    <col collapsed="false" customWidth="true" hidden="false" outlineLevel="0" max="6" min="6" style="0" width="16"/>
    <col collapsed="false" customWidth="true" hidden="false" outlineLevel="0" max="7" min="7" style="0" width="13.28"/>
    <col collapsed="false" customWidth="true" hidden="false" outlineLevel="0" max="8" min="8" style="0" width="20.57"/>
    <col collapsed="false" customWidth="true" hidden="false" outlineLevel="0" max="10" min="10" style="0" width="11.43"/>
    <col collapsed="false" customWidth="true" hidden="false" outlineLevel="0" max="13" min="13" style="0" width="12.85"/>
    <col collapsed="false" customWidth="true" hidden="false" outlineLevel="0" max="14" min="14" style="0" width="13.85"/>
    <col collapsed="false" customWidth="true" hidden="false" outlineLevel="0" max="15" min="15" style="0" width="21.49"/>
    <col collapsed="false" customWidth="true" hidden="false" outlineLevel="0" max="18" min="18" style="0" width="16.87"/>
    <col collapsed="false" customWidth="true" hidden="false" outlineLevel="0" max="19" min="19" style="0" width="23.81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customFormat="false" ht="15" hidden="false" customHeight="false" outlineLevel="0" collapsed="false">
      <c r="A2" s="6" t="n">
        <f aca="false">B2*4*LN(2)/(C2*1E-015*3.14*(F2*0.0001)^2)</f>
        <v>2.38436914295994E+021</v>
      </c>
      <c r="B2" s="7" t="n">
        <f aca="false">131.1 * 0.81</f>
        <v>106.191</v>
      </c>
      <c r="C2" s="8" t="n">
        <v>500</v>
      </c>
      <c r="D2" s="8" t="n">
        <v>20.2</v>
      </c>
      <c r="E2" s="6" t="n">
        <f aca="false">B2/(C2*1E-015)</f>
        <v>212382000000000</v>
      </c>
      <c r="F2" s="8" t="n">
        <v>2.8044649</v>
      </c>
      <c r="G2" s="8" t="s">
        <v>15</v>
      </c>
      <c r="H2" s="8" t="n">
        <v>10</v>
      </c>
      <c r="I2" s="8" t="n">
        <v>45</v>
      </c>
      <c r="J2" s="8" t="s">
        <v>16</v>
      </c>
      <c r="K2" s="8" t="s">
        <v>17</v>
      </c>
      <c r="L2" s="8" t="s">
        <v>18</v>
      </c>
      <c r="M2" s="8" t="s">
        <v>19</v>
      </c>
      <c r="N2" s="8" t="n">
        <v>17613</v>
      </c>
      <c r="O2" s="8" t="s">
        <v>20</v>
      </c>
    </row>
    <row r="3" customFormat="false" ht="15" hidden="false" customHeight="false" outlineLevel="0" collapsed="false">
      <c r="A3" s="6" t="n">
        <f aca="false">B3*4*LN(2)/(C3*1E-015*3.14*(F3*0.0001)^2)</f>
        <v>2.00677124937943E+021</v>
      </c>
      <c r="B3" s="7" t="n">
        <f aca="false">156.5*0.81</f>
        <v>126.765</v>
      </c>
      <c r="C3" s="8" t="n">
        <v>500</v>
      </c>
      <c r="D3" s="8" t="n">
        <v>29.8</v>
      </c>
      <c r="E3" s="6" t="n">
        <f aca="false">B3/(C3*1E-015)</f>
        <v>253530000000000</v>
      </c>
      <c r="F3" s="8" t="n">
        <v>3.3399783</v>
      </c>
      <c r="G3" s="8" t="s">
        <v>15</v>
      </c>
      <c r="H3" s="8" t="n">
        <v>10</v>
      </c>
      <c r="I3" s="8" t="n">
        <v>45</v>
      </c>
      <c r="J3" s="8" t="s">
        <v>16</v>
      </c>
      <c r="K3" s="8" t="s">
        <v>17</v>
      </c>
      <c r="L3" s="8" t="s">
        <v>18</v>
      </c>
      <c r="M3" s="8" t="s">
        <v>19</v>
      </c>
      <c r="N3" s="8" t="n">
        <v>17620</v>
      </c>
      <c r="O3" s="8"/>
    </row>
    <row r="4" customFormat="false" ht="15" hidden="false" customHeight="false" outlineLevel="0" collapsed="false">
      <c r="A4" s="6" t="n">
        <f aca="false">B4*4*LN(2)/(C4*1E-015*3.14*(F4*0.0001)^2)</f>
        <v>3.05071986112934E+021</v>
      </c>
      <c r="B4" s="7" t="n">
        <f aca="false">151.4*0.81</f>
        <v>122.634</v>
      </c>
      <c r="C4" s="8" t="n">
        <v>500</v>
      </c>
      <c r="D4" s="8" t="n">
        <v>30.1</v>
      </c>
      <c r="E4" s="6" t="n">
        <f aca="false">B4/(C4*1E-015)</f>
        <v>245268000000000</v>
      </c>
      <c r="F4" s="8" t="n">
        <v>2.664386241</v>
      </c>
      <c r="G4" s="8" t="s">
        <v>15</v>
      </c>
      <c r="H4" s="8" t="n">
        <v>10</v>
      </c>
      <c r="I4" s="8" t="n">
        <v>45</v>
      </c>
      <c r="J4" s="8" t="s">
        <v>16</v>
      </c>
      <c r="K4" s="8" t="s">
        <v>17</v>
      </c>
      <c r="L4" s="8" t="s">
        <v>18</v>
      </c>
      <c r="M4" s="8" t="s">
        <v>19</v>
      </c>
      <c r="N4" s="8" t="n">
        <v>17621</v>
      </c>
      <c r="O4" s="8"/>
    </row>
    <row r="5" customFormat="false" ht="15" hidden="false" customHeight="false" outlineLevel="0" collapsed="false">
      <c r="A5" s="6" t="n">
        <f aca="false">B5*4*LN(2)/(C5*1E-015*3.14*(F5*0.0001)^2)</f>
        <v>2.83358904949332E+021</v>
      </c>
      <c r="B5" s="7" t="n">
        <f aca="false">177.4*0.81</f>
        <v>143.694</v>
      </c>
      <c r="C5" s="8" t="n">
        <v>500</v>
      </c>
      <c r="D5" s="8" t="n">
        <v>30.1</v>
      </c>
      <c r="E5" s="6" t="n">
        <f aca="false">B5/(C5*1E-015)</f>
        <v>287388000000000</v>
      </c>
      <c r="F5" s="8" t="n">
        <v>2.992566324</v>
      </c>
      <c r="G5" s="8" t="s">
        <v>15</v>
      </c>
      <c r="H5" s="8" t="n">
        <v>10</v>
      </c>
      <c r="I5" s="8" t="n">
        <v>45</v>
      </c>
      <c r="J5" s="8" t="s">
        <v>16</v>
      </c>
      <c r="K5" s="8" t="s">
        <v>17</v>
      </c>
      <c r="L5" s="8" t="s">
        <v>18</v>
      </c>
      <c r="M5" s="8" t="s">
        <v>19</v>
      </c>
      <c r="N5" s="8" t="n">
        <v>17622</v>
      </c>
      <c r="O5" s="8"/>
    </row>
    <row r="6" customFormat="false" ht="15" hidden="false" customHeight="false" outlineLevel="0" collapsed="false">
      <c r="A6" s="6" t="n">
        <f aca="false">B6*4*LN(2)/(C6*1E-015*3.14*(F6*0.0001)^2)</f>
        <v>4.50707856277002E+021</v>
      </c>
      <c r="B6" s="7" t="n">
        <f aca="false">182.8*0.81</f>
        <v>148.068</v>
      </c>
      <c r="C6" s="8" t="n">
        <v>500</v>
      </c>
      <c r="D6" s="8" t="n">
        <v>30.6</v>
      </c>
      <c r="E6" s="6" t="n">
        <f aca="false">B6/(C6*1E-015)</f>
        <v>296136000000000</v>
      </c>
      <c r="F6" s="8" t="n">
        <v>2.408662443</v>
      </c>
      <c r="G6" s="8" t="s">
        <v>15</v>
      </c>
      <c r="H6" s="8" t="n">
        <v>10</v>
      </c>
      <c r="I6" s="8" t="n">
        <v>45</v>
      </c>
      <c r="J6" s="8" t="s">
        <v>16</v>
      </c>
      <c r="K6" s="8" t="s">
        <v>17</v>
      </c>
      <c r="L6" s="8" t="s">
        <v>18</v>
      </c>
      <c r="M6" s="8" t="s">
        <v>19</v>
      </c>
      <c r="N6" s="8" t="n">
        <v>17629</v>
      </c>
      <c r="O6" s="8"/>
    </row>
    <row r="7" customFormat="false" ht="15" hidden="false" customHeight="false" outlineLevel="0" collapsed="false">
      <c r="A7" s="6" t="n">
        <f aca="false">B7*4*LN(2)/(C7*1E-015*3.14*(F7*0.0001)^2)</f>
        <v>4.2915909313448E+021</v>
      </c>
      <c r="B7" s="7" t="n">
        <f aca="false">205.4*0.81</f>
        <v>166.374</v>
      </c>
      <c r="C7" s="8" t="n">
        <v>500</v>
      </c>
      <c r="D7" s="8" t="n">
        <v>40</v>
      </c>
      <c r="E7" s="6" t="n">
        <f aca="false">B7/(C7*1E-015)</f>
        <v>332748000000000</v>
      </c>
      <c r="F7" s="8" t="n">
        <v>2.616534525</v>
      </c>
      <c r="G7" s="8" t="s">
        <v>15</v>
      </c>
      <c r="H7" s="8" t="n">
        <v>10</v>
      </c>
      <c r="I7" s="8" t="n">
        <v>45</v>
      </c>
      <c r="J7" s="8" t="s">
        <v>16</v>
      </c>
      <c r="K7" s="8" t="s">
        <v>17</v>
      </c>
      <c r="L7" s="8" t="s">
        <v>18</v>
      </c>
      <c r="M7" s="8" t="s">
        <v>19</v>
      </c>
      <c r="N7" s="8" t="n">
        <v>17631</v>
      </c>
      <c r="O7" s="8"/>
    </row>
    <row r="8" customFormat="false" ht="15" hidden="false" customHeight="false" outlineLevel="0" collapsed="false">
      <c r="A8" s="6" t="n">
        <f aca="false">B8*4*LN(2)/(C8*1E-015*3.14*(F8*0.0001)^2)</f>
        <v>3.77146879327876E+021</v>
      </c>
      <c r="B8" s="7" t="n">
        <f aca="false">165.8*0.81</f>
        <v>134.298</v>
      </c>
      <c r="C8" s="8" t="n">
        <v>500</v>
      </c>
      <c r="D8" s="8" t="n">
        <v>36</v>
      </c>
      <c r="E8" s="6" t="n">
        <f aca="false">B8/(C8*1E-015)</f>
        <v>268596000000000</v>
      </c>
      <c r="F8" s="8" t="n">
        <v>2.507681715</v>
      </c>
      <c r="G8" s="8" t="s">
        <v>15</v>
      </c>
      <c r="H8" s="8" t="n">
        <v>10</v>
      </c>
      <c r="I8" s="8" t="n">
        <v>45</v>
      </c>
      <c r="J8" s="8" t="s">
        <v>16</v>
      </c>
      <c r="K8" s="8" t="s">
        <v>17</v>
      </c>
      <c r="L8" s="8" t="s">
        <v>18</v>
      </c>
      <c r="M8" s="8" t="s">
        <v>19</v>
      </c>
      <c r="N8" s="8" t="n">
        <v>17633</v>
      </c>
      <c r="O8" s="8"/>
    </row>
    <row r="9" customFormat="false" ht="15" hidden="false" customHeight="false" outlineLevel="0" collapsed="false">
      <c r="A9" s="6" t="n">
        <f aca="false">B9*4*LN(2)/(C9*1E-015*3.14*(F9*0.0001)^2)</f>
        <v>5.58871858097725E+021</v>
      </c>
      <c r="B9" s="7" t="n">
        <f aca="false">191.7*0.81</f>
        <v>155.277</v>
      </c>
      <c r="C9" s="8" t="n">
        <v>500</v>
      </c>
      <c r="D9" s="8" t="n">
        <v>45</v>
      </c>
      <c r="E9" s="6" t="n">
        <f aca="false">B9/(C9*1E-015)</f>
        <v>310554000000000</v>
      </c>
      <c r="F9" s="8" t="n">
        <v>2.21508474</v>
      </c>
      <c r="G9" s="8" t="s">
        <v>15</v>
      </c>
      <c r="H9" s="8" t="n">
        <v>1</v>
      </c>
      <c r="I9" s="8" t="n">
        <v>45</v>
      </c>
      <c r="J9" s="8" t="s">
        <v>16</v>
      </c>
      <c r="K9" s="8" t="s">
        <v>17</v>
      </c>
      <c r="L9" s="8" t="s">
        <v>18</v>
      </c>
      <c r="M9" s="8" t="s">
        <v>19</v>
      </c>
      <c r="N9" s="8" t="n">
        <v>17636</v>
      </c>
      <c r="O9" s="8"/>
    </row>
    <row r="10" customFormat="false" ht="15" hidden="false" customHeight="false" outlineLevel="0" collapsed="false">
      <c r="A10" s="6" t="n">
        <f aca="false">B10*4*LN(2)/(C10*1E-015*3.14*(F10*0.0001)^2)</f>
        <v>3.76359914674452E+021</v>
      </c>
      <c r="B10" s="7" t="n">
        <f aca="false">156.3*0.81</f>
        <v>126.603</v>
      </c>
      <c r="C10" s="8" t="n">
        <v>500</v>
      </c>
      <c r="D10" s="8" t="n">
        <v>40</v>
      </c>
      <c r="E10" s="6" t="n">
        <f aca="false">B10/(C10*1E-015)</f>
        <v>253206000000000</v>
      </c>
      <c r="F10" s="8" t="n">
        <v>2.437323735</v>
      </c>
      <c r="G10" s="8" t="s">
        <v>15</v>
      </c>
      <c r="H10" s="8" t="n">
        <v>1</v>
      </c>
      <c r="I10" s="8" t="n">
        <v>45</v>
      </c>
      <c r="J10" s="8" t="s">
        <v>16</v>
      </c>
      <c r="K10" s="8" t="s">
        <v>17</v>
      </c>
      <c r="L10" s="8" t="s">
        <v>18</v>
      </c>
      <c r="M10" s="8" t="s">
        <v>19</v>
      </c>
      <c r="N10" s="8" t="n">
        <v>17640</v>
      </c>
      <c r="O10" s="8"/>
    </row>
    <row r="11" customFormat="false" ht="15" hidden="false" customHeight="false" outlineLevel="0" collapsed="false">
      <c r="A11" s="6" t="n">
        <f aca="false">B11*4*LN(2)/(C11*1E-015*3.14*(F11*0.0001)^2)</f>
        <v>3.52537802077925E+021</v>
      </c>
      <c r="B11" s="7" t="n">
        <f aca="false">191.7*0.81</f>
        <v>155.277</v>
      </c>
      <c r="C11" s="8" t="n">
        <v>500</v>
      </c>
      <c r="D11" s="9" t="n">
        <v>59.6</v>
      </c>
      <c r="E11" s="6" t="n">
        <f aca="false">B11/(C11*1E-015)</f>
        <v>310554000000000</v>
      </c>
      <c r="F11" s="8" t="n">
        <v>2.788968567</v>
      </c>
      <c r="G11" s="8" t="s">
        <v>15</v>
      </c>
      <c r="H11" s="8" t="n">
        <v>1</v>
      </c>
      <c r="I11" s="8" t="n">
        <v>45</v>
      </c>
      <c r="J11" s="8" t="s">
        <v>16</v>
      </c>
      <c r="K11" s="8" t="s">
        <v>17</v>
      </c>
      <c r="L11" s="8" t="s">
        <v>18</v>
      </c>
      <c r="M11" s="8" t="s">
        <v>19</v>
      </c>
      <c r="N11" s="8" t="n">
        <v>17645</v>
      </c>
      <c r="O11" s="8"/>
      <c r="Q11" s="0" t="s">
        <v>21</v>
      </c>
    </row>
    <row r="12" customFormat="false" ht="15" hidden="false" customHeight="false" outlineLevel="0" collapsed="false">
      <c r="A12" s="6" t="n">
        <f aca="false">B12*4*LN(2)/(C12*1E-015*3.14*(F12*0.0001)^2)</f>
        <v>4.00637959031096E+021</v>
      </c>
      <c r="B12" s="7" t="n">
        <f aca="false">177.9*0.81</f>
        <v>144.099</v>
      </c>
      <c r="C12" s="8" t="n">
        <v>500</v>
      </c>
      <c r="D12" s="9" t="n">
        <v>54.2</v>
      </c>
      <c r="E12" s="6" t="n">
        <f aca="false">B12/(C12*1E-015)</f>
        <v>288198000000000</v>
      </c>
      <c r="F12" s="8" t="n">
        <v>2.520271545</v>
      </c>
      <c r="G12" s="8" t="s">
        <v>15</v>
      </c>
      <c r="H12" s="8" t="n">
        <v>1</v>
      </c>
      <c r="I12" s="8" t="n">
        <v>45</v>
      </c>
      <c r="J12" s="8" t="s">
        <v>16</v>
      </c>
      <c r="K12" s="8" t="s">
        <v>17</v>
      </c>
      <c r="L12" s="8" t="s">
        <v>18</v>
      </c>
      <c r="M12" s="8" t="s">
        <v>19</v>
      </c>
      <c r="N12" s="8" t="n">
        <v>17648</v>
      </c>
      <c r="O12" s="8"/>
      <c r="Q12" s="10"/>
      <c r="R12" s="0" t="s">
        <v>22</v>
      </c>
    </row>
    <row r="13" customFormat="false" ht="15" hidden="false" customHeight="false" outlineLevel="0" collapsed="false">
      <c r="A13" s="6" t="n">
        <f aca="false">B13*4*LN(2)/(C13*1E-015*3.14*(F13*0.0001)^2)</f>
        <v>2.61826372536588E+021</v>
      </c>
      <c r="B13" s="7" t="n">
        <f aca="false">117.3*0.81</f>
        <v>95.013</v>
      </c>
      <c r="C13" s="8" t="n">
        <v>500</v>
      </c>
      <c r="D13" s="9" t="n">
        <v>59.6</v>
      </c>
      <c r="E13" s="6" t="n">
        <f aca="false">B13/(C13*1E-015)</f>
        <v>190026000000000</v>
      </c>
      <c r="F13" s="8" t="n">
        <v>2.531498772</v>
      </c>
      <c r="G13" s="8" t="s">
        <v>15</v>
      </c>
      <c r="H13" s="8" t="n">
        <v>1</v>
      </c>
      <c r="I13" s="8" t="n">
        <v>45</v>
      </c>
      <c r="J13" s="8" t="s">
        <v>16</v>
      </c>
      <c r="K13" s="8" t="s">
        <v>17</v>
      </c>
      <c r="L13" s="8" t="s">
        <v>18</v>
      </c>
      <c r="M13" s="8" t="s">
        <v>19</v>
      </c>
      <c r="N13" s="8" t="n">
        <v>17656</v>
      </c>
      <c r="O13" s="8"/>
      <c r="Q13" s="11"/>
      <c r="R13" s="0" t="s">
        <v>23</v>
      </c>
    </row>
    <row r="14" customFormat="false" ht="15" hidden="false" customHeight="false" outlineLevel="0" collapsed="false">
      <c r="A14" s="6" t="n">
        <f aca="false">B14*4*LN(2)/(C14*1E-015*3.14*(F14*0.0001)^2)</f>
        <v>2.97805998558442E+021</v>
      </c>
      <c r="B14" s="7" t="n">
        <f aca="false">165.4*0.81</f>
        <v>133.974</v>
      </c>
      <c r="C14" s="8" t="n">
        <v>500</v>
      </c>
      <c r="D14" s="8" t="n">
        <v>65</v>
      </c>
      <c r="E14" s="6" t="n">
        <f aca="false">B14/(C14*1E-015)</f>
        <v>267948000000000</v>
      </c>
      <c r="F14" s="8" t="n">
        <v>2.81861943</v>
      </c>
      <c r="G14" s="8" t="s">
        <v>24</v>
      </c>
      <c r="H14" s="8" t="n">
        <v>1</v>
      </c>
      <c r="I14" s="8" t="n">
        <v>45</v>
      </c>
      <c r="J14" s="8" t="s">
        <v>16</v>
      </c>
      <c r="K14" s="8" t="s">
        <v>17</v>
      </c>
      <c r="L14" s="8" t="s">
        <v>18</v>
      </c>
      <c r="M14" s="8" t="s">
        <v>19</v>
      </c>
      <c r="N14" s="8" t="n">
        <v>17660</v>
      </c>
      <c r="O14" s="8"/>
      <c r="Q14" s="12"/>
      <c r="R14" s="0" t="s">
        <v>25</v>
      </c>
    </row>
    <row r="15" customFormat="false" ht="15" hidden="false" customHeight="false" outlineLevel="0" collapsed="false">
      <c r="A15" s="6" t="n">
        <f aca="false">B15*4*LN(2)/(C15*1E-015*3.14*(F15*0.0001)^2)</f>
        <v>1.46411918919327E+021</v>
      </c>
      <c r="B15" s="7" t="n">
        <f aca="false">126*0.81</f>
        <v>102.06</v>
      </c>
      <c r="C15" s="8" t="n">
        <v>500</v>
      </c>
      <c r="D15" s="9" t="n">
        <v>49</v>
      </c>
      <c r="E15" s="6" t="n">
        <f aca="false">B15/(C15*1E-015)</f>
        <v>204120000000000</v>
      </c>
      <c r="F15" s="8" t="n">
        <v>3.508588743</v>
      </c>
      <c r="G15" s="8" t="s">
        <v>24</v>
      </c>
      <c r="H15" s="8" t="n">
        <v>1</v>
      </c>
      <c r="I15" s="8" t="n">
        <v>45</v>
      </c>
      <c r="J15" s="8" t="s">
        <v>16</v>
      </c>
      <c r="K15" s="8" t="s">
        <v>17</v>
      </c>
      <c r="L15" s="8" t="s">
        <v>18</v>
      </c>
      <c r="M15" s="8" t="s">
        <v>19</v>
      </c>
      <c r="N15" s="8" t="n">
        <v>17676</v>
      </c>
      <c r="O15" s="8"/>
    </row>
    <row r="16" customFormat="false" ht="15" hidden="false" customHeight="false" outlineLevel="0" collapsed="false">
      <c r="A16" s="6" t="n">
        <f aca="false">B16*4*LN(2)/(C16*1E-015*3.14*(F16*0.0001)^2)</f>
        <v>2.40797318530057E+021</v>
      </c>
      <c r="B16" s="7" t="n">
        <f aca="false">156.7*0.81</f>
        <v>126.927</v>
      </c>
      <c r="C16" s="8" t="n">
        <v>500</v>
      </c>
      <c r="D16" s="9" t="n">
        <v>69.9</v>
      </c>
      <c r="E16" s="6" t="n">
        <f aca="false">B16/(C16*1E-015)</f>
        <v>253854000000000</v>
      </c>
      <c r="F16" s="8" t="n">
        <v>3.051013185</v>
      </c>
      <c r="G16" s="8" t="s">
        <v>24</v>
      </c>
      <c r="H16" s="8" t="n">
        <v>0.8</v>
      </c>
      <c r="I16" s="8" t="n">
        <v>45</v>
      </c>
      <c r="J16" s="8" t="s">
        <v>16</v>
      </c>
      <c r="K16" s="8" t="s">
        <v>17</v>
      </c>
      <c r="L16" s="8" t="s">
        <v>18</v>
      </c>
      <c r="M16" s="8" t="s">
        <v>19</v>
      </c>
      <c r="N16" s="8" t="n">
        <v>17682</v>
      </c>
      <c r="O16" s="8"/>
    </row>
    <row r="17" customFormat="false" ht="15" hidden="false" customHeight="false" outlineLevel="0" collapsed="false">
      <c r="A17" s="6" t="n">
        <f aca="false">B17*4*LN(2)/(C17*1E-015*3.14*(F17*0.0001)^2)</f>
        <v>3.13677086081385E+021</v>
      </c>
      <c r="B17" s="7" t="n">
        <f aca="false">151.2*0.81</f>
        <v>122.472</v>
      </c>
      <c r="C17" s="8" t="n">
        <v>500</v>
      </c>
      <c r="D17" s="9" t="n">
        <v>79.2</v>
      </c>
      <c r="E17" s="6" t="n">
        <f aca="false">B17/(C17*1E-015)</f>
        <v>244944000000000</v>
      </c>
      <c r="F17" s="8" t="n">
        <v>2.625849963</v>
      </c>
      <c r="G17" s="8" t="s">
        <v>24</v>
      </c>
      <c r="H17" s="8" t="n">
        <v>0.8</v>
      </c>
      <c r="I17" s="8" t="n">
        <v>45</v>
      </c>
      <c r="J17" s="8" t="s">
        <v>16</v>
      </c>
      <c r="K17" s="8" t="s">
        <v>17</v>
      </c>
      <c r="L17" s="8" t="s">
        <v>18</v>
      </c>
      <c r="M17" s="8" t="s">
        <v>19</v>
      </c>
      <c r="N17" s="8" t="n">
        <v>17688</v>
      </c>
      <c r="O17" s="8"/>
    </row>
    <row r="18" customFormat="false" ht="15" hidden="false" customHeight="false" outlineLevel="0" collapsed="false">
      <c r="A18" s="6" t="n">
        <f aca="false">B18*4*LN(2)/(C18*1E-015*3.14*(F18*0.0001)^2)</f>
        <v>4.07626512397119E+021</v>
      </c>
      <c r="B18" s="7" t="n">
        <f aca="false">169.4*0.81</f>
        <v>137.214</v>
      </c>
      <c r="C18" s="8" t="n">
        <v>500</v>
      </c>
      <c r="D18" s="9" t="n">
        <v>70.2</v>
      </c>
      <c r="E18" s="6" t="n">
        <f aca="false">B18/(C18*1E-015)</f>
        <v>274428000000000</v>
      </c>
      <c r="F18" s="8" t="n">
        <v>2.438152695</v>
      </c>
      <c r="G18" s="8" t="s">
        <v>15</v>
      </c>
      <c r="H18" s="8" t="n">
        <v>1.1</v>
      </c>
      <c r="I18" s="8" t="n">
        <v>45</v>
      </c>
      <c r="J18" s="8" t="s">
        <v>16</v>
      </c>
      <c r="K18" s="8" t="s">
        <v>17</v>
      </c>
      <c r="L18" s="8" t="s">
        <v>18</v>
      </c>
      <c r="M18" s="8" t="s">
        <v>19</v>
      </c>
      <c r="N18" s="8" t="n">
        <v>17807</v>
      </c>
      <c r="O18" s="8"/>
    </row>
    <row r="19" customFormat="false" ht="13.8" hidden="false" customHeight="false" outlineLevel="0" collapsed="false">
      <c r="A19" s="6" t="n">
        <f aca="false">B19*4*LN(2)/(C19*1E-015*3.14*(F19*0.0001)^2)</f>
        <v>8.4039206868328E+020</v>
      </c>
      <c r="B19" s="7" t="n">
        <f aca="false">35.2*0.81</f>
        <v>28.512</v>
      </c>
      <c r="C19" s="8" t="n">
        <v>500</v>
      </c>
      <c r="D19" s="9" t="n">
        <v>29.7</v>
      </c>
      <c r="E19" s="6" t="n">
        <f aca="false">B19/(C19*1E-015)</f>
        <v>57024000000000</v>
      </c>
      <c r="F19" s="8" t="n">
        <v>2.447742726</v>
      </c>
      <c r="G19" s="8" t="s">
        <v>15</v>
      </c>
      <c r="H19" s="8" t="n">
        <v>1.1</v>
      </c>
      <c r="I19" s="8" t="n">
        <v>45</v>
      </c>
      <c r="J19" s="8" t="s">
        <v>16</v>
      </c>
      <c r="K19" s="8" t="s">
        <v>17</v>
      </c>
      <c r="L19" s="8" t="s">
        <v>18</v>
      </c>
      <c r="M19" s="8" t="s">
        <v>19</v>
      </c>
      <c r="N19" s="8" t="n">
        <v>17812</v>
      </c>
      <c r="O19" s="8"/>
    </row>
    <row r="20" customFormat="false" ht="13.8" hidden="false" customHeight="false" outlineLevel="0" collapsed="false">
      <c r="A20" s="6" t="n">
        <f aca="false">B20*4*LN(2)/(C20*1E-015*3.14*(F20*0.0001)^2)</f>
        <v>2.11773729665447E+021</v>
      </c>
      <c r="B20" s="7" t="n">
        <f aca="false">67*0.81</f>
        <v>54.27</v>
      </c>
      <c r="C20" s="8" t="n">
        <v>500</v>
      </c>
      <c r="D20" s="9" t="n">
        <v>30</v>
      </c>
      <c r="E20" s="6" t="n">
        <f aca="false">B20/(C20*1E-015)</f>
        <v>108540000000000</v>
      </c>
      <c r="F20" s="8" t="n">
        <v>2.127339324</v>
      </c>
      <c r="G20" s="8" t="s">
        <v>15</v>
      </c>
      <c r="H20" s="8" t="n">
        <v>1.1</v>
      </c>
      <c r="I20" s="8" t="n">
        <v>45</v>
      </c>
      <c r="J20" s="8" t="s">
        <v>16</v>
      </c>
      <c r="K20" s="8" t="s">
        <v>17</v>
      </c>
      <c r="L20" s="8" t="s">
        <v>18</v>
      </c>
      <c r="M20" s="8" t="s">
        <v>19</v>
      </c>
      <c r="N20" s="8" t="n">
        <v>17814</v>
      </c>
      <c r="O20" s="8"/>
    </row>
    <row r="21" customFormat="false" ht="13.8" hidden="false" customHeight="false" outlineLevel="0" collapsed="false">
      <c r="A21" s="6" t="n">
        <f aca="false">B21*4*LN(2)/(C21*1E-015*3.14*(F21*0.0001)^2)</f>
        <v>2.09614166175194E+021</v>
      </c>
      <c r="B21" s="7" t="n">
        <f aca="false">165*0.81</f>
        <v>133.65</v>
      </c>
      <c r="C21" s="8" t="n">
        <v>500</v>
      </c>
      <c r="D21" s="8" t="n">
        <v>65</v>
      </c>
      <c r="E21" s="6" t="n">
        <f aca="false">B21/(C21*1E-015)</f>
        <v>267300000000000</v>
      </c>
      <c r="F21" s="8" t="n">
        <v>3.3555759</v>
      </c>
      <c r="G21" s="8" t="s">
        <v>24</v>
      </c>
      <c r="H21" s="8" t="n">
        <f aca="false">300/1000</f>
        <v>0.3</v>
      </c>
      <c r="I21" s="8" t="n">
        <v>5</v>
      </c>
      <c r="J21" s="8"/>
      <c r="K21" s="8" t="s">
        <v>17</v>
      </c>
      <c r="L21" s="8" t="s">
        <v>18</v>
      </c>
      <c r="M21" s="8" t="s">
        <v>26</v>
      </c>
      <c r="N21" s="8" t="n">
        <v>14483</v>
      </c>
      <c r="O21" s="8"/>
      <c r="R21" s="0" t="s">
        <v>27</v>
      </c>
      <c r="S21" s="1" t="n">
        <f aca="false">MAX(A2:A1094)</f>
        <v>5.58871858097725E+021</v>
      </c>
    </row>
    <row r="22" customFormat="false" ht="13.8" hidden="false" customHeight="false" outlineLevel="0" collapsed="false">
      <c r="A22" s="6" t="n">
        <f aca="false">B22*4*LN(2)/(C22*1E-015*3.14*(F22*0.0001)^2)</f>
        <v>1.76787475400484E+021</v>
      </c>
      <c r="B22" s="7" t="n">
        <f aca="false">139*0.81</f>
        <v>112.59</v>
      </c>
      <c r="C22" s="8" t="n">
        <v>500</v>
      </c>
      <c r="D22" s="8" t="n">
        <v>55</v>
      </c>
      <c r="E22" s="6" t="n">
        <f aca="false">B22/(C22*1E-015)</f>
        <v>225180000000000</v>
      </c>
      <c r="F22" s="8" t="n">
        <v>3.3536448</v>
      </c>
      <c r="G22" s="8" t="s">
        <v>24</v>
      </c>
      <c r="H22" s="8" t="n">
        <f aca="false">300/1000</f>
        <v>0.3</v>
      </c>
      <c r="I22" s="8" t="n">
        <v>5</v>
      </c>
      <c r="J22" s="8"/>
      <c r="K22" s="8" t="s">
        <v>17</v>
      </c>
      <c r="L22" s="8" t="s">
        <v>18</v>
      </c>
      <c r="M22" s="8" t="s">
        <v>26</v>
      </c>
      <c r="N22" s="8" t="n">
        <v>14486</v>
      </c>
      <c r="O22" s="8"/>
      <c r="R22" s="0" t="s">
        <v>28</v>
      </c>
      <c r="S22" s="1" t="n">
        <f aca="false">MIN(A2:A1094)</f>
        <v>1.05269854324147E+018</v>
      </c>
    </row>
    <row r="23" customFormat="false" ht="13.8" hidden="false" customHeight="false" outlineLevel="0" collapsed="false">
      <c r="A23" s="6" t="n">
        <f aca="false">B23*4*LN(2)/(C23*1E-015*3.14*(F23*0.0001)^2)</f>
        <v>1.86248695801689E+021</v>
      </c>
      <c r="B23" s="7" t="n">
        <f aca="false">159*0.81</f>
        <v>128.79</v>
      </c>
      <c r="C23" s="8" t="n">
        <v>500</v>
      </c>
      <c r="D23" s="8" t="n">
        <v>80</v>
      </c>
      <c r="E23" s="6" t="n">
        <f aca="false">B23/(C23*1E-015)</f>
        <v>257580000000000</v>
      </c>
      <c r="F23" s="8" t="n">
        <v>3.49451856</v>
      </c>
      <c r="G23" s="8" t="s">
        <v>24</v>
      </c>
      <c r="H23" s="8" t="n">
        <f aca="false">300/1000</f>
        <v>0.3</v>
      </c>
      <c r="I23" s="8" t="n">
        <v>5</v>
      </c>
      <c r="J23" s="8"/>
      <c r="K23" s="8" t="s">
        <v>17</v>
      </c>
      <c r="L23" s="8" t="s">
        <v>18</v>
      </c>
      <c r="M23" s="8" t="s">
        <v>26</v>
      </c>
      <c r="N23" s="8" t="n">
        <v>14493</v>
      </c>
      <c r="O23" s="8"/>
      <c r="R23" s="0" t="s">
        <v>29</v>
      </c>
      <c r="S23" s="13" t="n">
        <f aca="false">MAX(B2:B1094)</f>
        <v>2600</v>
      </c>
    </row>
    <row r="24" customFormat="false" ht="13.8" hidden="false" customHeight="false" outlineLevel="0" collapsed="false">
      <c r="A24" s="6" t="n">
        <f aca="false">B24*4*LN(2)/(C24*1E-015*3.14*(F24*0.0001)^2)</f>
        <v>3.20983935895025E+021</v>
      </c>
      <c r="B24" s="7" t="n">
        <f aca="false">216*0.81</f>
        <v>174.96</v>
      </c>
      <c r="C24" s="8" t="n">
        <v>500</v>
      </c>
      <c r="D24" s="8" t="n">
        <v>70</v>
      </c>
      <c r="E24" s="6" t="n">
        <f aca="false">B24/(C24*1E-015)</f>
        <v>349920000000000</v>
      </c>
      <c r="F24" s="8" t="n">
        <v>3.102563193</v>
      </c>
      <c r="G24" s="8" t="s">
        <v>24</v>
      </c>
      <c r="H24" s="8" t="n">
        <f aca="false">300/1000</f>
        <v>0.3</v>
      </c>
      <c r="I24" s="8" t="n">
        <v>5</v>
      </c>
      <c r="J24" s="8"/>
      <c r="K24" s="8" t="s">
        <v>17</v>
      </c>
      <c r="L24" s="8" t="s">
        <v>18</v>
      </c>
      <c r="M24" s="8" t="s">
        <v>26</v>
      </c>
      <c r="N24" s="8" t="n">
        <v>15496</v>
      </c>
      <c r="O24" s="8"/>
      <c r="R24" s="0" t="s">
        <v>30</v>
      </c>
      <c r="S24" s="13" t="n">
        <f aca="false">MIN(B2:B1094)</f>
        <v>0.3015855</v>
      </c>
    </row>
    <row r="25" customFormat="false" ht="13.8" hidden="false" customHeight="false" outlineLevel="0" collapsed="false">
      <c r="A25" s="6" t="n">
        <f aca="false">B25*4*LN(2)/(C25*1E-015*3.14*(F25*0.0001)^2)</f>
        <v>1.53084524516835E+021</v>
      </c>
      <c r="B25" s="7" t="n">
        <f aca="false">87*0.81</f>
        <v>70.47</v>
      </c>
      <c r="C25" s="8" t="n">
        <v>500</v>
      </c>
      <c r="D25" s="8" t="n">
        <v>50</v>
      </c>
      <c r="E25" s="6" t="n">
        <f aca="false">B25/(C25*1E-015)</f>
        <v>140940000000000</v>
      </c>
      <c r="F25" s="8" t="n">
        <v>2.851211217</v>
      </c>
      <c r="G25" s="8" t="s">
        <v>24</v>
      </c>
      <c r="H25" s="8" t="n">
        <f aca="false">300/1000</f>
        <v>0.3</v>
      </c>
      <c r="I25" s="8" t="n">
        <v>5</v>
      </c>
      <c r="J25" s="8"/>
      <c r="K25" s="8" t="s">
        <v>17</v>
      </c>
      <c r="L25" s="8" t="s">
        <v>18</v>
      </c>
      <c r="M25" s="8" t="s">
        <v>26</v>
      </c>
      <c r="N25" s="8" t="n">
        <v>15499</v>
      </c>
      <c r="O25" s="8"/>
      <c r="R25" s="0" t="s">
        <v>31</v>
      </c>
      <c r="S25" s="13" t="n">
        <f aca="false">MAX(C2:C1094)</f>
        <v>99700</v>
      </c>
    </row>
    <row r="26" customFormat="false" ht="13.8" hidden="false" customHeight="false" outlineLevel="0" collapsed="false">
      <c r="A26" s="6" t="n">
        <f aca="false">B26*4*LN(2)/(C26*1E-015*3.14*(F26*0.0001)^2)</f>
        <v>7.11552126867595E+020</v>
      </c>
      <c r="B26" s="7" t="n">
        <f aca="false">66*0.81</f>
        <v>53.46</v>
      </c>
      <c r="C26" s="8" t="n">
        <v>500</v>
      </c>
      <c r="D26" s="8" t="n">
        <v>46</v>
      </c>
      <c r="E26" s="6" t="n">
        <f aca="false">B26/(C26*1E-015)</f>
        <v>106920000000000</v>
      </c>
      <c r="F26" s="8" t="n">
        <v>3.642537375</v>
      </c>
      <c r="G26" s="8" t="s">
        <v>24</v>
      </c>
      <c r="H26" s="8" t="n">
        <f aca="false">300/1000</f>
        <v>0.3</v>
      </c>
      <c r="I26" s="8" t="n">
        <v>5</v>
      </c>
      <c r="J26" s="8"/>
      <c r="K26" s="8" t="s">
        <v>17</v>
      </c>
      <c r="L26" s="8" t="s">
        <v>18</v>
      </c>
      <c r="M26" s="8" t="s">
        <v>26</v>
      </c>
      <c r="N26" s="8" t="n">
        <v>15503</v>
      </c>
      <c r="O26" s="8"/>
      <c r="R26" s="1" t="s">
        <v>32</v>
      </c>
      <c r="S26" s="13" t="n">
        <f aca="false">MIN(C2:C1094)</f>
        <v>24</v>
      </c>
    </row>
    <row r="27" customFormat="false" ht="13.8" hidden="false" customHeight="false" outlineLevel="0" collapsed="false">
      <c r="A27" s="6" t="n">
        <f aca="false">B27*4*LN(2)/(C27*1E-015*3.14*(F27*0.0001)^2)</f>
        <v>1.80685920697588E+021</v>
      </c>
      <c r="B27" s="7" t="n">
        <f aca="false">150*0.81</f>
        <v>121.5</v>
      </c>
      <c r="C27" s="8" t="n">
        <v>500</v>
      </c>
      <c r="D27" s="8" t="n">
        <v>72</v>
      </c>
      <c r="E27" s="6" t="n">
        <f aca="false">B27/(C27*1E-015)</f>
        <v>243000000000000</v>
      </c>
      <c r="F27" s="8" t="n">
        <v>3.446028639</v>
      </c>
      <c r="G27" s="8" t="s">
        <v>24</v>
      </c>
      <c r="H27" s="8" t="n">
        <f aca="false">300/1000</f>
        <v>0.3</v>
      </c>
      <c r="I27" s="8" t="n">
        <v>5</v>
      </c>
      <c r="J27" s="8"/>
      <c r="K27" s="8" t="s">
        <v>17</v>
      </c>
      <c r="L27" s="8" t="s">
        <v>18</v>
      </c>
      <c r="M27" s="8" t="s">
        <v>26</v>
      </c>
      <c r="N27" s="8" t="n">
        <v>15505</v>
      </c>
      <c r="O27" s="8"/>
      <c r="R27" s="0" t="s">
        <v>33</v>
      </c>
      <c r="S27" s="13" t="n">
        <f aca="false">MAX(D2:D1094)</f>
        <v>95</v>
      </c>
    </row>
    <row r="28" customFormat="false" ht="13.8" hidden="false" customHeight="false" outlineLevel="0" collapsed="false">
      <c r="A28" s="6" t="n">
        <f aca="false">B28*4*LN(2)/(C28*1E-015*3.14*(F28*0.0001)^2)</f>
        <v>6.41126087058556E+020</v>
      </c>
      <c r="B28" s="7" t="n">
        <f aca="false">57*0.81</f>
        <v>46.17</v>
      </c>
      <c r="C28" s="8" t="n">
        <v>500</v>
      </c>
      <c r="D28" s="8" t="n">
        <v>45.5</v>
      </c>
      <c r="E28" s="6" t="n">
        <f aca="false">B28/(C28*1E-015)</f>
        <v>92340000000000</v>
      </c>
      <c r="F28" s="8" t="n">
        <v>3.56616237</v>
      </c>
      <c r="G28" s="8" t="s">
        <v>24</v>
      </c>
      <c r="H28" s="8" t="n">
        <f aca="false">300/1000</f>
        <v>0.3</v>
      </c>
      <c r="I28" s="8" t="n">
        <v>5</v>
      </c>
      <c r="J28" s="8"/>
      <c r="K28" s="8" t="s">
        <v>17</v>
      </c>
      <c r="L28" s="8" t="s">
        <v>18</v>
      </c>
      <c r="M28" s="8" t="s">
        <v>26</v>
      </c>
      <c r="N28" s="8" t="n">
        <v>15509</v>
      </c>
      <c r="O28" s="8"/>
      <c r="R28" s="1" t="s">
        <v>34</v>
      </c>
      <c r="S28" s="13" t="n">
        <f aca="false">MIN(D2:D1094)</f>
        <v>0</v>
      </c>
    </row>
    <row r="29" customFormat="false" ht="13.8" hidden="false" customHeight="false" outlineLevel="0" collapsed="false">
      <c r="A29" s="6" t="n">
        <f aca="false">B29*4*LN(2)/(C29*1E-015*3.14*(F29*0.0001)^2)</f>
        <v>9.76420169188938E+020</v>
      </c>
      <c r="B29" s="7" t="n">
        <f aca="false">85*0.81</f>
        <v>68.85</v>
      </c>
      <c r="C29" s="8" t="n">
        <v>500</v>
      </c>
      <c r="D29" s="8" t="n">
        <v>50.2</v>
      </c>
      <c r="E29" s="6" t="n">
        <f aca="false">B29/(C29*1E-015)</f>
        <v>137700000000000</v>
      </c>
      <c r="F29" s="8" t="n">
        <v>3.528795585</v>
      </c>
      <c r="G29" s="8" t="s">
        <v>24</v>
      </c>
      <c r="H29" s="8" t="n">
        <f aca="false">300/1000</f>
        <v>0.3</v>
      </c>
      <c r="I29" s="8" t="n">
        <v>5</v>
      </c>
      <c r="J29" s="8"/>
      <c r="K29" s="8" t="s">
        <v>17</v>
      </c>
      <c r="L29" s="8" t="s">
        <v>18</v>
      </c>
      <c r="M29" s="8" t="s">
        <v>26</v>
      </c>
      <c r="N29" s="8" t="n">
        <v>15512</v>
      </c>
      <c r="O29" s="8"/>
      <c r="R29" s="0" t="s">
        <v>35</v>
      </c>
      <c r="S29" s="1" t="n">
        <f aca="false">MAX(E2:E1094)</f>
        <v>1000000000000000</v>
      </c>
    </row>
    <row r="30" customFormat="false" ht="13.8" hidden="false" customHeight="false" outlineLevel="0" collapsed="false">
      <c r="A30" s="6" t="n">
        <f aca="false">B30*4*LN(2)/(C30*1E-015*3.14*(F30*0.0001)^2)</f>
        <v>1.77139127774721E+021</v>
      </c>
      <c r="B30" s="7" t="n">
        <f aca="false">153*0.81</f>
        <v>123.93</v>
      </c>
      <c r="C30" s="8" t="n">
        <v>500</v>
      </c>
      <c r="D30" s="8" t="n">
        <v>64.8</v>
      </c>
      <c r="E30" s="6" t="n">
        <f aca="false">B30/(C30*1E-015)</f>
        <v>247860000000000</v>
      </c>
      <c r="F30" s="8" t="n">
        <v>3.51498822</v>
      </c>
      <c r="G30" s="8" t="s">
        <v>24</v>
      </c>
      <c r="H30" s="8" t="n">
        <f aca="false">300/1000</f>
        <v>0.3</v>
      </c>
      <c r="I30" s="8" t="n">
        <v>5</v>
      </c>
      <c r="J30" s="8"/>
      <c r="K30" s="8" t="s">
        <v>17</v>
      </c>
      <c r="L30" s="8" t="s">
        <v>18</v>
      </c>
      <c r="M30" s="8" t="s">
        <v>26</v>
      </c>
      <c r="N30" s="8" t="n">
        <v>15519</v>
      </c>
      <c r="O30" s="8"/>
      <c r="R30" s="0" t="s">
        <v>36</v>
      </c>
      <c r="S30" s="1" t="n">
        <f aca="false">MIN(E2:E1094)</f>
        <v>175813953488.372</v>
      </c>
    </row>
    <row r="31" customFormat="false" ht="13.8" hidden="false" customHeight="false" outlineLevel="0" collapsed="false">
      <c r="A31" s="6" t="n">
        <f aca="false">B31*4*LN(2)/(C31*1E-015*3.14*(F31*0.0001)^2)</f>
        <v>1.17109726979346E+021</v>
      </c>
      <c r="B31" s="7" t="n">
        <f aca="false">172*0.81</f>
        <v>139.32</v>
      </c>
      <c r="C31" s="8" t="n">
        <v>500</v>
      </c>
      <c r="D31" s="8" t="n">
        <v>67.3</v>
      </c>
      <c r="E31" s="6" t="n">
        <f aca="false">B31/(C31*1E-015)</f>
        <v>278640000000000</v>
      </c>
      <c r="F31" s="8" t="n">
        <v>4.583562405</v>
      </c>
      <c r="G31" s="8" t="s">
        <v>24</v>
      </c>
      <c r="H31" s="8" t="n">
        <f aca="false">300/1000</f>
        <v>0.3</v>
      </c>
      <c r="I31" s="8" t="n">
        <v>5</v>
      </c>
      <c r="J31" s="8"/>
      <c r="K31" s="8" t="s">
        <v>17</v>
      </c>
      <c r="L31" s="8" t="s">
        <v>18</v>
      </c>
      <c r="M31" s="8" t="s">
        <v>26</v>
      </c>
      <c r="N31" s="8" t="n">
        <v>15523</v>
      </c>
      <c r="O31" s="8"/>
      <c r="R31" s="0" t="s">
        <v>37</v>
      </c>
      <c r="S31" s="13" t="n">
        <f aca="false">MAX(F2:F1094)</f>
        <v>100</v>
      </c>
    </row>
    <row r="32" customFormat="false" ht="13.8" hidden="false" customHeight="false" outlineLevel="0" collapsed="false">
      <c r="A32" s="6" t="n">
        <f aca="false">B32*4*LN(2)/(C32*1E-015*3.14*(F32*0.0001)^2)</f>
        <v>1.59242683847485E+020</v>
      </c>
      <c r="B32" s="7" t="n">
        <f aca="false">14*0.81</f>
        <v>11.34</v>
      </c>
      <c r="C32" s="8" t="n">
        <v>500</v>
      </c>
      <c r="D32" s="8" t="n">
        <v>15</v>
      </c>
      <c r="E32" s="6" t="n">
        <f aca="false">B32/(C32*1E-015)</f>
        <v>22680000000000</v>
      </c>
      <c r="F32" s="8" t="n">
        <v>3.546252729</v>
      </c>
      <c r="G32" s="8" t="s">
        <v>24</v>
      </c>
      <c r="H32" s="8" t="n">
        <f aca="false">300/1000</f>
        <v>0.3</v>
      </c>
      <c r="I32" s="8" t="n">
        <v>5</v>
      </c>
      <c r="J32" s="8"/>
      <c r="K32" s="8" t="s">
        <v>17</v>
      </c>
      <c r="L32" s="8" t="s">
        <v>18</v>
      </c>
      <c r="M32" s="8" t="s">
        <v>26</v>
      </c>
      <c r="N32" s="8" t="n">
        <v>15525</v>
      </c>
      <c r="O32" s="8"/>
      <c r="R32" s="0" t="s">
        <v>38</v>
      </c>
      <c r="S32" s="13" t="n">
        <f aca="false">MIN(F2:F1094)</f>
        <v>2.127339324</v>
      </c>
    </row>
    <row r="33" customFormat="false" ht="13.8" hidden="false" customHeight="false" outlineLevel="0" collapsed="false">
      <c r="A33" s="6" t="n">
        <f aca="false">B33*4*LN(2)/(C33*1E-015*3.14*(F33*0.0001)^2)</f>
        <v>4.31643904049201E+020</v>
      </c>
      <c r="B33" s="7" t="n">
        <f aca="false">28.5*0.81</f>
        <v>23.085</v>
      </c>
      <c r="C33" s="8" t="n">
        <v>500</v>
      </c>
      <c r="D33" s="8" t="n">
        <v>22.5</v>
      </c>
      <c r="E33" s="6" t="n">
        <f aca="false">B33/(C33*1E-015)</f>
        <v>46170000000000</v>
      </c>
      <c r="F33" s="8" t="n">
        <v>3.073229784</v>
      </c>
      <c r="G33" s="8" t="s">
        <v>24</v>
      </c>
      <c r="H33" s="8" t="n">
        <f aca="false">300/1000</f>
        <v>0.3</v>
      </c>
      <c r="I33" s="8" t="n">
        <v>5</v>
      </c>
      <c r="J33" s="8"/>
      <c r="K33" s="8" t="s">
        <v>17</v>
      </c>
      <c r="L33" s="8" t="s">
        <v>18</v>
      </c>
      <c r="M33" s="8" t="s">
        <v>26</v>
      </c>
      <c r="N33" s="8" t="n">
        <v>15527</v>
      </c>
      <c r="O33" s="8"/>
      <c r="R33" s="0" t="s">
        <v>39</v>
      </c>
      <c r="S33" s="13" t="n">
        <f aca="false">MAX(H2:H1094)</f>
        <v>125</v>
      </c>
    </row>
    <row r="34" customFormat="false" ht="13.8" hidden="false" customHeight="false" outlineLevel="0" collapsed="false">
      <c r="A34" s="6" t="n">
        <f aca="false">B34*4*LN(2)/(C34*1E-015*3.14*(F34*0.0001)^2)</f>
        <v>1.88458621515223E+021</v>
      </c>
      <c r="B34" s="7" t="n">
        <f aca="false">115*0.81</f>
        <v>93.15</v>
      </c>
      <c r="C34" s="8" t="n">
        <v>500</v>
      </c>
      <c r="D34" s="8" t="n">
        <v>55</v>
      </c>
      <c r="E34" s="6" t="n">
        <f aca="false">B34/(C34*1E-015)</f>
        <v>186300000000000</v>
      </c>
      <c r="F34" s="8" t="n">
        <v>2.954447823</v>
      </c>
      <c r="G34" s="8" t="s">
        <v>24</v>
      </c>
      <c r="H34" s="8" t="n">
        <f aca="false">300/1000</f>
        <v>0.3</v>
      </c>
      <c r="I34" s="8" t="n">
        <v>5</v>
      </c>
      <c r="J34" s="8"/>
      <c r="K34" s="8" t="s">
        <v>17</v>
      </c>
      <c r="L34" s="8" t="s">
        <v>18</v>
      </c>
      <c r="M34" s="8" t="s">
        <v>26</v>
      </c>
      <c r="N34" s="8" t="n">
        <v>15529</v>
      </c>
      <c r="O34" s="8"/>
      <c r="R34" s="0" t="s">
        <v>40</v>
      </c>
      <c r="S34" s="13" t="n">
        <f aca="false">MIN(H2:H1094)</f>
        <v>0</v>
      </c>
    </row>
    <row r="35" customFormat="false" ht="13.8" hidden="false" customHeight="false" outlineLevel="0" collapsed="false">
      <c r="A35" s="6" t="n">
        <f aca="false">B35*4*LN(2)/(C35*1E-015*3.14*(F35*0.0001)^2)</f>
        <v>1.20761449008351E+020</v>
      </c>
      <c r="B35" s="7" t="n">
        <f aca="false">7*0.81</f>
        <v>5.67</v>
      </c>
      <c r="C35" s="8" t="n">
        <v>500</v>
      </c>
      <c r="D35" s="8" t="n">
        <v>7</v>
      </c>
      <c r="E35" s="6" t="n">
        <f aca="false">B35/(C35*1E-015)</f>
        <v>11340000000000</v>
      </c>
      <c r="F35" s="8" t="n">
        <v>2.879521143</v>
      </c>
      <c r="G35" s="8" t="s">
        <v>24</v>
      </c>
      <c r="H35" s="8" t="n">
        <f aca="false">300/1000</f>
        <v>0.3</v>
      </c>
      <c r="I35" s="8" t="n">
        <v>5</v>
      </c>
      <c r="J35" s="8"/>
      <c r="K35" s="8" t="s">
        <v>17</v>
      </c>
      <c r="L35" s="8" t="s">
        <v>18</v>
      </c>
      <c r="M35" s="8" t="s">
        <v>26</v>
      </c>
      <c r="N35" s="8" t="n">
        <v>15534</v>
      </c>
      <c r="O35" s="8"/>
      <c r="R35" s="0" t="s">
        <v>41</v>
      </c>
      <c r="S35" s="13" t="n">
        <f aca="false">MAX(I2:I1094)</f>
        <v>45</v>
      </c>
    </row>
    <row r="36" customFormat="false" ht="13.8" hidden="false" customHeight="false" outlineLevel="0" collapsed="false">
      <c r="A36" s="6" t="n">
        <f aca="false">B36*4*LN(2)/(C36*1E-015*3.14*(F36*0.0001)^2)</f>
        <v>1.97997767282609E+021</v>
      </c>
      <c r="B36" s="7" t="n">
        <f aca="false">167*0.81</f>
        <v>135.27</v>
      </c>
      <c r="C36" s="8" t="n">
        <v>500</v>
      </c>
      <c r="D36" s="8" t="n">
        <v>75</v>
      </c>
      <c r="E36" s="6" t="n">
        <f aca="false">B36/(C36*1E-015)</f>
        <v>270540000000000</v>
      </c>
      <c r="F36" s="8" t="n">
        <v>3.47346957</v>
      </c>
      <c r="G36" s="8" t="s">
        <v>24</v>
      </c>
      <c r="H36" s="8" t="n">
        <f aca="false">1500/1000</f>
        <v>1.5</v>
      </c>
      <c r="I36" s="8" t="n">
        <v>5</v>
      </c>
      <c r="J36" s="8"/>
      <c r="K36" s="8" t="s">
        <v>17</v>
      </c>
      <c r="L36" s="8" t="s">
        <v>18</v>
      </c>
      <c r="M36" s="8" t="s">
        <v>26</v>
      </c>
      <c r="N36" s="8" t="n">
        <v>15537</v>
      </c>
      <c r="O36" s="8"/>
      <c r="R36" s="0" t="s">
        <v>42</v>
      </c>
      <c r="S36" s="13" t="n">
        <f aca="false">MIN(I2:I1094)</f>
        <v>5</v>
      </c>
    </row>
    <row r="37" customFormat="false" ht="15" hidden="false" customHeight="false" outlineLevel="0" collapsed="false">
      <c r="A37" s="6" t="n">
        <f aca="false">B37*4*LN(2)/(C37*1E-015*3.14*(F37*0.0001)^2)</f>
        <v>4.15879105142139E+021</v>
      </c>
      <c r="B37" s="7" t="n">
        <f aca="false">195*0.81</f>
        <v>157.95</v>
      </c>
      <c r="C37" s="8" t="n">
        <v>500</v>
      </c>
      <c r="D37" s="8" t="n">
        <v>55</v>
      </c>
      <c r="E37" s="6" t="n">
        <f aca="false">B37/(C37*1E-015)</f>
        <v>315900000000000</v>
      </c>
      <c r="F37" s="8" t="n">
        <v>2.589817521</v>
      </c>
      <c r="G37" s="8" t="s">
        <v>24</v>
      </c>
      <c r="H37" s="8" t="n">
        <f aca="false">1500/1000</f>
        <v>1.5</v>
      </c>
      <c r="I37" s="8" t="n">
        <v>5</v>
      </c>
      <c r="J37" s="8"/>
      <c r="K37" s="8" t="s">
        <v>17</v>
      </c>
      <c r="L37" s="8" t="s">
        <v>18</v>
      </c>
      <c r="M37" s="8" t="s">
        <v>26</v>
      </c>
      <c r="N37" s="8" t="n">
        <v>15542</v>
      </c>
      <c r="O37" s="8"/>
    </row>
    <row r="38" customFormat="false" ht="15" hidden="false" customHeight="false" outlineLevel="0" collapsed="false">
      <c r="A38" s="6" t="n">
        <f aca="false">B38*4*LN(2)/(C38*1E-015*3.14*(F38*0.0001)^2)</f>
        <v>3.17451049867012E+021</v>
      </c>
      <c r="B38" s="7" t="n">
        <f aca="false">207*0.81</f>
        <v>167.67</v>
      </c>
      <c r="C38" s="8" t="n">
        <v>500</v>
      </c>
      <c r="D38" s="8" t="n">
        <v>95</v>
      </c>
      <c r="E38" s="6" t="n">
        <f aca="false">B38/(C38*1E-015)</f>
        <v>335340000000000</v>
      </c>
      <c r="F38" s="8" t="n">
        <v>3.054092583</v>
      </c>
      <c r="G38" s="8" t="s">
        <v>24</v>
      </c>
      <c r="H38" s="8" t="n">
        <f aca="false">1500/1000</f>
        <v>1.5</v>
      </c>
      <c r="I38" s="8" t="n">
        <v>5</v>
      </c>
      <c r="J38" s="8"/>
      <c r="K38" s="8" t="s">
        <v>17</v>
      </c>
      <c r="L38" s="8" t="s">
        <v>18</v>
      </c>
      <c r="M38" s="8" t="s">
        <v>26</v>
      </c>
      <c r="N38" s="8" t="n">
        <v>15546</v>
      </c>
      <c r="O38" s="8"/>
      <c r="R38" s="0" t="s">
        <v>43</v>
      </c>
    </row>
    <row r="39" customFormat="false" ht="15" hidden="false" customHeight="false" outlineLevel="0" collapsed="false">
      <c r="A39" s="6" t="n">
        <f aca="false">B39*4*LN(2)/(C39*1E-015*3.14*(F39*0.0001)^2)</f>
        <v>6.4263567896156E+019</v>
      </c>
      <c r="B39" s="7" t="n">
        <f aca="false">3.9*0.81</f>
        <v>3.159</v>
      </c>
      <c r="C39" s="8" t="n">
        <v>500</v>
      </c>
      <c r="D39" s="8" t="n">
        <v>8</v>
      </c>
      <c r="E39" s="6" t="n">
        <f aca="false">B39/(C39*1E-015)</f>
        <v>6318000000000</v>
      </c>
      <c r="F39" s="8" t="n">
        <v>2.946356514</v>
      </c>
      <c r="G39" s="8" t="s">
        <v>24</v>
      </c>
      <c r="H39" s="8" t="n">
        <f aca="false">1500/1000</f>
        <v>1.5</v>
      </c>
      <c r="I39" s="8" t="n">
        <v>5</v>
      </c>
      <c r="J39" s="8"/>
      <c r="K39" s="8" t="s">
        <v>17</v>
      </c>
      <c r="L39" s="8" t="s">
        <v>18</v>
      </c>
      <c r="M39" s="8" t="s">
        <v>26</v>
      </c>
      <c r="N39" s="8" t="n">
        <v>15548</v>
      </c>
      <c r="O39" s="8"/>
    </row>
    <row r="40" customFormat="false" ht="15" hidden="false" customHeight="false" outlineLevel="0" collapsed="false">
      <c r="A40" s="6" t="n">
        <f aca="false">B40*4*LN(2)/(C40*1E-015*3.14*(F40*0.0001)^2)</f>
        <v>8.44441480726447E+020</v>
      </c>
      <c r="B40" s="7" t="n">
        <f aca="false">173.6*0.81</f>
        <v>140.616</v>
      </c>
      <c r="C40" s="8" t="n">
        <v>500</v>
      </c>
      <c r="D40" s="8" t="n">
        <v>59.45</v>
      </c>
      <c r="E40" s="6" t="n">
        <f aca="false">B40/(C40*1E-015)</f>
        <v>281232000000000</v>
      </c>
      <c r="F40" s="8" t="n">
        <v>5.42282376375</v>
      </c>
      <c r="G40" s="8" t="s">
        <v>24</v>
      </c>
      <c r="H40" s="8" t="n">
        <v>1</v>
      </c>
      <c r="I40" s="8" t="n">
        <v>30</v>
      </c>
      <c r="J40" s="8"/>
      <c r="K40" s="8" t="s">
        <v>17</v>
      </c>
      <c r="L40" s="8" t="s">
        <v>18</v>
      </c>
      <c r="M40" s="8" t="s">
        <v>44</v>
      </c>
      <c r="N40" s="8" t="n">
        <v>16535</v>
      </c>
      <c r="O40" s="8" t="n">
        <v>69</v>
      </c>
    </row>
    <row r="41" customFormat="false" ht="15" hidden="false" customHeight="false" outlineLevel="0" collapsed="false">
      <c r="A41" s="6" t="n">
        <f aca="false">B41*4*LN(2)/(C41*1E-015*3.14*(F41*0.0001)^2)</f>
        <v>1.07980632463063E+021</v>
      </c>
      <c r="B41" s="7" t="n">
        <f aca="false">190.3*0.81</f>
        <v>154.143</v>
      </c>
      <c r="C41" s="8" t="n">
        <v>500</v>
      </c>
      <c r="D41" s="8" t="n">
        <v>69</v>
      </c>
      <c r="E41" s="6" t="n">
        <f aca="false">B41/(C41*1E-015)</f>
        <v>308286000000000</v>
      </c>
      <c r="F41" s="8" t="n">
        <v>5.02090344975</v>
      </c>
      <c r="G41" s="8" t="s">
        <v>24</v>
      </c>
      <c r="H41" s="8" t="n">
        <v>0.8</v>
      </c>
      <c r="I41" s="8" t="n">
        <v>30</v>
      </c>
      <c r="J41" s="8"/>
      <c r="K41" s="8" t="s">
        <v>17</v>
      </c>
      <c r="L41" s="8" t="s">
        <v>18</v>
      </c>
      <c r="M41" s="8" t="s">
        <v>44</v>
      </c>
      <c r="N41" s="8" t="n">
        <v>16537</v>
      </c>
      <c r="O41" s="8" t="n">
        <v>70</v>
      </c>
    </row>
    <row r="42" customFormat="false" ht="15" hidden="false" customHeight="false" outlineLevel="0" collapsed="false">
      <c r="A42" s="6" t="n">
        <f aca="false">B42*4*LN(2)/(C42*1E-015*3.14*(F42*0.0001)^2)</f>
        <v>8.40382191169486E+020</v>
      </c>
      <c r="B42" s="7" t="n">
        <f aca="false">156*0.81</f>
        <v>126.36</v>
      </c>
      <c r="C42" s="8" t="n">
        <v>500</v>
      </c>
      <c r="D42" s="8" t="n">
        <v>59</v>
      </c>
      <c r="E42" s="6" t="n">
        <f aca="false">B42/(C42*1E-015)</f>
        <v>252720000000000</v>
      </c>
      <c r="F42" s="8" t="n">
        <v>5.1529898655</v>
      </c>
      <c r="G42" s="8" t="s">
        <v>24</v>
      </c>
      <c r="H42" s="8" t="n">
        <v>0.5</v>
      </c>
      <c r="I42" s="8" t="n">
        <v>30</v>
      </c>
      <c r="J42" s="8"/>
      <c r="K42" s="8" t="s">
        <v>17</v>
      </c>
      <c r="L42" s="8" t="s">
        <v>18</v>
      </c>
      <c r="M42" s="8" t="s">
        <v>44</v>
      </c>
      <c r="N42" s="8" t="n">
        <v>16540</v>
      </c>
      <c r="O42" s="8" t="n">
        <v>71</v>
      </c>
    </row>
    <row r="43" customFormat="false" ht="15" hidden="false" customHeight="false" outlineLevel="0" collapsed="false">
      <c r="A43" s="6" t="n">
        <f aca="false">B43*4*LN(2)/(C43*1E-015*3.14*(F43*0.0001)^2)</f>
        <v>1.15809123798151E+021</v>
      </c>
      <c r="B43" s="7" t="n">
        <f aca="false">173*0.81</f>
        <v>140.13</v>
      </c>
      <c r="C43" s="8" t="n">
        <v>500</v>
      </c>
      <c r="D43" s="8" t="n">
        <v>35</v>
      </c>
      <c r="E43" s="6" t="n">
        <f aca="false">B43/(C43*1E-015)</f>
        <v>280260000000000</v>
      </c>
      <c r="F43" s="8" t="n">
        <v>4.6226080695</v>
      </c>
      <c r="G43" s="8" t="s">
        <v>24</v>
      </c>
      <c r="H43" s="8" t="n">
        <v>0.05</v>
      </c>
      <c r="I43" s="8" t="n">
        <v>30</v>
      </c>
      <c r="J43" s="8"/>
      <c r="K43" s="8" t="s">
        <v>17</v>
      </c>
      <c r="L43" s="8" t="s">
        <v>18</v>
      </c>
      <c r="M43" s="8" t="s">
        <v>44</v>
      </c>
      <c r="N43" s="8" t="n">
        <v>16542</v>
      </c>
      <c r="O43" s="8" t="n">
        <v>72</v>
      </c>
    </row>
    <row r="44" customFormat="false" ht="15" hidden="false" customHeight="false" outlineLevel="0" collapsed="false">
      <c r="A44" s="6" t="n">
        <f aca="false">B44*4*LN(2)/(C44*1E-015*3.14*(F44*0.0001)^2)</f>
        <v>7.43033452446635E+020</v>
      </c>
      <c r="B44" s="7" t="n">
        <f aca="false">183.4*0.81</f>
        <v>148.554</v>
      </c>
      <c r="C44" s="8" t="n">
        <v>500</v>
      </c>
      <c r="D44" s="8" t="n">
        <v>64.1</v>
      </c>
      <c r="E44" s="6" t="n">
        <f aca="false">B44/(C44*1E-015)</f>
        <v>297108000000000</v>
      </c>
      <c r="F44" s="8" t="n">
        <v>5.94197597775</v>
      </c>
      <c r="G44" s="8" t="s">
        <v>24</v>
      </c>
      <c r="H44" s="8" t="n">
        <v>0.3</v>
      </c>
      <c r="I44" s="8" t="n">
        <v>30</v>
      </c>
      <c r="J44" s="8"/>
      <c r="K44" s="8" t="s">
        <v>17</v>
      </c>
      <c r="L44" s="8" t="s">
        <v>18</v>
      </c>
      <c r="M44" s="8" t="s">
        <v>44</v>
      </c>
      <c r="N44" s="8" t="n">
        <v>16544</v>
      </c>
      <c r="O44" s="8" t="n">
        <v>73</v>
      </c>
    </row>
    <row r="45" customFormat="false" ht="15" hidden="false" customHeight="false" outlineLevel="0" collapsed="false">
      <c r="A45" s="6" t="n">
        <f aca="false">B45*4*LN(2)/(C45*1E-015*3.14*(F45*0.0001)^2)</f>
        <v>1.16155814011546E+021</v>
      </c>
      <c r="B45" s="7" t="n">
        <f aca="false">197.9*0.81</f>
        <v>160.299</v>
      </c>
      <c r="C45" s="8" t="n">
        <v>500</v>
      </c>
      <c r="D45" s="8" t="n">
        <v>69.6</v>
      </c>
      <c r="E45" s="6" t="n">
        <f aca="false">B45/(C45*1E-015)</f>
        <v>320598000000000</v>
      </c>
      <c r="F45" s="8" t="n">
        <v>4.93671243525</v>
      </c>
      <c r="G45" s="8" t="s">
        <v>24</v>
      </c>
      <c r="H45" s="8" t="n">
        <v>1</v>
      </c>
      <c r="I45" s="8" t="n">
        <v>30</v>
      </c>
      <c r="J45" s="8"/>
      <c r="K45" s="8" t="s">
        <v>17</v>
      </c>
      <c r="L45" s="8" t="s">
        <v>18</v>
      </c>
      <c r="M45" s="8" t="s">
        <v>44</v>
      </c>
      <c r="N45" s="8" t="n">
        <v>16547</v>
      </c>
      <c r="O45" s="8" t="n">
        <v>74</v>
      </c>
    </row>
    <row r="46" customFormat="false" ht="15" hidden="false" customHeight="false" outlineLevel="0" collapsed="false">
      <c r="A46" s="6" t="n">
        <f aca="false">B46*4*LN(2)/(C46*1E-015*3.14*(F46*0.0001)^2)</f>
        <v>1.08100983871761E+021</v>
      </c>
      <c r="B46" s="7" t="n">
        <f aca="false">167.6*0.81</f>
        <v>135.756</v>
      </c>
      <c r="C46" s="8" t="n">
        <v>500</v>
      </c>
      <c r="D46" s="8" t="n">
        <v>64.5</v>
      </c>
      <c r="E46" s="6" t="n">
        <f aca="false">B46/(C46*1E-015)</f>
        <v>271512000000000</v>
      </c>
      <c r="F46" s="8" t="n">
        <v>4.70931339975</v>
      </c>
      <c r="G46" s="8" t="s">
        <v>24</v>
      </c>
      <c r="H46" s="8" t="n">
        <v>0.5</v>
      </c>
      <c r="I46" s="8" t="n">
        <v>30</v>
      </c>
      <c r="J46" s="8"/>
      <c r="K46" s="8" t="s">
        <v>17</v>
      </c>
      <c r="L46" s="8" t="s">
        <v>18</v>
      </c>
      <c r="M46" s="8" t="s">
        <v>44</v>
      </c>
      <c r="N46" s="8" t="n">
        <v>16549</v>
      </c>
      <c r="O46" s="8" t="n">
        <v>75</v>
      </c>
    </row>
    <row r="47" customFormat="false" ht="15" hidden="false" customHeight="false" outlineLevel="0" collapsed="false">
      <c r="A47" s="6" t="n">
        <f aca="false">B47*4*LN(2)/(C47*1E-015*3.14*(F47*0.0001)^2)</f>
        <v>9.64100176580232E+020</v>
      </c>
      <c r="B47" s="7" t="n">
        <f aca="false">201.7*0.81</f>
        <v>163.377</v>
      </c>
      <c r="C47" s="8" t="n">
        <v>500</v>
      </c>
      <c r="D47" s="8" t="n">
        <v>45.1</v>
      </c>
      <c r="E47" s="6" t="n">
        <f aca="false">B47/(C47*1E-015)</f>
        <v>326754000000000</v>
      </c>
      <c r="F47" s="8" t="n">
        <v>5.4705032115</v>
      </c>
      <c r="G47" s="8" t="s">
        <v>24</v>
      </c>
      <c r="H47" s="8" t="n">
        <v>0.2</v>
      </c>
      <c r="I47" s="8" t="n">
        <v>30</v>
      </c>
      <c r="J47" s="8"/>
      <c r="K47" s="8" t="s">
        <v>17</v>
      </c>
      <c r="L47" s="8" t="s">
        <v>18</v>
      </c>
      <c r="M47" s="8" t="s">
        <v>44</v>
      </c>
      <c r="N47" s="8" t="n">
        <v>16550</v>
      </c>
      <c r="O47" s="8" t="n">
        <v>76</v>
      </c>
    </row>
    <row r="48" customFormat="false" ht="15" hidden="false" customHeight="false" outlineLevel="0" collapsed="false">
      <c r="A48" s="6" t="n">
        <f aca="false">B48*4*LN(2)/(C48*1E-015*3.14*(F48*0.0001)^2)</f>
        <v>1.29298665745237E+021</v>
      </c>
      <c r="B48" s="7" t="n">
        <f aca="false">180*0.81</f>
        <v>145.8</v>
      </c>
      <c r="C48" s="8" t="n">
        <v>500</v>
      </c>
      <c r="D48" s="8" t="n">
        <v>64.1</v>
      </c>
      <c r="E48" s="6" t="n">
        <f aca="false">B48/(C48*1E-015)</f>
        <v>291600000000000</v>
      </c>
      <c r="F48" s="8" t="n">
        <v>4.462463124</v>
      </c>
      <c r="G48" s="8" t="s">
        <v>24</v>
      </c>
      <c r="H48" s="8" t="n">
        <f aca="false">50/1000</f>
        <v>0.05</v>
      </c>
      <c r="I48" s="8" t="n">
        <v>30</v>
      </c>
      <c r="J48" s="8"/>
      <c r="K48" s="8" t="s">
        <v>17</v>
      </c>
      <c r="L48" s="8" t="s">
        <v>18</v>
      </c>
      <c r="M48" s="8" t="s">
        <v>44</v>
      </c>
      <c r="N48" s="8" t="n">
        <v>16551</v>
      </c>
      <c r="O48" s="8" t="n">
        <v>77</v>
      </c>
    </row>
    <row r="49" customFormat="false" ht="15" hidden="false" customHeight="false" outlineLevel="0" collapsed="false">
      <c r="A49" s="6" t="n">
        <f aca="false">B49*4*LN(2)/(C49*1E-015*3.14*(F49*0.0001)^2)</f>
        <v>8.94066824563888E+020</v>
      </c>
      <c r="B49" s="7" t="n">
        <f aca="false">171*0.81</f>
        <v>138.51</v>
      </c>
      <c r="C49" s="8" t="n">
        <v>500</v>
      </c>
      <c r="D49" s="8" t="n">
        <v>20.1</v>
      </c>
      <c r="E49" s="6" t="n">
        <f aca="false">B49/(C49*1E-015)</f>
        <v>277020000000000</v>
      </c>
      <c r="F49" s="8" t="n">
        <v>5.23056344775</v>
      </c>
      <c r="G49" s="8" t="s">
        <v>24</v>
      </c>
      <c r="H49" s="8" t="n">
        <v>0.5</v>
      </c>
      <c r="I49" s="8" t="n">
        <v>30</v>
      </c>
      <c r="J49" s="8"/>
      <c r="K49" s="8" t="s">
        <v>17</v>
      </c>
      <c r="L49" s="8" t="s">
        <v>18</v>
      </c>
      <c r="M49" s="8" t="s">
        <v>45</v>
      </c>
      <c r="N49" s="8"/>
      <c r="O49" s="14" t="s">
        <v>46</v>
      </c>
    </row>
    <row r="50" customFormat="false" ht="15" hidden="false" customHeight="false" outlineLevel="0" collapsed="false">
      <c r="A50" s="6" t="n">
        <f aca="false">B50*4*LN(2)/(C50*1E-015*3.14*(F50*0.0001)^2)</f>
        <v>6.52861839866384E+020</v>
      </c>
      <c r="B50" s="7" t="n">
        <f aca="false">177*0.81</f>
        <v>143.37</v>
      </c>
      <c r="C50" s="8" t="n">
        <v>500</v>
      </c>
      <c r="D50" s="8" t="n">
        <v>29.75</v>
      </c>
      <c r="E50" s="6" t="n">
        <f aca="false">B50/(C50*1E-015)</f>
        <v>286740000000000</v>
      </c>
      <c r="F50" s="8" t="n">
        <v>6.22746650475</v>
      </c>
      <c r="G50" s="8" t="s">
        <v>24</v>
      </c>
      <c r="H50" s="8" t="n">
        <v>1</v>
      </c>
      <c r="I50" s="8" t="n">
        <v>30</v>
      </c>
      <c r="J50" s="8"/>
      <c r="K50" s="8" t="s">
        <v>17</v>
      </c>
      <c r="L50" s="8" t="s">
        <v>18</v>
      </c>
      <c r="M50" s="8" t="s">
        <v>45</v>
      </c>
      <c r="N50" s="8" t="n">
        <v>16509</v>
      </c>
      <c r="O50" s="14" t="s">
        <v>47</v>
      </c>
      <c r="Q50" s="0" t="s">
        <v>48</v>
      </c>
    </row>
    <row r="51" customFormat="false" ht="15" hidden="false" customHeight="false" outlineLevel="0" collapsed="false">
      <c r="A51" s="6" t="n">
        <f aca="false">B51*4*LN(2)/(C51*1E-015*3.14*(F51*0.0001)^2)</f>
        <v>2.33163024767389E+020</v>
      </c>
      <c r="B51" s="7" t="n">
        <f aca="false">167*0.81</f>
        <v>135.27</v>
      </c>
      <c r="C51" s="8" t="n">
        <v>500</v>
      </c>
      <c r="D51" s="8" t="n">
        <v>29.75</v>
      </c>
      <c r="E51" s="6" t="n">
        <f aca="false">B51/(C51*1E-015)</f>
        <v>270540000000000</v>
      </c>
      <c r="F51" s="8" t="n">
        <v>10.12194107325</v>
      </c>
      <c r="G51" s="8" t="s">
        <v>49</v>
      </c>
      <c r="H51" s="8" t="n">
        <v>10</v>
      </c>
      <c r="I51" s="8" t="n">
        <v>30</v>
      </c>
      <c r="J51" s="8"/>
      <c r="K51" s="8" t="s">
        <v>17</v>
      </c>
      <c r="L51" s="8" t="s">
        <v>18</v>
      </c>
      <c r="M51" s="8" t="s">
        <v>45</v>
      </c>
      <c r="N51" s="8" t="n">
        <v>16512</v>
      </c>
      <c r="O51" s="14" t="s">
        <v>50</v>
      </c>
    </row>
    <row r="52" customFormat="false" ht="15" hidden="false" customHeight="false" outlineLevel="0" collapsed="false">
      <c r="A52" s="6" t="n">
        <f aca="false">B52*4*LN(2)/(C52*1E-015*3.14*(F52*0.0001)^2)</f>
        <v>1.42064437941698E+021</v>
      </c>
      <c r="B52" s="7" t="n">
        <f aca="false">190*0.81</f>
        <v>153.9</v>
      </c>
      <c r="C52" s="8" t="n">
        <v>500</v>
      </c>
      <c r="D52" s="8" t="n">
        <v>50</v>
      </c>
      <c r="E52" s="6" t="n">
        <f aca="false">B52/(C52*1E-015)</f>
        <v>307800000000000</v>
      </c>
      <c r="F52" s="8" t="n">
        <v>4.37390676375</v>
      </c>
      <c r="G52" s="8" t="s">
        <v>15</v>
      </c>
      <c r="H52" s="8" t="n">
        <v>25</v>
      </c>
      <c r="I52" s="8" t="n">
        <v>30</v>
      </c>
      <c r="J52" s="8"/>
      <c r="K52" s="8" t="s">
        <v>17</v>
      </c>
      <c r="L52" s="8" t="s">
        <v>18</v>
      </c>
      <c r="M52" s="8" t="s">
        <v>45</v>
      </c>
      <c r="N52" s="8" t="n">
        <v>16513</v>
      </c>
      <c r="O52" s="14" t="s">
        <v>51</v>
      </c>
    </row>
    <row r="53" customFormat="false" ht="15" hidden="false" customHeight="false" outlineLevel="0" collapsed="false">
      <c r="A53" s="6" t="n">
        <f aca="false">B53*4*LN(2)/(C53*1E-015*3.14*(F53*0.0001)^2)</f>
        <v>1.23327325064887E+021</v>
      </c>
      <c r="B53" s="7" t="n">
        <f aca="false">163*0.81</f>
        <v>132.03</v>
      </c>
      <c r="C53" s="8" t="n">
        <v>500</v>
      </c>
      <c r="D53" s="8" t="n">
        <v>40</v>
      </c>
      <c r="E53" s="6" t="n">
        <f aca="false">B53/(C53*1E-015)</f>
        <v>264060000000000</v>
      </c>
      <c r="F53" s="8" t="n">
        <v>4.3481003205</v>
      </c>
      <c r="G53" s="8" t="s">
        <v>49</v>
      </c>
      <c r="H53" s="8" t="n">
        <v>10</v>
      </c>
      <c r="I53" s="8" t="n">
        <v>30</v>
      </c>
      <c r="J53" s="8"/>
      <c r="K53" s="8" t="s">
        <v>17</v>
      </c>
      <c r="L53" s="8" t="s">
        <v>18</v>
      </c>
      <c r="M53" s="8" t="s">
        <v>45</v>
      </c>
      <c r="N53" s="8" t="n">
        <v>16515</v>
      </c>
      <c r="O53" s="14" t="s">
        <v>52</v>
      </c>
    </row>
    <row r="54" customFormat="false" ht="15" hidden="false" customHeight="false" outlineLevel="0" collapsed="false">
      <c r="A54" s="6" t="n">
        <f aca="false">B54*4*LN(2)/(C54*1E-015*3.14*(F54*0.0001)^2)</f>
        <v>1.38772834917013E+021</v>
      </c>
      <c r="B54" s="7" t="n">
        <f aca="false">176*0.81</f>
        <v>142.56</v>
      </c>
      <c r="C54" s="8" t="n">
        <v>500</v>
      </c>
      <c r="D54" s="8" t="n">
        <v>75.35</v>
      </c>
      <c r="E54" s="6" t="n">
        <f aca="false">B54/(C54*1E-015)</f>
        <v>285120000000000</v>
      </c>
      <c r="F54" s="8" t="n">
        <v>4.2593125815</v>
      </c>
      <c r="G54" s="8" t="s">
        <v>49</v>
      </c>
      <c r="H54" s="8" t="n">
        <v>1</v>
      </c>
      <c r="I54" s="8" t="n">
        <v>30</v>
      </c>
      <c r="J54" s="8"/>
      <c r="K54" s="8" t="s">
        <v>17</v>
      </c>
      <c r="L54" s="8" t="s">
        <v>18</v>
      </c>
      <c r="M54" s="8" t="s">
        <v>45</v>
      </c>
      <c r="N54" s="8" t="n">
        <v>16517</v>
      </c>
      <c r="O54" s="14" t="s">
        <v>53</v>
      </c>
    </row>
    <row r="55" customFormat="false" ht="15" hidden="false" customHeight="false" outlineLevel="0" collapsed="false">
      <c r="A55" s="6" t="n">
        <f aca="false">B55*4*LN(2)/(C55*1E-015*3.14*(F55*0.0001)^2)</f>
        <v>7.55146555756329E+020</v>
      </c>
      <c r="B55" s="7" t="n">
        <f aca="false">155*0.81</f>
        <v>125.55</v>
      </c>
      <c r="C55" s="8" t="n">
        <v>500</v>
      </c>
      <c r="D55" s="8" t="n">
        <v>54.5</v>
      </c>
      <c r="E55" s="6" t="n">
        <f aca="false">B55/(C55*1E-015)</f>
        <v>251100000000000</v>
      </c>
      <c r="F55" s="8" t="n">
        <v>5.41858182</v>
      </c>
      <c r="G55" s="8" t="s">
        <v>49</v>
      </c>
      <c r="H55" s="8" t="n">
        <v>0.5</v>
      </c>
      <c r="I55" s="8" t="n">
        <v>30</v>
      </c>
      <c r="J55" s="8"/>
      <c r="K55" s="8" t="s">
        <v>17</v>
      </c>
      <c r="L55" s="8" t="s">
        <v>18</v>
      </c>
      <c r="M55" s="8" t="s">
        <v>45</v>
      </c>
      <c r="N55" s="8" t="n">
        <v>16519</v>
      </c>
      <c r="O55" s="14" t="s">
        <v>54</v>
      </c>
    </row>
    <row r="56" customFormat="false" ht="15" hidden="false" customHeight="false" outlineLevel="0" collapsed="false">
      <c r="A56" s="6" t="n">
        <f aca="false">B56*4*LN(2)/(C56*1E-015*3.14*(F56*0.0001)^2)</f>
        <v>1.28902563908605E+021</v>
      </c>
      <c r="B56" s="7" t="n">
        <f aca="false">203*0.81</f>
        <v>164.43</v>
      </c>
      <c r="C56" s="8" t="n">
        <v>500</v>
      </c>
      <c r="D56" s="8" t="n">
        <v>49.25</v>
      </c>
      <c r="E56" s="6" t="n">
        <f aca="false">B56/(C56*1E-015)</f>
        <v>328860000000000</v>
      </c>
      <c r="F56" s="8" t="n">
        <v>4.74627229875</v>
      </c>
      <c r="G56" s="8" t="s">
        <v>49</v>
      </c>
      <c r="H56" s="8" t="n">
        <v>10</v>
      </c>
      <c r="I56" s="8" t="n">
        <v>30</v>
      </c>
      <c r="J56" s="8"/>
      <c r="K56" s="8" t="s">
        <v>17</v>
      </c>
      <c r="L56" s="8" t="s">
        <v>18</v>
      </c>
      <c r="M56" s="8" t="s">
        <v>45</v>
      </c>
      <c r="N56" s="8" t="n">
        <v>16522</v>
      </c>
      <c r="O56" s="14" t="s">
        <v>55</v>
      </c>
    </row>
    <row r="57" customFormat="false" ht="15" hidden="false" customHeight="false" outlineLevel="0" collapsed="false">
      <c r="A57" s="6" t="n">
        <f aca="false">B57*4*LN(2)/(C57*1E-015*3.14*(F57*0.0001)^2)</f>
        <v>1.33385229745818E+021</v>
      </c>
      <c r="B57" s="7" t="n">
        <f aca="false">181*0.81</f>
        <v>146.61</v>
      </c>
      <c r="C57" s="8" t="n">
        <v>500</v>
      </c>
      <c r="D57" s="8" t="n">
        <v>54.5</v>
      </c>
      <c r="E57" s="6" t="n">
        <f aca="false">B57/(C57*1E-015)</f>
        <v>293220000000000</v>
      </c>
      <c r="F57" s="8" t="n">
        <v>4.405759905</v>
      </c>
      <c r="G57" s="8" t="s">
        <v>49</v>
      </c>
      <c r="H57" s="8" t="n">
        <v>0.8</v>
      </c>
      <c r="I57" s="8" t="n">
        <v>30</v>
      </c>
      <c r="J57" s="8"/>
      <c r="K57" s="8" t="s">
        <v>17</v>
      </c>
      <c r="L57" s="8" t="s">
        <v>18</v>
      </c>
      <c r="M57" s="8" t="s">
        <v>45</v>
      </c>
      <c r="N57" s="8" t="n">
        <v>16524</v>
      </c>
      <c r="O57" s="14" t="s">
        <v>56</v>
      </c>
    </row>
    <row r="58" customFormat="false" ht="15" hidden="false" customHeight="false" outlineLevel="0" collapsed="false">
      <c r="A58" s="6" t="n">
        <f aca="false">B58*4*LN(2)/(C58*1E-015*3.14*(F58*0.0001)^2)</f>
        <v>1.58103014250758E+021</v>
      </c>
      <c r="B58" s="7" t="n">
        <f aca="false">192*0.81</f>
        <v>155.52</v>
      </c>
      <c r="C58" s="8" t="n">
        <v>500</v>
      </c>
      <c r="D58" s="8" t="n">
        <v>54.5</v>
      </c>
      <c r="E58" s="6" t="n">
        <f aca="false">B58/(C58*1E-015)</f>
        <v>311040000000000</v>
      </c>
      <c r="F58" s="8" t="n">
        <v>4.16788712475</v>
      </c>
      <c r="G58" s="8" t="s">
        <v>49</v>
      </c>
      <c r="H58" s="8" t="n">
        <v>0.3</v>
      </c>
      <c r="I58" s="8" t="n">
        <v>30</v>
      </c>
      <c r="J58" s="8"/>
      <c r="K58" s="8" t="s">
        <v>17</v>
      </c>
      <c r="L58" s="8" t="s">
        <v>18</v>
      </c>
      <c r="M58" s="8" t="s">
        <v>45</v>
      </c>
      <c r="N58" s="8" t="n">
        <v>16526</v>
      </c>
      <c r="O58" s="14" t="s">
        <v>57</v>
      </c>
    </row>
    <row r="59" customFormat="false" ht="15" hidden="false" customHeight="false" outlineLevel="0" collapsed="false">
      <c r="A59" s="6" t="n">
        <f aca="false">B59*4*LN(2)/(C59*1E-015*3.14*(F59*0.0001)^2)</f>
        <v>1.22435729944931E+021</v>
      </c>
      <c r="B59" s="7" t="n">
        <f aca="false">190*0.81</f>
        <v>153.9</v>
      </c>
      <c r="C59" s="8" t="n">
        <v>500</v>
      </c>
      <c r="D59" s="8" t="n">
        <v>80.8</v>
      </c>
      <c r="E59" s="6" t="n">
        <f aca="false">B59/(C59*1E-015)</f>
        <v>307800000000000</v>
      </c>
      <c r="F59" s="8" t="n">
        <v>4.71148836</v>
      </c>
      <c r="G59" s="8" t="s">
        <v>49</v>
      </c>
      <c r="H59" s="8" t="n">
        <v>0.8</v>
      </c>
      <c r="I59" s="8" t="n">
        <v>30</v>
      </c>
      <c r="J59" s="8"/>
      <c r="K59" s="8" t="s">
        <v>17</v>
      </c>
      <c r="L59" s="8" t="s">
        <v>18</v>
      </c>
      <c r="M59" s="8" t="s">
        <v>45</v>
      </c>
      <c r="N59" s="8" t="n">
        <v>16527</v>
      </c>
      <c r="O59" s="14" t="s">
        <v>58</v>
      </c>
    </row>
    <row r="60" customFormat="false" ht="15" hidden="false" customHeight="false" outlineLevel="0" collapsed="false">
      <c r="A60" s="6" t="n">
        <f aca="false">B60*4*LN(2)/(C60*1E-015*3.14*(F60*0.0001)^2)</f>
        <v>1.20183829163143E+021</v>
      </c>
      <c r="B60" s="7" t="n">
        <f aca="false">167*0.81</f>
        <v>135.27</v>
      </c>
      <c r="C60" s="8" t="n">
        <v>500</v>
      </c>
      <c r="D60" s="8" t="n">
        <v>49.25</v>
      </c>
      <c r="E60" s="6" t="n">
        <f aca="false">B60/(C60*1E-015)</f>
        <v>270540000000000</v>
      </c>
      <c r="F60" s="8" t="n">
        <v>4.45831373175</v>
      </c>
      <c r="G60" s="8" t="s">
        <v>49</v>
      </c>
      <c r="H60" s="8" t="n">
        <v>0.1</v>
      </c>
      <c r="I60" s="8" t="n">
        <v>30</v>
      </c>
      <c r="J60" s="8"/>
      <c r="K60" s="8" t="s">
        <v>17</v>
      </c>
      <c r="L60" s="8" t="s">
        <v>18</v>
      </c>
      <c r="M60" s="8" t="s">
        <v>45</v>
      </c>
      <c r="N60" s="8" t="n">
        <v>16529</v>
      </c>
      <c r="O60" s="14" t="s">
        <v>59</v>
      </c>
    </row>
    <row r="61" customFormat="false" ht="15" hidden="false" customHeight="false" outlineLevel="0" collapsed="false">
      <c r="A61" s="6" t="n">
        <f aca="false">B61*4*LN(2)/(C61*1E-015*3.14*(F61*0.0001)^2)</f>
        <v>3.42868169805119E+021</v>
      </c>
      <c r="B61" s="7" t="n">
        <f aca="false">145.8*0.81</f>
        <v>118.098</v>
      </c>
      <c r="C61" s="8" t="n">
        <v>475</v>
      </c>
      <c r="D61" s="8" t="n">
        <v>41.6</v>
      </c>
      <c r="E61" s="6" t="n">
        <f aca="false">B61/(C61*1E-015)</f>
        <v>248627368421053</v>
      </c>
      <c r="F61" s="8" t="n">
        <v>2.5303977</v>
      </c>
      <c r="G61" s="8" t="s">
        <v>15</v>
      </c>
      <c r="H61" s="8" t="n">
        <v>4</v>
      </c>
      <c r="I61" s="8" t="n">
        <v>20</v>
      </c>
      <c r="J61" s="8"/>
      <c r="K61" s="8" t="s">
        <v>17</v>
      </c>
      <c r="L61" s="8" t="s">
        <v>18</v>
      </c>
      <c r="M61" s="8" t="s">
        <v>60</v>
      </c>
      <c r="N61" s="8" t="n">
        <v>20763</v>
      </c>
      <c r="O61" s="8"/>
      <c r="P61" s="0" t="s">
        <v>61</v>
      </c>
    </row>
    <row r="62" customFormat="false" ht="15" hidden="false" customHeight="false" outlineLevel="0" collapsed="false">
      <c r="A62" s="6" t="n">
        <f aca="false">B62*4*LN(2)/(C62*1E-015*3.14*(F62*0.0001)^2)</f>
        <v>2.720485358056E+021</v>
      </c>
      <c r="B62" s="7" t="n">
        <f aca="false">127.1*0.81</f>
        <v>102.951</v>
      </c>
      <c r="C62" s="8" t="n">
        <v>475</v>
      </c>
      <c r="D62" s="8" t="n">
        <v>41.6</v>
      </c>
      <c r="E62" s="6" t="n">
        <f aca="false">B62/(C62*1E-015)</f>
        <v>216738947368421</v>
      </c>
      <c r="F62" s="8" t="n">
        <v>2.6523033</v>
      </c>
      <c r="G62" s="8" t="s">
        <v>15</v>
      </c>
      <c r="H62" s="8" t="n">
        <v>4</v>
      </c>
      <c r="I62" s="8" t="n">
        <v>20</v>
      </c>
      <c r="J62" s="8"/>
      <c r="K62" s="8" t="s">
        <v>17</v>
      </c>
      <c r="L62" s="8" t="s">
        <v>18</v>
      </c>
      <c r="M62" s="8" t="s">
        <v>60</v>
      </c>
      <c r="N62" s="8" t="n">
        <v>20764</v>
      </c>
      <c r="O62" s="8"/>
    </row>
    <row r="63" customFormat="false" ht="15" hidden="false" customHeight="false" outlineLevel="0" collapsed="false">
      <c r="A63" s="6" t="n">
        <f aca="false">B63*4*LN(2)/(C63*1E-015*3.14*(F63*0.0001)^2)</f>
        <v>3.47851316626165E+021</v>
      </c>
      <c r="B63" s="7" t="n">
        <f aca="false">136.2*0.81</f>
        <v>110.322</v>
      </c>
      <c r="C63" s="8" t="n">
        <v>475</v>
      </c>
      <c r="D63" s="8" t="n">
        <v>41.4</v>
      </c>
      <c r="E63" s="6" t="n">
        <f aca="false">B63/(C63*1E-015)</f>
        <v>232256842105263</v>
      </c>
      <c r="F63" s="8" t="n">
        <v>2.4280931</v>
      </c>
      <c r="G63" s="8" t="s">
        <v>15</v>
      </c>
      <c r="H63" s="8" t="n">
        <v>4</v>
      </c>
      <c r="I63" s="8" t="n">
        <v>20</v>
      </c>
      <c r="J63" s="8"/>
      <c r="K63" s="8" t="s">
        <v>17</v>
      </c>
      <c r="L63" s="8" t="s">
        <v>18</v>
      </c>
      <c r="M63" s="8" t="s">
        <v>60</v>
      </c>
      <c r="N63" s="8" t="n">
        <v>20786</v>
      </c>
      <c r="O63" s="8"/>
    </row>
    <row r="64" customFormat="false" ht="15" hidden="false" customHeight="false" outlineLevel="0" collapsed="false">
      <c r="A64" s="6" t="n">
        <f aca="false">B64*4*LN(2)/(C64*1E-015*3.14*(F64*0.0001)^2)</f>
        <v>2.54482363957563E+021</v>
      </c>
      <c r="B64" s="7" t="n">
        <f aca="false">138.5*0.81</f>
        <v>112.185</v>
      </c>
      <c r="C64" s="8" t="n">
        <v>475</v>
      </c>
      <c r="D64" s="8" t="n">
        <v>38.9</v>
      </c>
      <c r="E64" s="6" t="n">
        <f aca="false">B64/(C64*1E-015)</f>
        <v>236178947368421</v>
      </c>
      <c r="F64" s="15" t="n">
        <v>2.8626592</v>
      </c>
      <c r="G64" s="8" t="s">
        <v>15</v>
      </c>
      <c r="H64" s="8" t="n">
        <v>4</v>
      </c>
      <c r="I64" s="8" t="n">
        <v>20</v>
      </c>
      <c r="J64" s="8"/>
      <c r="K64" s="8" t="s">
        <v>17</v>
      </c>
      <c r="L64" s="8" t="s">
        <v>18</v>
      </c>
      <c r="M64" s="8" t="s">
        <v>60</v>
      </c>
      <c r="N64" s="8" t="n">
        <v>20788</v>
      </c>
      <c r="O64" s="8"/>
    </row>
    <row r="65" customFormat="false" ht="15" hidden="false" customHeight="false" outlineLevel="0" collapsed="false">
      <c r="A65" s="6" t="n">
        <f aca="false">B65*4*LN(2)/(C65*1E-015*3.14*(F65*0.0001)^2)</f>
        <v>4.17856758686812E+020</v>
      </c>
      <c r="B65" s="7" t="n">
        <f aca="false">31*0.81</f>
        <v>25.11</v>
      </c>
      <c r="C65" s="8" t="n">
        <v>475</v>
      </c>
      <c r="D65" s="8" t="n">
        <v>18.2</v>
      </c>
      <c r="E65" s="6" t="n">
        <f aca="false">B65/(C65*1E-015)</f>
        <v>52863157894736.9</v>
      </c>
      <c r="F65" s="8" t="n">
        <v>3.3422639</v>
      </c>
      <c r="G65" s="8" t="s">
        <v>15</v>
      </c>
      <c r="H65" s="8" t="n">
        <v>4</v>
      </c>
      <c r="I65" s="8" t="n">
        <v>20</v>
      </c>
      <c r="J65" s="8"/>
      <c r="K65" s="8" t="s">
        <v>17</v>
      </c>
      <c r="L65" s="8" t="s">
        <v>18</v>
      </c>
      <c r="M65" s="8" t="s">
        <v>60</v>
      </c>
      <c r="N65" s="8" t="n">
        <v>20793</v>
      </c>
      <c r="O65" s="8"/>
    </row>
    <row r="66" customFormat="false" ht="15" hidden="false" customHeight="false" outlineLevel="0" collapsed="false">
      <c r="A66" s="6" t="n">
        <f aca="false">B66*4*LN(2)/(C66*1E-015*3.14*(F66*0.0001)^2)</f>
        <v>6.11525185128027E+020</v>
      </c>
      <c r="B66" s="7" t="n">
        <f aca="false">34.5*0.81</f>
        <v>27.945</v>
      </c>
      <c r="C66" s="8" t="n">
        <v>475</v>
      </c>
      <c r="D66" s="8" t="n">
        <v>18.2</v>
      </c>
      <c r="E66" s="6" t="n">
        <f aca="false">B66/(C66*1E-015)</f>
        <v>58831578947368.4</v>
      </c>
      <c r="F66" s="8" t="n">
        <v>2.91458</v>
      </c>
      <c r="G66" s="8" t="s">
        <v>15</v>
      </c>
      <c r="H66" s="8" t="n">
        <v>4</v>
      </c>
      <c r="I66" s="8" t="n">
        <v>20</v>
      </c>
      <c r="J66" s="8"/>
      <c r="K66" s="8" t="s">
        <v>17</v>
      </c>
      <c r="L66" s="8" t="s">
        <v>18</v>
      </c>
      <c r="M66" s="8" t="s">
        <v>60</v>
      </c>
      <c r="N66" s="8" t="n">
        <v>20794</v>
      </c>
      <c r="O66" s="8"/>
    </row>
    <row r="67" customFormat="false" ht="15" hidden="false" customHeight="false" outlineLevel="0" collapsed="false">
      <c r="A67" s="6" t="n">
        <f aca="false">B67*4*LN(2)/(C67*1E-015*3.14*(F67*0.0001)^2)</f>
        <v>8.48634928755428E+020</v>
      </c>
      <c r="B67" s="7" t="n">
        <f aca="false">80.7*0.81</f>
        <v>65.367</v>
      </c>
      <c r="C67" s="8" t="n">
        <v>950</v>
      </c>
      <c r="D67" s="8" t="n">
        <v>30.2</v>
      </c>
      <c r="E67" s="6" t="n">
        <f aca="false">B67/(C67*1E-015)</f>
        <v>68807368421052.6</v>
      </c>
      <c r="F67" s="8" t="n">
        <v>2.675684636</v>
      </c>
      <c r="G67" s="8" t="s">
        <v>15</v>
      </c>
      <c r="H67" s="8" t="n">
        <v>4</v>
      </c>
      <c r="I67" s="8" t="n">
        <v>20</v>
      </c>
      <c r="J67" s="8"/>
      <c r="K67" s="8" t="s">
        <v>17</v>
      </c>
      <c r="L67" s="8" t="s">
        <v>18</v>
      </c>
      <c r="M67" s="8" t="s">
        <v>60</v>
      </c>
      <c r="N67" s="8" t="n">
        <v>20798</v>
      </c>
      <c r="O67" s="8"/>
    </row>
    <row r="68" customFormat="false" ht="15" hidden="false" customHeight="false" outlineLevel="0" collapsed="false">
      <c r="A68" s="6" t="n">
        <f aca="false">B68*4*LN(2)/(C68*1E-015*3.14*(F68*0.0001)^2)</f>
        <v>8.31810911178478E+020</v>
      </c>
      <c r="B68" s="7" t="n">
        <f aca="false">80.3*0.81</f>
        <v>65.043</v>
      </c>
      <c r="C68" s="8" t="n">
        <v>950</v>
      </c>
      <c r="D68" s="8" t="n">
        <v>30.2</v>
      </c>
      <c r="E68" s="6" t="n">
        <f aca="false">B68/(C68*1E-015)</f>
        <v>68466315789473.7</v>
      </c>
      <c r="F68" s="8" t="n">
        <v>2.6959018401</v>
      </c>
      <c r="G68" s="8" t="s">
        <v>15</v>
      </c>
      <c r="H68" s="8" t="n">
        <v>4</v>
      </c>
      <c r="I68" s="8" t="n">
        <v>20</v>
      </c>
      <c r="J68" s="8"/>
      <c r="K68" s="8" t="s">
        <v>17</v>
      </c>
      <c r="L68" s="8" t="s">
        <v>18</v>
      </c>
      <c r="M68" s="8" t="s">
        <v>60</v>
      </c>
      <c r="N68" s="8" t="n">
        <v>20799</v>
      </c>
      <c r="O68" s="8"/>
    </row>
    <row r="69" customFormat="false" ht="15" hidden="false" customHeight="false" outlineLevel="0" collapsed="false">
      <c r="A69" s="6" t="n">
        <f aca="false">B69*4*LN(2)/(C69*1E-015*3.14*(F69*0.0001)^2)</f>
        <v>8.12212987879959E+020</v>
      </c>
      <c r="B69" s="7" t="n">
        <f aca="false">149.8*0.81</f>
        <v>121.338</v>
      </c>
      <c r="C69" s="8" t="n">
        <v>1830</v>
      </c>
      <c r="D69" s="8" t="n">
        <v>26.6</v>
      </c>
      <c r="E69" s="6" t="n">
        <f aca="false">B69/(C69*1E-015)</f>
        <v>66304918032786.9</v>
      </c>
      <c r="F69" s="8" t="n">
        <v>2.6848239201</v>
      </c>
      <c r="G69" s="8" t="s">
        <v>15</v>
      </c>
      <c r="H69" s="8" t="n">
        <v>4</v>
      </c>
      <c r="I69" s="8" t="n">
        <v>20</v>
      </c>
      <c r="J69" s="8"/>
      <c r="K69" s="8" t="s">
        <v>17</v>
      </c>
      <c r="L69" s="8" t="s">
        <v>18</v>
      </c>
      <c r="M69" s="8" t="s">
        <v>60</v>
      </c>
      <c r="N69" s="8" t="n">
        <v>20802</v>
      </c>
      <c r="O69" s="8"/>
    </row>
    <row r="70" customFormat="false" ht="15" hidden="false" customHeight="false" outlineLevel="0" collapsed="false">
      <c r="A70" s="6" t="n">
        <f aca="false">B70*4*LN(2)/(C70*1E-015*3.14*(F70*0.0001)^2)</f>
        <v>6.20440016499892E+019</v>
      </c>
      <c r="B70" s="7" t="n">
        <f aca="false">8.6*0.81</f>
        <v>6.966</v>
      </c>
      <c r="C70" s="8" t="n">
        <v>1900</v>
      </c>
      <c r="D70" s="8" t="n">
        <v>18.1</v>
      </c>
      <c r="E70" s="6" t="n">
        <f aca="false">B70/(C70*1E-015)</f>
        <v>3666315789473.68</v>
      </c>
      <c r="F70" s="8" t="n">
        <v>2.2842463329</v>
      </c>
      <c r="G70" s="8" t="s">
        <v>15</v>
      </c>
      <c r="H70" s="8" t="n">
        <v>4</v>
      </c>
      <c r="I70" s="8" t="n">
        <v>20</v>
      </c>
      <c r="J70" s="8"/>
      <c r="K70" s="8" t="s">
        <v>17</v>
      </c>
      <c r="L70" s="8" t="s">
        <v>18</v>
      </c>
      <c r="M70" s="8" t="s">
        <v>60</v>
      </c>
      <c r="N70" s="8" t="n">
        <v>20805</v>
      </c>
      <c r="O70" s="8"/>
    </row>
    <row r="71" customFormat="false" ht="15" hidden="false" customHeight="false" outlineLevel="0" collapsed="false">
      <c r="A71" s="6" t="n">
        <f aca="false">B71*4*LN(2)/(C71*1E-015*3.14*(F71*0.0001)^2)</f>
        <v>1.87177359879662E+020</v>
      </c>
      <c r="B71" s="7" t="n">
        <f aca="false">8.8*0.81</f>
        <v>7.128</v>
      </c>
      <c r="C71" s="8" t="n">
        <v>475</v>
      </c>
      <c r="D71" s="8" t="n">
        <v>12</v>
      </c>
      <c r="E71" s="6" t="n">
        <f aca="false">B71/(C71*1E-015)</f>
        <v>15006315789473.7</v>
      </c>
      <c r="F71" s="8" t="n">
        <v>2.6606532834</v>
      </c>
      <c r="G71" s="8" t="s">
        <v>15</v>
      </c>
      <c r="H71" s="8" t="n">
        <v>4</v>
      </c>
      <c r="I71" s="8" t="n">
        <v>20</v>
      </c>
      <c r="J71" s="8"/>
      <c r="K71" s="8" t="s">
        <v>17</v>
      </c>
      <c r="L71" s="8" t="s">
        <v>18</v>
      </c>
      <c r="M71" s="8" t="s">
        <v>60</v>
      </c>
      <c r="N71" s="8" t="n">
        <v>20807</v>
      </c>
      <c r="O71" s="8"/>
    </row>
    <row r="72" customFormat="false" ht="15" hidden="false" customHeight="false" outlineLevel="0" collapsed="false">
      <c r="A72" s="6" t="n">
        <f aca="false">B72*4*LN(2)/(C72*1E-015*3.14*(F72*0.0001)^2)</f>
        <v>6.15041227993037E+020</v>
      </c>
      <c r="B72" s="7" t="n">
        <f aca="false">24.1*0.81</f>
        <v>19.521</v>
      </c>
      <c r="C72" s="8" t="n">
        <v>475</v>
      </c>
      <c r="D72" s="8" t="n">
        <v>12</v>
      </c>
      <c r="E72" s="6" t="n">
        <f aca="false">B72/(C72*1E-015)</f>
        <v>41096842105263.2</v>
      </c>
      <c r="F72" s="8" t="n">
        <v>2.4290139762</v>
      </c>
      <c r="G72" s="8" t="s">
        <v>15</v>
      </c>
      <c r="H72" s="8" t="n">
        <v>4</v>
      </c>
      <c r="I72" s="8" t="n">
        <v>20</v>
      </c>
      <c r="J72" s="8"/>
      <c r="K72" s="8" t="s">
        <v>17</v>
      </c>
      <c r="L72" s="8" t="s">
        <v>18</v>
      </c>
      <c r="M72" s="8" t="s">
        <v>60</v>
      </c>
      <c r="N72" s="8" t="n">
        <v>20809</v>
      </c>
      <c r="O72" s="8"/>
    </row>
    <row r="73" customFormat="false" ht="15" hidden="false" customHeight="false" outlineLevel="0" collapsed="false">
      <c r="A73" s="6" t="n">
        <f aca="false">B73*4*LN(2)/(C73*1E-015*3.14*(F73*0.0001)^2)</f>
        <v>8.73315095952759E+019</v>
      </c>
      <c r="B73" s="7" t="n">
        <f aca="false">23.9*0.81</f>
        <v>19.359</v>
      </c>
      <c r="C73" s="8" t="n">
        <v>2280</v>
      </c>
      <c r="D73" s="8" t="n">
        <v>14.4</v>
      </c>
      <c r="E73" s="6" t="n">
        <f aca="false">B73/(C73*1E-015)</f>
        <v>8490789473684.21</v>
      </c>
      <c r="F73" s="8" t="n">
        <v>2.9299921371</v>
      </c>
      <c r="G73" s="8" t="s">
        <v>15</v>
      </c>
      <c r="H73" s="8" t="n">
        <v>4</v>
      </c>
      <c r="I73" s="8" t="n">
        <v>20</v>
      </c>
      <c r="J73" s="8"/>
      <c r="K73" s="8" t="s">
        <v>17</v>
      </c>
      <c r="L73" s="8" t="s">
        <v>18</v>
      </c>
      <c r="M73" s="8" t="s">
        <v>60</v>
      </c>
      <c r="N73" s="8" t="n">
        <v>20812</v>
      </c>
      <c r="O73" s="8"/>
    </row>
    <row r="74" customFormat="false" ht="15" hidden="false" customHeight="false" outlineLevel="0" collapsed="false">
      <c r="A74" s="6" t="n">
        <f aca="false">B74*4*LN(2)/(C74*1E-015*3.14*(F74*0.0001)^2)</f>
        <v>2.59978838847875E+020</v>
      </c>
      <c r="B74" s="7" t="n">
        <f aca="false">58.6*0.81</f>
        <v>47.466</v>
      </c>
      <c r="C74" s="8" t="n">
        <v>2280</v>
      </c>
      <c r="D74" s="8" t="n">
        <v>14.4</v>
      </c>
      <c r="E74" s="6" t="n">
        <f aca="false">B74/(C74*1E-015)</f>
        <v>20818421052631.6</v>
      </c>
      <c r="F74" s="8" t="n">
        <v>2.6590885272</v>
      </c>
      <c r="G74" s="8" t="s">
        <v>15</v>
      </c>
      <c r="H74" s="8" t="n">
        <v>4</v>
      </c>
      <c r="I74" s="8" t="n">
        <v>20</v>
      </c>
      <c r="J74" s="8"/>
      <c r="K74" s="8" t="s">
        <v>17</v>
      </c>
      <c r="L74" s="8" t="s">
        <v>18</v>
      </c>
      <c r="M74" s="8" t="s">
        <v>60</v>
      </c>
      <c r="N74" s="8" t="n">
        <v>20813</v>
      </c>
      <c r="O74" s="8"/>
    </row>
    <row r="75" customFormat="false" ht="15" hidden="false" customHeight="false" outlineLevel="0" collapsed="false">
      <c r="A75" s="6" t="n">
        <f aca="false">B75*4*LN(2)/(C75*1E-015*3.14*(F75*0.0001)^2)</f>
        <v>9.33568131790658E+019</v>
      </c>
      <c r="B75" s="7" t="n">
        <f aca="false">50.2*0.81</f>
        <v>40.662</v>
      </c>
      <c r="C75" s="8" t="n">
        <v>4568</v>
      </c>
      <c r="D75" s="8" t="n">
        <v>16</v>
      </c>
      <c r="E75" s="6" t="n">
        <f aca="false">B75/(C75*1E-015)</f>
        <v>8901488616462.35</v>
      </c>
      <c r="F75" s="8" t="n">
        <v>2.9015911197</v>
      </c>
      <c r="G75" s="8" t="s">
        <v>15</v>
      </c>
      <c r="H75" s="8" t="n">
        <v>4</v>
      </c>
      <c r="I75" s="8" t="n">
        <v>20</v>
      </c>
      <c r="J75" s="8"/>
      <c r="K75" s="8" t="s">
        <v>17</v>
      </c>
      <c r="L75" s="8" t="s">
        <v>18</v>
      </c>
      <c r="M75" s="8" t="s">
        <v>60</v>
      </c>
      <c r="N75" s="8" t="n">
        <v>20815</v>
      </c>
      <c r="O75" s="8"/>
    </row>
    <row r="76" customFormat="false" ht="15" hidden="false" customHeight="false" outlineLevel="0" collapsed="false">
      <c r="A76" s="6" t="n">
        <f aca="false">B76*4*LN(2)/(C76*1E-015*3.14*(F76*0.0001)^2)</f>
        <v>2.98287115513692E+020</v>
      </c>
      <c r="B76" s="7" t="n">
        <f aca="false">139.8*0.81</f>
        <v>113.238</v>
      </c>
      <c r="C76" s="8" t="n">
        <v>4568</v>
      </c>
      <c r="D76" s="8" t="n">
        <v>12.7</v>
      </c>
      <c r="E76" s="6" t="n">
        <f aca="false">B76/(C76*1E-015)</f>
        <v>24789404553415.1</v>
      </c>
      <c r="F76" s="8" t="n">
        <v>2.7089045487</v>
      </c>
      <c r="G76" s="8" t="s">
        <v>15</v>
      </c>
      <c r="H76" s="8" t="n">
        <v>4</v>
      </c>
      <c r="I76" s="8" t="n">
        <v>20</v>
      </c>
      <c r="J76" s="8"/>
      <c r="K76" s="8" t="s">
        <v>17</v>
      </c>
      <c r="L76" s="8" t="s">
        <v>18</v>
      </c>
      <c r="M76" s="8" t="s">
        <v>60</v>
      </c>
      <c r="N76" s="8" t="n">
        <v>20817</v>
      </c>
      <c r="O76" s="8"/>
    </row>
    <row r="77" customFormat="false" ht="15" hidden="false" customHeight="false" outlineLevel="0" collapsed="false">
      <c r="A77" s="6" t="n">
        <f aca="false">B77*4*LN(2)/(C77*1E-015*3.14*(F77*0.0001)^2)</f>
        <v>8.1849208194107E+019</v>
      </c>
      <c r="B77" s="7" t="n">
        <f aca="false">139.8*0.81</f>
        <v>113.238</v>
      </c>
      <c r="C77" s="8" t="n">
        <v>12900</v>
      </c>
      <c r="D77" s="8" t="n">
        <v>12.7</v>
      </c>
      <c r="E77" s="6" t="n">
        <f aca="false">B77/(C77*1E-015)</f>
        <v>8778139534883.72</v>
      </c>
      <c r="F77" s="8" t="n">
        <v>3.0773146257</v>
      </c>
      <c r="G77" s="8" t="s">
        <v>15</v>
      </c>
      <c r="H77" s="8" t="n">
        <v>4</v>
      </c>
      <c r="I77" s="8" t="n">
        <v>20</v>
      </c>
      <c r="J77" s="8"/>
      <c r="K77" s="8" t="s">
        <v>17</v>
      </c>
      <c r="L77" s="8" t="s">
        <v>18</v>
      </c>
      <c r="M77" s="8" t="s">
        <v>60</v>
      </c>
      <c r="N77" s="8" t="n">
        <v>20821</v>
      </c>
      <c r="O77" s="8"/>
    </row>
    <row r="78" customFormat="false" ht="15" hidden="false" customHeight="false" outlineLevel="0" collapsed="false">
      <c r="A78" s="6" t="n">
        <f aca="false">B78*4*LN(2)/(C78*1E-015*3.14*(F78*0.0001)^2)</f>
        <v>1.05269854324147E+018</v>
      </c>
      <c r="B78" s="7" t="n">
        <f aca="false">2.8*0.81</f>
        <v>2.268</v>
      </c>
      <c r="C78" s="8" t="n">
        <v>12900</v>
      </c>
      <c r="D78" s="8" t="n">
        <v>12.7</v>
      </c>
      <c r="E78" s="6" t="n">
        <f aca="false">B78/(C78*1E-015)</f>
        <v>175813953488.372</v>
      </c>
      <c r="F78" s="8" t="n">
        <v>3.8401886628</v>
      </c>
      <c r="G78" s="8" t="s">
        <v>15</v>
      </c>
      <c r="H78" s="8" t="n">
        <v>4</v>
      </c>
      <c r="I78" s="8" t="n">
        <v>20</v>
      </c>
      <c r="J78" s="8"/>
      <c r="K78" s="8" t="s">
        <v>17</v>
      </c>
      <c r="L78" s="8" t="s">
        <v>18</v>
      </c>
      <c r="M78" s="8" t="s">
        <v>60</v>
      </c>
      <c r="N78" s="8" t="n">
        <v>20824</v>
      </c>
      <c r="O78" s="8"/>
    </row>
    <row r="79" customFormat="false" ht="15" hidden="false" customHeight="false" outlineLevel="0" collapsed="false">
      <c r="A79" s="6" t="n">
        <f aca="false">B79*4*LN(2)/(C79*1E-015*3.14*(F79*0.0001)^2)</f>
        <v>2.15154316547398E+019</v>
      </c>
      <c r="B79" s="7" t="n">
        <f aca="false">2.8*0.81</f>
        <v>2.268</v>
      </c>
      <c r="C79" s="8" t="n">
        <v>475</v>
      </c>
      <c r="D79" s="8" t="n">
        <v>8.2</v>
      </c>
      <c r="E79" s="6" t="n">
        <f aca="false">B79/(C79*1E-015)</f>
        <v>4774736842105.26</v>
      </c>
      <c r="F79" s="8" t="n">
        <v>4.4266745187</v>
      </c>
      <c r="G79" s="8" t="s">
        <v>15</v>
      </c>
      <c r="H79" s="8" t="n">
        <v>4</v>
      </c>
      <c r="I79" s="8" t="n">
        <v>20</v>
      </c>
      <c r="J79" s="8"/>
      <c r="K79" s="8" t="s">
        <v>17</v>
      </c>
      <c r="L79" s="8" t="s">
        <v>18</v>
      </c>
      <c r="M79" s="8" t="s">
        <v>60</v>
      </c>
      <c r="N79" s="8" t="n">
        <v>20825</v>
      </c>
      <c r="O79" s="8"/>
    </row>
    <row r="80" customFormat="false" ht="15" hidden="false" customHeight="false" outlineLevel="0" collapsed="false">
      <c r="A80" s="6" t="n">
        <f aca="false">B80*4*LN(2)/(C80*1E-015*3.14*(F80*0.0001)^2)</f>
        <v>6.24773813545937E+020</v>
      </c>
      <c r="B80" s="7" t="n">
        <f aca="false">58.2*0.81</f>
        <v>47.142</v>
      </c>
      <c r="C80" s="8" t="n">
        <v>475</v>
      </c>
      <c r="D80" s="8" t="n">
        <v>8.2</v>
      </c>
      <c r="E80" s="6" t="n">
        <f aca="false">B80/(C80*1E-015)</f>
        <v>99246315789473.7</v>
      </c>
      <c r="F80" s="8" t="n">
        <v>3.7451885751</v>
      </c>
      <c r="G80" s="8" t="s">
        <v>15</v>
      </c>
      <c r="H80" s="8" t="n">
        <v>4</v>
      </c>
      <c r="I80" s="8" t="n">
        <v>20</v>
      </c>
      <c r="J80" s="8"/>
      <c r="K80" s="8" t="s">
        <v>17</v>
      </c>
      <c r="L80" s="8" t="s">
        <v>18</v>
      </c>
      <c r="M80" s="8" t="s">
        <v>60</v>
      </c>
      <c r="N80" s="8" t="n">
        <v>20826</v>
      </c>
      <c r="O80" s="8"/>
    </row>
    <row r="81" customFormat="false" ht="15" hidden="false" customHeight="false" outlineLevel="0" collapsed="false">
      <c r="A81" s="6" t="n">
        <f aca="false">B81*4*LN(2)/(C81*1E-015*3.14*(F81*0.0001)^2)</f>
        <v>2.19682213843534E+020</v>
      </c>
      <c r="B81" s="7" t="n">
        <f aca="false">57.7*0.81</f>
        <v>46.737</v>
      </c>
      <c r="C81" s="8" t="n">
        <v>2280</v>
      </c>
      <c r="D81" s="8" t="n">
        <v>17.6</v>
      </c>
      <c r="E81" s="6" t="n">
        <f aca="false">B81/(C81*1E-015)</f>
        <v>20498684210526.3</v>
      </c>
      <c r="F81" s="8" t="n">
        <v>2.8704067749</v>
      </c>
      <c r="G81" s="8" t="s">
        <v>15</v>
      </c>
      <c r="H81" s="8" t="n">
        <v>4</v>
      </c>
      <c r="I81" s="8" t="n">
        <v>20</v>
      </c>
      <c r="J81" s="8"/>
      <c r="K81" s="8" t="s">
        <v>17</v>
      </c>
      <c r="L81" s="8" t="s">
        <v>18</v>
      </c>
      <c r="M81" s="8" t="s">
        <v>60</v>
      </c>
      <c r="N81" s="8" t="n">
        <v>20828</v>
      </c>
      <c r="O81" s="8"/>
    </row>
    <row r="82" customFormat="false" ht="15" hidden="false" customHeight="false" outlineLevel="0" collapsed="false">
      <c r="A82" s="6" t="n">
        <f aca="false">B82*4*LN(2)/(C82*1E-015*3.14*(F82*0.0001)^2)</f>
        <v>1.93749291591848E+020</v>
      </c>
      <c r="B82" s="7" t="n">
        <f aca="false">107.1*0.81</f>
        <v>86.751</v>
      </c>
      <c r="C82" s="8" t="n">
        <v>2280</v>
      </c>
      <c r="D82" s="8" t="n">
        <v>20.4</v>
      </c>
      <c r="E82" s="6" t="n">
        <f aca="false">B82/(C82*1E-015)</f>
        <v>38048684210526.3</v>
      </c>
      <c r="F82" s="8" t="n">
        <v>4.1641624332</v>
      </c>
      <c r="G82" s="8" t="s">
        <v>15</v>
      </c>
      <c r="H82" s="8" t="n">
        <v>4</v>
      </c>
      <c r="I82" s="8" t="n">
        <v>20</v>
      </c>
      <c r="J82" s="8"/>
      <c r="K82" s="8" t="s">
        <v>17</v>
      </c>
      <c r="L82" s="8" t="s">
        <v>18</v>
      </c>
      <c r="M82" s="8" t="s">
        <v>60</v>
      </c>
      <c r="N82" s="8" t="n">
        <v>20829</v>
      </c>
      <c r="O82" s="8"/>
    </row>
    <row r="83" customFormat="false" ht="15" hidden="false" customHeight="false" outlineLevel="0" collapsed="false">
      <c r="A83" s="6" t="n">
        <f aca="false">B83*4*LN(2)/(C83*1E-015*3.14*(F83*0.0001)^2)</f>
        <v>1.25641152292984E+020</v>
      </c>
      <c r="B83" s="7" t="n">
        <f aca="false">100.8*0.81</f>
        <v>81.648</v>
      </c>
      <c r="C83" s="8" t="n">
        <v>4568</v>
      </c>
      <c r="D83" s="8" t="n">
        <v>10.8</v>
      </c>
      <c r="E83" s="6" t="n">
        <f aca="false">B83/(C83*1E-015)</f>
        <v>17873905429071.8</v>
      </c>
      <c r="F83" s="8" t="n">
        <v>3.5442281826</v>
      </c>
      <c r="G83" s="8" t="s">
        <v>15</v>
      </c>
      <c r="H83" s="8" t="n">
        <v>4</v>
      </c>
      <c r="I83" s="8" t="n">
        <v>20</v>
      </c>
      <c r="J83" s="8"/>
      <c r="K83" s="8" t="s">
        <v>17</v>
      </c>
      <c r="L83" s="8" t="s">
        <v>18</v>
      </c>
      <c r="M83" s="8" t="s">
        <v>60</v>
      </c>
      <c r="N83" s="8" t="n">
        <v>20831</v>
      </c>
      <c r="O83" s="8"/>
    </row>
    <row r="84" customFormat="false" ht="15" hidden="false" customHeight="false" outlineLevel="0" collapsed="false">
      <c r="A84" s="6" t="n">
        <f aca="false">B84*4*LN(2)/(C84*1E-015*3.14*(F84*0.0001)^2)</f>
        <v>6.24811093954979E+019</v>
      </c>
      <c r="B84" s="7" t="n">
        <f aca="false">78.1*0.81</f>
        <v>63.261</v>
      </c>
      <c r="C84" s="8" t="n">
        <v>4568</v>
      </c>
      <c r="D84" s="8" t="n">
        <v>16.5</v>
      </c>
      <c r="E84" s="6" t="n">
        <f aca="false">B84/(C84*1E-015)</f>
        <v>13848730297723.3</v>
      </c>
      <c r="F84" s="8" t="n">
        <v>4.4239327335</v>
      </c>
      <c r="G84" s="8" t="s">
        <v>15</v>
      </c>
      <c r="H84" s="8" t="n">
        <v>4</v>
      </c>
      <c r="I84" s="8" t="n">
        <v>20</v>
      </c>
      <c r="J84" s="8"/>
      <c r="K84" s="8" t="s">
        <v>17</v>
      </c>
      <c r="L84" s="8" t="s">
        <v>18</v>
      </c>
      <c r="M84" s="8" t="s">
        <v>60</v>
      </c>
      <c r="N84" s="8" t="n">
        <v>20833</v>
      </c>
      <c r="O84" s="8"/>
    </row>
    <row r="85" customFormat="false" ht="15" hidden="false" customHeight="false" outlineLevel="0" collapsed="false">
      <c r="A85" s="6" t="n">
        <f aca="false">B85*4*LN(2)/(C85*1E-015*3.14*(F85*0.0001)^2)</f>
        <v>6.93516659902248E+019</v>
      </c>
      <c r="B85" s="7" t="n">
        <f aca="false">65.5*0.81</f>
        <v>53.055</v>
      </c>
      <c r="C85" s="8" t="n">
        <v>3424</v>
      </c>
      <c r="D85" s="8" t="n">
        <v>14.8</v>
      </c>
      <c r="E85" s="6" t="n">
        <f aca="false">B85/(C85*1E-015)</f>
        <v>15495035046729</v>
      </c>
      <c r="F85" s="8" t="n">
        <v>4.4416643292</v>
      </c>
      <c r="G85" s="8" t="s">
        <v>15</v>
      </c>
      <c r="H85" s="8" t="n">
        <v>4</v>
      </c>
      <c r="I85" s="8" t="n">
        <v>20</v>
      </c>
      <c r="J85" s="8"/>
      <c r="K85" s="8" t="s">
        <v>17</v>
      </c>
      <c r="L85" s="8" t="s">
        <v>18</v>
      </c>
      <c r="M85" s="8" t="s">
        <v>60</v>
      </c>
      <c r="N85" s="8" t="n">
        <v>20835</v>
      </c>
      <c r="O85" s="8"/>
    </row>
    <row r="86" customFormat="false" ht="15" hidden="false" customHeight="false" outlineLevel="0" collapsed="false">
      <c r="A86" s="6" t="n">
        <f aca="false">B86*4*LN(2)/(C86*1E-015*3.14*(F86*0.0001)^2)</f>
        <v>1.34190427507926E+020</v>
      </c>
      <c r="B86" s="7" t="n">
        <f aca="false">65.5*0.81</f>
        <v>53.055</v>
      </c>
      <c r="C86" s="8" t="n">
        <v>3424</v>
      </c>
      <c r="D86" s="8" t="n">
        <v>13.2</v>
      </c>
      <c r="E86" s="6" t="n">
        <f aca="false">B86/(C86*1E-015)</f>
        <v>15495035046729</v>
      </c>
      <c r="F86" s="8" t="n">
        <v>3.1931065845</v>
      </c>
      <c r="G86" s="8" t="s">
        <v>15</v>
      </c>
      <c r="H86" s="8" t="n">
        <v>4</v>
      </c>
      <c r="I86" s="8" t="n">
        <v>20</v>
      </c>
      <c r="J86" s="8"/>
      <c r="K86" s="8" t="s">
        <v>17</v>
      </c>
      <c r="L86" s="8" t="s">
        <v>18</v>
      </c>
      <c r="M86" s="8" t="s">
        <v>60</v>
      </c>
      <c r="N86" s="8" t="n">
        <v>20837</v>
      </c>
      <c r="O86" s="8"/>
    </row>
    <row r="87" customFormat="false" ht="15" hidden="false" customHeight="false" outlineLevel="0" collapsed="false">
      <c r="A87" s="6" t="n">
        <f aca="false">B87*4*LN(2)/(C87*1E-015*3.14*(F87*0.0001)^2)</f>
        <v>7.46366421541464E+019</v>
      </c>
      <c r="B87" s="7" t="n">
        <f aca="false">84.4*0.81</f>
        <v>68.364</v>
      </c>
      <c r="C87" s="8" t="n">
        <v>7500</v>
      </c>
      <c r="D87" s="8" t="n">
        <v>13.2</v>
      </c>
      <c r="E87" s="6" t="n">
        <f aca="false">B87/(C87*1E-015)</f>
        <v>9115200000000</v>
      </c>
      <c r="F87" s="8" t="n">
        <v>3.2838624441</v>
      </c>
      <c r="G87" s="8" t="s">
        <v>15</v>
      </c>
      <c r="H87" s="8" t="n">
        <v>4</v>
      </c>
      <c r="I87" s="8" t="n">
        <v>20</v>
      </c>
      <c r="J87" s="8"/>
      <c r="K87" s="8" t="s">
        <v>17</v>
      </c>
      <c r="L87" s="8" t="s">
        <v>18</v>
      </c>
      <c r="M87" s="8" t="s">
        <v>60</v>
      </c>
      <c r="N87" s="8" t="n">
        <v>20845</v>
      </c>
      <c r="O87" s="8"/>
    </row>
    <row r="88" customFormat="false" ht="15" hidden="false" customHeight="false" outlineLevel="0" collapsed="false">
      <c r="A88" s="6" t="n">
        <f aca="false">B88*4*LN(2)/(C88*1E-015*3.14*(F88*0.0001)^2)</f>
        <v>5.32606214741731E+019</v>
      </c>
      <c r="B88" s="7" t="n">
        <f aca="false">91.1*0.81</f>
        <v>73.791</v>
      </c>
      <c r="C88" s="8" t="n">
        <v>7500</v>
      </c>
      <c r="D88" s="8" t="n">
        <v>10.9</v>
      </c>
      <c r="E88" s="6" t="n">
        <f aca="false">B88/(C88*1E-015)</f>
        <v>9838800000000</v>
      </c>
      <c r="F88" s="8" t="n">
        <v>4.0387396077</v>
      </c>
      <c r="G88" s="8" t="s">
        <v>15</v>
      </c>
      <c r="H88" s="8" t="n">
        <v>4</v>
      </c>
      <c r="I88" s="8" t="n">
        <v>20</v>
      </c>
      <c r="J88" s="8"/>
      <c r="K88" s="8" t="s">
        <v>17</v>
      </c>
      <c r="L88" s="8" t="s">
        <v>18</v>
      </c>
      <c r="M88" s="8" t="s">
        <v>60</v>
      </c>
      <c r="N88" s="8" t="n">
        <v>20847</v>
      </c>
      <c r="O88" s="8"/>
    </row>
    <row r="89" customFormat="false" ht="15" hidden="false" customHeight="false" outlineLevel="0" collapsed="false">
      <c r="A89" s="6" t="n">
        <f aca="false">B89*4*LN(2)/(C89*1E-015*3.14*(F89*0.0001)^2)</f>
        <v>9.50836857127632E+019</v>
      </c>
      <c r="B89" s="7" t="n">
        <f aca="false">113.5*0.81</f>
        <v>91.935</v>
      </c>
      <c r="C89" s="8" t="n">
        <v>10400</v>
      </c>
      <c r="D89" s="8" t="n">
        <v>14.8</v>
      </c>
      <c r="E89" s="6" t="n">
        <f aca="false">B89/(C89*1E-015)</f>
        <v>8839903846153.85</v>
      </c>
      <c r="F89" s="8" t="n">
        <v>2.8651586103</v>
      </c>
      <c r="G89" s="8" t="s">
        <v>15</v>
      </c>
      <c r="H89" s="8" t="n">
        <v>4</v>
      </c>
      <c r="I89" s="8" t="n">
        <v>20</v>
      </c>
      <c r="J89" s="8"/>
      <c r="K89" s="8" t="s">
        <v>17</v>
      </c>
      <c r="L89" s="8" t="s">
        <v>18</v>
      </c>
      <c r="M89" s="8" t="s">
        <v>60</v>
      </c>
      <c r="N89" s="8" t="n">
        <v>20849</v>
      </c>
      <c r="O89" s="8"/>
    </row>
    <row r="90" customFormat="false" ht="15" hidden="false" customHeight="false" outlineLevel="0" collapsed="false">
      <c r="A90" s="6" t="n">
        <f aca="false">B90*4*LN(2)/(C90*1E-015*3.14*(F90*0.0001)^2)</f>
        <v>4.44961211041911E+019</v>
      </c>
      <c r="B90" s="7" t="n">
        <f aca="false">118.2*0.81</f>
        <v>95.742</v>
      </c>
      <c r="C90" s="8" t="n">
        <v>10400</v>
      </c>
      <c r="D90" s="8" t="n">
        <v>13.2</v>
      </c>
      <c r="E90" s="6" t="n">
        <f aca="false">B90/(C90*1E-015)</f>
        <v>9205961538461.54</v>
      </c>
      <c r="F90" s="8" t="n">
        <v>4.2741661788</v>
      </c>
      <c r="G90" s="8" t="s">
        <v>15</v>
      </c>
      <c r="H90" s="8" t="n">
        <v>4</v>
      </c>
      <c r="I90" s="8" t="n">
        <v>20</v>
      </c>
      <c r="J90" s="8"/>
      <c r="K90" s="8" t="s">
        <v>17</v>
      </c>
      <c r="L90" s="8" t="s">
        <v>18</v>
      </c>
      <c r="M90" s="8" t="s">
        <v>60</v>
      </c>
      <c r="N90" s="8" t="n">
        <v>20851</v>
      </c>
      <c r="O90" s="8"/>
    </row>
    <row r="91" customFormat="false" ht="15" hidden="false" customHeight="false" outlineLevel="0" collapsed="false">
      <c r="A91" s="6" t="n">
        <f aca="false">B91*4*LN(2)/(C91*1E-015*3.14*(F91*0.0001)^2)</f>
        <v>1.58836520783201E+021</v>
      </c>
      <c r="B91" s="7" t="n">
        <f aca="false">120.9*0.81</f>
        <v>97.929</v>
      </c>
      <c r="C91" s="8" t="n">
        <v>475</v>
      </c>
      <c r="D91" s="8" t="n">
        <v>41.5</v>
      </c>
      <c r="E91" s="6" t="n">
        <f aca="false">B91/(C91*1E-015)</f>
        <v>206166315789474</v>
      </c>
      <c r="F91" s="8" t="n">
        <v>3.385412352</v>
      </c>
      <c r="G91" s="8" t="s">
        <v>15</v>
      </c>
      <c r="H91" s="8" t="n">
        <v>4</v>
      </c>
      <c r="I91" s="8" t="n">
        <v>20</v>
      </c>
      <c r="J91" s="8"/>
      <c r="K91" s="8" t="s">
        <v>17</v>
      </c>
      <c r="L91" s="8" t="s">
        <v>18</v>
      </c>
      <c r="M91" s="8" t="s">
        <v>60</v>
      </c>
      <c r="N91" s="8" t="n">
        <v>20853</v>
      </c>
      <c r="O91" s="8"/>
    </row>
    <row r="92" customFormat="false" ht="15" hidden="false" customHeight="false" outlineLevel="0" collapsed="false">
      <c r="A92" s="6" t="n">
        <f aca="false">B92*4*LN(2)/(C92*1E-015*3.14*(F92*0.0001)^2)</f>
        <v>9.51001588743524E+020</v>
      </c>
      <c r="B92" s="7" t="n">
        <f aca="false">117.7*0.81</f>
        <v>95.337</v>
      </c>
      <c r="C92" s="8" t="n">
        <v>475</v>
      </c>
      <c r="D92" s="8" t="n">
        <v>45.6</v>
      </c>
      <c r="E92" s="6" t="n">
        <f aca="false">B92/(C92*1E-015)</f>
        <v>200709473684211</v>
      </c>
      <c r="F92" s="8" t="n">
        <v>4.3168923315</v>
      </c>
      <c r="G92" s="8" t="s">
        <v>15</v>
      </c>
      <c r="H92" s="8" t="n">
        <v>4</v>
      </c>
      <c r="I92" s="8" t="n">
        <v>20</v>
      </c>
      <c r="J92" s="8"/>
      <c r="K92" s="8" t="s">
        <v>17</v>
      </c>
      <c r="L92" s="8" t="s">
        <v>18</v>
      </c>
      <c r="M92" s="8" t="s">
        <v>60</v>
      </c>
      <c r="N92" s="8" t="n">
        <v>20854</v>
      </c>
      <c r="O92" s="8"/>
    </row>
    <row r="93" customFormat="false" ht="15" hidden="false" customHeight="false" outlineLevel="0" collapsed="false">
      <c r="A93" s="6" t="n">
        <f aca="false">B93*4*LN(2)/(C93*1E-015*3.14*(F93*0.0001)^2)</f>
        <v>3.23857322886499E+020</v>
      </c>
      <c r="B93" s="7" t="n">
        <f aca="false">114.5*0.81</f>
        <v>92.745</v>
      </c>
      <c r="C93" s="8" t="n">
        <v>1600</v>
      </c>
      <c r="D93" s="8" t="n">
        <v>33.7</v>
      </c>
      <c r="E93" s="6" t="n">
        <f aca="false">B93/(C93*1E-015)</f>
        <v>57965625000000</v>
      </c>
      <c r="F93" s="8" t="n">
        <v>3.975450066</v>
      </c>
      <c r="G93" s="8" t="s">
        <v>15</v>
      </c>
      <c r="H93" s="8" t="n">
        <v>4</v>
      </c>
      <c r="I93" s="8" t="n">
        <v>20</v>
      </c>
      <c r="J93" s="8"/>
      <c r="K93" s="8" t="s">
        <v>17</v>
      </c>
      <c r="L93" s="8" t="s">
        <v>18</v>
      </c>
      <c r="M93" s="8" t="s">
        <v>60</v>
      </c>
      <c r="N93" s="8" t="n">
        <v>20855</v>
      </c>
      <c r="O93" s="8"/>
    </row>
    <row r="94" customFormat="false" ht="15" hidden="false" customHeight="false" outlineLevel="0" collapsed="false">
      <c r="A94" s="6" t="n">
        <f aca="false">B94*4*LN(2)/(C94*1E-015*3.14*(F94*0.0001)^2)</f>
        <v>8.34856504044087E+019</v>
      </c>
      <c r="B94" s="7" t="n">
        <f aca="false">140.5*0.81</f>
        <v>113.805</v>
      </c>
      <c r="C94" s="8" t="n">
        <v>6200</v>
      </c>
      <c r="D94" s="8" t="n">
        <v>18</v>
      </c>
      <c r="E94" s="6" t="n">
        <f aca="false">B94/(C94*1E-015)</f>
        <v>18355645161290.3</v>
      </c>
      <c r="F94" s="8" t="n">
        <v>4.4061249771</v>
      </c>
      <c r="G94" s="8" t="s">
        <v>15</v>
      </c>
      <c r="H94" s="8" t="n">
        <v>4</v>
      </c>
      <c r="I94" s="8" t="n">
        <v>20</v>
      </c>
      <c r="J94" s="8"/>
      <c r="K94" s="8" t="s">
        <v>17</v>
      </c>
      <c r="L94" s="8" t="s">
        <v>18</v>
      </c>
      <c r="M94" s="8" t="s">
        <v>60</v>
      </c>
      <c r="N94" s="8" t="n">
        <v>20857</v>
      </c>
      <c r="O94" s="8"/>
    </row>
    <row r="95" customFormat="false" ht="15" hidden="false" customHeight="false" outlineLevel="0" collapsed="false">
      <c r="A95" s="6" t="n">
        <f aca="false">B95*4*LN(2)/(C95*1E-015*3.14*(F95*0.0001)^2)</f>
        <v>3.41602709007412E+019</v>
      </c>
      <c r="B95" s="7" t="n">
        <f aca="false">87*0.81</f>
        <v>70.47</v>
      </c>
      <c r="C95" s="8" t="n">
        <v>12800</v>
      </c>
      <c r="D95" s="8" t="n">
        <v>12.7</v>
      </c>
      <c r="E95" s="6" t="n">
        <f aca="false">B95/(C95*1E-015)</f>
        <v>5505468750000</v>
      </c>
      <c r="F95" s="8" t="n">
        <v>3.7723710213</v>
      </c>
      <c r="G95" s="8" t="s">
        <v>15</v>
      </c>
      <c r="H95" s="8" t="n">
        <v>4</v>
      </c>
      <c r="I95" s="8" t="n">
        <v>20</v>
      </c>
      <c r="J95" s="8"/>
      <c r="K95" s="8" t="s">
        <v>17</v>
      </c>
      <c r="L95" s="8" t="s">
        <v>18</v>
      </c>
      <c r="M95" s="8" t="s">
        <v>60</v>
      </c>
      <c r="N95" s="8" t="n">
        <v>20859</v>
      </c>
      <c r="O95" s="8"/>
    </row>
    <row r="96" customFormat="false" ht="13.8" hidden="false" customHeight="false" outlineLevel="0" collapsed="false">
      <c r="A96" s="6" t="n">
        <f aca="false">B96*4*LN(2)/(C96*1E-015*3.14*(F96*0.0001)^2)</f>
        <v>6.75042880211375E+019</v>
      </c>
      <c r="B96" s="7" t="n">
        <f aca="false">46.7*0.81</f>
        <v>37.827</v>
      </c>
      <c r="C96" s="8" t="n">
        <v>7600</v>
      </c>
      <c r="D96" s="8" t="n">
        <v>7.2</v>
      </c>
      <c r="E96" s="6" t="n">
        <f aca="false">B96/(C96*1E-015)</f>
        <v>4977236842105.26</v>
      </c>
      <c r="F96" s="8" t="n">
        <v>2.5515634662</v>
      </c>
      <c r="G96" s="8" t="s">
        <v>15</v>
      </c>
      <c r="H96" s="8" t="n">
        <v>4</v>
      </c>
      <c r="I96" s="8" t="n">
        <v>20</v>
      </c>
      <c r="J96" s="8"/>
      <c r="K96" s="8" t="s">
        <v>17</v>
      </c>
      <c r="L96" s="8" t="s">
        <v>18</v>
      </c>
      <c r="M96" s="8" t="s">
        <v>60</v>
      </c>
      <c r="N96" s="8" t="n">
        <v>20861</v>
      </c>
      <c r="O96" s="8"/>
    </row>
    <row r="97" customFormat="false" ht="15" hidden="false" customHeight="false" outlineLevel="0" collapsed="false">
      <c r="A97" s="6" t="n">
        <f aca="false">B97*4*LN(2)/(C97*1E-015*3.14*(F97*0.0001)^2)</f>
        <v>4.16951633345605E+019</v>
      </c>
      <c r="B97" s="7" t="n">
        <f aca="false">27.5*0.81</f>
        <v>22.275</v>
      </c>
      <c r="C97" s="8" t="n">
        <v>4600</v>
      </c>
      <c r="D97" s="8" t="n">
        <v>7.2</v>
      </c>
      <c r="E97" s="6" t="n">
        <f aca="false">B97/(C97*1E-015)</f>
        <v>4842391304347.83</v>
      </c>
      <c r="F97" s="8" t="n">
        <v>3.2023220292</v>
      </c>
      <c r="G97" s="8" t="s">
        <v>15</v>
      </c>
      <c r="H97" s="8" t="n">
        <v>4</v>
      </c>
      <c r="I97" s="8" t="n">
        <v>20</v>
      </c>
      <c r="J97" s="8"/>
      <c r="K97" s="8" t="s">
        <v>17</v>
      </c>
      <c r="L97" s="8" t="s">
        <v>18</v>
      </c>
      <c r="M97" s="8" t="s">
        <v>60</v>
      </c>
      <c r="N97" s="8" t="n">
        <v>20863</v>
      </c>
      <c r="O97" s="8"/>
    </row>
    <row r="98" customFormat="false" ht="15" hidden="false" customHeight="false" outlineLevel="0" collapsed="false">
      <c r="A98" s="6" t="n">
        <f aca="false">B98*4*LN(2)/(C98*1E-015*3.14*(F98*0.0001)^2)</f>
        <v>3.40965820921933E+021</v>
      </c>
      <c r="B98" s="7" t="n">
        <f aca="false">111.8*0.81</f>
        <v>90.558</v>
      </c>
      <c r="C98" s="8" t="n">
        <v>475</v>
      </c>
      <c r="D98" s="8" t="n">
        <v>41.5</v>
      </c>
      <c r="E98" s="6" t="n">
        <f aca="false">B98/(C98*1E-015)</f>
        <v>190648421052632</v>
      </c>
      <c r="F98" s="8" t="n">
        <v>2.2219745751</v>
      </c>
      <c r="G98" s="8" t="s">
        <v>15</v>
      </c>
      <c r="H98" s="8" t="n">
        <v>4</v>
      </c>
      <c r="I98" s="8" t="n">
        <v>20</v>
      </c>
      <c r="J98" s="8"/>
      <c r="K98" s="8" t="s">
        <v>17</v>
      </c>
      <c r="L98" s="8" t="s">
        <v>18</v>
      </c>
      <c r="M98" s="8" t="s">
        <v>60</v>
      </c>
      <c r="N98" s="8" t="n">
        <v>20865</v>
      </c>
      <c r="O98" s="8"/>
    </row>
    <row r="99" customFormat="false" ht="15" hidden="false" customHeight="false" outlineLevel="0" collapsed="false">
      <c r="A99" s="6" t="n">
        <f aca="false">B99*4*LN(2)/(C99*1E-015*3.14*(F99*0.0001)^2)</f>
        <v>3.64763314428886E+021</v>
      </c>
      <c r="B99" s="7" t="n">
        <f aca="false">125.8*0.81</f>
        <v>101.898</v>
      </c>
      <c r="C99" s="8" t="n">
        <v>475</v>
      </c>
      <c r="D99" s="8" t="n">
        <v>41.5</v>
      </c>
      <c r="E99" s="6" t="n">
        <f aca="false">B99/(C99*1E-015)</f>
        <v>214522105263158</v>
      </c>
      <c r="F99" s="8" t="n">
        <v>2.2788112284</v>
      </c>
      <c r="G99" s="8" t="s">
        <v>15</v>
      </c>
      <c r="H99" s="8" t="n">
        <v>4</v>
      </c>
      <c r="I99" s="8" t="n">
        <v>20</v>
      </c>
      <c r="J99" s="8"/>
      <c r="K99" s="8" t="s">
        <v>17</v>
      </c>
      <c r="L99" s="8" t="s">
        <v>18</v>
      </c>
      <c r="M99" s="8" t="s">
        <v>60</v>
      </c>
      <c r="N99" s="8" t="n">
        <v>20866</v>
      </c>
      <c r="O99" s="8"/>
    </row>
    <row r="100" customFormat="false" ht="15" hidden="false" customHeight="false" outlineLevel="0" collapsed="false">
      <c r="A100" s="6" t="n">
        <f aca="false">B100*4*LN(2)/(C100*1E-015*3.14*(F100*0.0001)^2)</f>
        <v>3.42157995924723E+020</v>
      </c>
      <c r="B100" s="7" t="n">
        <f aca="false">11*0.81</f>
        <v>8.91</v>
      </c>
      <c r="C100" s="8" t="n">
        <v>475</v>
      </c>
      <c r="D100" s="8" t="n">
        <v>11.5</v>
      </c>
      <c r="E100" s="6" t="n">
        <f aca="false">B100/(C100*1E-015)</f>
        <v>18757894736842.1</v>
      </c>
      <c r="F100" s="8" t="n">
        <v>2.2001718438</v>
      </c>
      <c r="G100" s="8" t="s">
        <v>15</v>
      </c>
      <c r="H100" s="8" t="n">
        <v>4</v>
      </c>
      <c r="I100" s="8" t="n">
        <v>20</v>
      </c>
      <c r="J100" s="8"/>
      <c r="K100" s="8" t="s">
        <v>17</v>
      </c>
      <c r="L100" s="8" t="s">
        <v>18</v>
      </c>
      <c r="M100" s="8" t="s">
        <v>60</v>
      </c>
      <c r="N100" s="8" t="n">
        <v>20868</v>
      </c>
      <c r="O100" s="8"/>
    </row>
    <row r="101" customFormat="false" ht="15" hidden="false" customHeight="false" outlineLevel="0" collapsed="false">
      <c r="A101" s="6" t="n">
        <f aca="false">B101*4*LN(2)/(C101*1E-015*3.14*(F101*0.0001)^2)</f>
        <v>3.44958297091146E+021</v>
      </c>
      <c r="B101" s="7" t="n">
        <f aca="false">149.2*0.81</f>
        <v>120.852</v>
      </c>
      <c r="C101" s="8" t="n">
        <v>475</v>
      </c>
      <c r="D101" s="8" t="n">
        <v>66</v>
      </c>
      <c r="E101" s="6" t="n">
        <f aca="false">B101/(C101*1E-015)</f>
        <v>254425263157895</v>
      </c>
      <c r="F101" s="8" t="n">
        <v>2.5519650408</v>
      </c>
      <c r="G101" s="8" t="s">
        <v>24</v>
      </c>
      <c r="H101" s="8" t="n">
        <v>1.2</v>
      </c>
      <c r="I101" s="8" t="n">
        <v>20</v>
      </c>
      <c r="J101" s="8"/>
      <c r="K101" s="8" t="s">
        <v>17</v>
      </c>
      <c r="L101" s="8" t="s">
        <v>18</v>
      </c>
      <c r="M101" s="8" t="s">
        <v>60</v>
      </c>
      <c r="N101" s="8" t="n">
        <v>20870</v>
      </c>
      <c r="O101" s="8"/>
    </row>
    <row r="102" customFormat="false" ht="15" hidden="false" customHeight="false" outlineLevel="0" collapsed="false">
      <c r="A102" s="6" t="n">
        <f aca="false">B102*4*LN(2)/(C102*1E-015*3.14*(F102*0.0001)^2)</f>
        <v>3.52969680631532E+021</v>
      </c>
      <c r="B102" s="7" t="n">
        <f aca="false">151.97*0.81</f>
        <v>123.0957</v>
      </c>
      <c r="C102" s="8" t="n">
        <v>475</v>
      </c>
      <c r="D102" s="8" t="n">
        <v>66</v>
      </c>
      <c r="E102" s="6" t="n">
        <f aca="false">B102/(C102*1E-015)</f>
        <v>259148842105263</v>
      </c>
      <c r="F102" s="8" t="n">
        <v>2.5461491328</v>
      </c>
      <c r="G102" s="8" t="s">
        <v>24</v>
      </c>
      <c r="H102" s="8" t="n">
        <v>1.2</v>
      </c>
      <c r="I102" s="8" t="n">
        <v>20</v>
      </c>
      <c r="J102" s="8"/>
      <c r="K102" s="8" t="s">
        <v>17</v>
      </c>
      <c r="L102" s="8" t="s">
        <v>18</v>
      </c>
      <c r="M102" s="8" t="s">
        <v>60</v>
      </c>
      <c r="N102" s="8" t="n">
        <v>20872</v>
      </c>
      <c r="O102" s="8"/>
    </row>
    <row r="103" customFormat="false" ht="15" hidden="false" customHeight="false" outlineLevel="0" collapsed="false">
      <c r="A103" s="6" t="n">
        <f aca="false">B103*4*LN(2)/(C103*1E-015*3.14*(F103*0.0001)^2)</f>
        <v>4.30795709230597E+021</v>
      </c>
      <c r="B103" s="7" t="n">
        <f aca="false">135.3*0.81</f>
        <v>109.593</v>
      </c>
      <c r="C103" s="8" t="n">
        <v>475</v>
      </c>
      <c r="D103" s="8" t="n">
        <v>57.6</v>
      </c>
      <c r="E103" s="6" t="n">
        <f aca="false">B103/(C103*1E-015)</f>
        <v>230722105263158</v>
      </c>
      <c r="F103" s="8" t="n">
        <v>2.1746372382</v>
      </c>
      <c r="G103" s="8" t="s">
        <v>24</v>
      </c>
      <c r="H103" s="8" t="n">
        <v>1.2</v>
      </c>
      <c r="I103" s="8" t="n">
        <v>20</v>
      </c>
      <c r="J103" s="8"/>
      <c r="K103" s="8" t="s">
        <v>17</v>
      </c>
      <c r="L103" s="8" t="s">
        <v>18</v>
      </c>
      <c r="M103" s="8" t="s">
        <v>60</v>
      </c>
      <c r="N103" s="8" t="n">
        <v>20874</v>
      </c>
      <c r="O103" s="8"/>
    </row>
    <row r="104" customFormat="false" ht="15" hidden="false" customHeight="false" outlineLevel="0" collapsed="false">
      <c r="A104" s="6" t="n">
        <f aca="false">B104*4*LN(2)/(C104*1E-015*3.14*(F104*0.0001)^2)</f>
        <v>5.75814194056984E+019</v>
      </c>
      <c r="B104" s="7" t="n">
        <f aca="false">11.1*0.81</f>
        <v>8.991</v>
      </c>
      <c r="C104" s="8" t="n">
        <v>2280</v>
      </c>
      <c r="D104" s="8" t="n">
        <v>8.9</v>
      </c>
      <c r="E104" s="6" t="n">
        <f aca="false">B104/(C104*1E-015)</f>
        <v>3943421052631.58</v>
      </c>
      <c r="F104" s="8" t="n">
        <v>2.4590836053</v>
      </c>
      <c r="G104" s="8" t="s">
        <v>15</v>
      </c>
      <c r="H104" s="8" t="n">
        <v>4</v>
      </c>
      <c r="I104" s="8" t="n">
        <v>20</v>
      </c>
      <c r="J104" s="8"/>
      <c r="K104" s="8" t="s">
        <v>17</v>
      </c>
      <c r="L104" s="8" t="s">
        <v>18</v>
      </c>
      <c r="M104" s="8" t="s">
        <v>60</v>
      </c>
      <c r="N104" s="8" t="n">
        <v>20876</v>
      </c>
      <c r="O104" s="8"/>
    </row>
    <row r="105" customFormat="false" ht="15" hidden="false" customHeight="false" outlineLevel="0" collapsed="false">
      <c r="A105" s="6" t="n">
        <f aca="false">B105*4*LN(2)/(C105*1E-015*3.14*(F105*0.0001)^2)</f>
        <v>3.85345107242758E+021</v>
      </c>
      <c r="B105" s="7" t="n">
        <f aca="false">137.4*0.81</f>
        <v>111.294</v>
      </c>
      <c r="C105" s="8" t="n">
        <v>475</v>
      </c>
      <c r="D105" s="8" t="n">
        <v>62.2</v>
      </c>
      <c r="E105" s="6" t="n">
        <f aca="false">B105/(C105*1E-015)</f>
        <v>234303157894737</v>
      </c>
      <c r="F105" s="8" t="n">
        <v>2.317085442</v>
      </c>
      <c r="G105" s="8" t="s">
        <v>24</v>
      </c>
      <c r="H105" s="8" t="n">
        <v>1.2</v>
      </c>
      <c r="I105" s="8" t="n">
        <v>20</v>
      </c>
      <c r="J105" s="8"/>
      <c r="K105" s="8" t="s">
        <v>17</v>
      </c>
      <c r="L105" s="8" t="s">
        <v>18</v>
      </c>
      <c r="M105" s="8" t="s">
        <v>60</v>
      </c>
      <c r="N105" s="8" t="n">
        <v>20878</v>
      </c>
      <c r="O105" s="8"/>
    </row>
    <row r="106" customFormat="false" ht="15" hidden="false" customHeight="false" outlineLevel="0" collapsed="false">
      <c r="A106" s="6" t="n">
        <f aca="false">B106*4*LN(2)/(C106*1E-015*3.14*(F106*0.0001)^2)</f>
        <v>1.76920957774357E+021</v>
      </c>
      <c r="B106" s="7" t="n">
        <f aca="false">67.4*0.81</f>
        <v>54.594</v>
      </c>
      <c r="C106" s="8" t="n">
        <v>475</v>
      </c>
      <c r="D106" s="8" t="n">
        <v>41.5</v>
      </c>
      <c r="E106" s="6" t="n">
        <f aca="false">B106/(C106*1E-015)</f>
        <v>114934736842105</v>
      </c>
      <c r="F106" s="8" t="n">
        <v>2.395046304</v>
      </c>
      <c r="G106" s="8" t="s">
        <v>15</v>
      </c>
      <c r="H106" s="8" t="n">
        <v>4</v>
      </c>
      <c r="I106" s="8" t="n">
        <v>20</v>
      </c>
      <c r="J106" s="8"/>
      <c r="K106" s="8" t="s">
        <v>17</v>
      </c>
      <c r="L106" s="8" t="s">
        <v>18</v>
      </c>
      <c r="M106" s="8" t="s">
        <v>60</v>
      </c>
      <c r="N106" s="8" t="n">
        <v>20880</v>
      </c>
      <c r="O106" s="8"/>
    </row>
    <row r="107" customFormat="false" ht="15" hidden="false" customHeight="false" outlineLevel="0" collapsed="false">
      <c r="A107" s="6" t="n">
        <f aca="false">B107*4*LN(2)/(C107*1E-015*3.14*(F107*0.0001)^2)</f>
        <v>2.6055443771701E+019</v>
      </c>
      <c r="B107" s="7" t="n">
        <v>450</v>
      </c>
      <c r="C107" s="8" t="n">
        <v>610</v>
      </c>
      <c r="D107" s="8" t="n">
        <v>50</v>
      </c>
      <c r="E107" s="6" t="n">
        <f aca="false">B107/(C107*1E-015)</f>
        <v>737704918032787</v>
      </c>
      <c r="F107" s="8" t="n">
        <v>50</v>
      </c>
      <c r="G107" s="8" t="s">
        <v>62</v>
      </c>
      <c r="H107" s="8" t="n">
        <v>50</v>
      </c>
      <c r="I107" s="8"/>
      <c r="J107" s="8"/>
      <c r="K107" s="8" t="s">
        <v>63</v>
      </c>
      <c r="L107" s="8"/>
      <c r="M107" s="8"/>
      <c r="N107" s="8"/>
      <c r="O107" s="8" t="s">
        <v>64</v>
      </c>
    </row>
    <row r="108" customFormat="false" ht="15" hidden="false" customHeight="false" outlineLevel="0" collapsed="false">
      <c r="A108" s="6" t="n">
        <f aca="false">B108*4*LN(2)/(C108*1E-015*3.14*(F108*0.0001)^2)</f>
        <v>2.18874500558979E+019</v>
      </c>
      <c r="B108" s="7" t="n">
        <v>409</v>
      </c>
      <c r="C108" s="8" t="n">
        <v>660</v>
      </c>
      <c r="D108" s="8" t="n">
        <v>40</v>
      </c>
      <c r="E108" s="6" t="n">
        <f aca="false">B108/(C108*1E-015)</f>
        <v>619696969696970</v>
      </c>
      <c r="F108" s="8" t="n">
        <v>50</v>
      </c>
      <c r="G108" s="8" t="s">
        <v>62</v>
      </c>
      <c r="H108" s="8" t="n">
        <v>10</v>
      </c>
      <c r="I108" s="8"/>
      <c r="J108" s="8"/>
      <c r="K108" s="8" t="s">
        <v>63</v>
      </c>
      <c r="L108" s="8"/>
      <c r="M108" s="8"/>
      <c r="N108" s="8"/>
      <c r="O108" s="8" t="s">
        <v>64</v>
      </c>
    </row>
    <row r="109" customFormat="false" ht="15" hidden="false" customHeight="false" outlineLevel="0" collapsed="false">
      <c r="A109" s="6" t="n">
        <f aca="false">B109*4*LN(2)/(C109*1E-015*3.14*(F109*0.0001)^2)</f>
        <v>1.08274844117957E+019</v>
      </c>
      <c r="B109" s="7" t="n">
        <v>187</v>
      </c>
      <c r="C109" s="8" t="n">
        <v>610</v>
      </c>
      <c r="D109" s="8" t="n">
        <v>27</v>
      </c>
      <c r="E109" s="6" t="n">
        <f aca="false">B109/(C109*1E-015)</f>
        <v>306557377049180</v>
      </c>
      <c r="F109" s="8" t="n">
        <v>50</v>
      </c>
      <c r="G109" s="8" t="s">
        <v>62</v>
      </c>
      <c r="H109" s="8" t="n">
        <v>10</v>
      </c>
      <c r="I109" s="8"/>
      <c r="J109" s="8"/>
      <c r="K109" s="8" t="s">
        <v>63</v>
      </c>
      <c r="L109" s="8"/>
      <c r="M109" s="8"/>
      <c r="N109" s="8"/>
      <c r="O109" s="8" t="s">
        <v>64</v>
      </c>
    </row>
    <row r="110" customFormat="false" ht="15" hidden="false" customHeight="false" outlineLevel="0" collapsed="false">
      <c r="A110" s="6" t="n">
        <f aca="false">B110*4*LN(2)/(C110*1E-015*3.14*(F110*0.0001)^2)</f>
        <v>5.41935136393206E+018</v>
      </c>
      <c r="B110" s="7" t="n">
        <v>982</v>
      </c>
      <c r="C110" s="8" t="n">
        <v>10000</v>
      </c>
      <c r="D110" s="8" t="n">
        <v>36</v>
      </c>
      <c r="E110" s="6" t="n">
        <f aca="false">B110/(C110*1E-015)</f>
        <v>98200000000000</v>
      </c>
      <c r="F110" s="8" t="n">
        <v>40</v>
      </c>
      <c r="G110" s="8" t="s">
        <v>65</v>
      </c>
      <c r="H110" s="8" t="n">
        <v>15</v>
      </c>
      <c r="I110" s="8"/>
      <c r="J110" s="8"/>
      <c r="K110" s="8" t="s">
        <v>66</v>
      </c>
      <c r="L110" s="8"/>
      <c r="M110" s="8"/>
      <c r="N110" s="8"/>
      <c r="O110" s="8" t="s">
        <v>64</v>
      </c>
    </row>
    <row r="111" customFormat="false" ht="15" hidden="false" customHeight="false" outlineLevel="0" collapsed="false">
      <c r="A111" s="6" t="n">
        <f aca="false">B111*4*LN(2)/(C111*1E-015*3.14*(F111*0.0001)^2)</f>
        <v>5.32553367229576E+018</v>
      </c>
      <c r="B111" s="7" t="n">
        <v>965</v>
      </c>
      <c r="C111" s="8" t="n">
        <v>10000</v>
      </c>
      <c r="D111" s="8" t="n">
        <v>36</v>
      </c>
      <c r="E111" s="6" t="n">
        <f aca="false">B111/(C111*1E-015)</f>
        <v>96500000000000</v>
      </c>
      <c r="F111" s="8" t="n">
        <v>40</v>
      </c>
      <c r="G111" s="8" t="s">
        <v>67</v>
      </c>
      <c r="H111" s="8" t="n">
        <v>15</v>
      </c>
      <c r="I111" s="8"/>
      <c r="J111" s="8"/>
      <c r="K111" s="8" t="s">
        <v>66</v>
      </c>
      <c r="L111" s="8"/>
      <c r="M111" s="8"/>
      <c r="N111" s="8"/>
      <c r="O111" s="8" t="s">
        <v>64</v>
      </c>
    </row>
    <row r="112" customFormat="false" ht="15" hidden="false" customHeight="false" outlineLevel="0" collapsed="false">
      <c r="A112" s="6" t="n">
        <f aca="false">B112*4*LN(2)/(C112*1E-015*3.14*(F112*0.0001)^2)</f>
        <v>4.08791684689753E+018</v>
      </c>
      <c r="B112" s="7" t="n">
        <v>250</v>
      </c>
      <c r="C112" s="8" t="n">
        <v>1500</v>
      </c>
      <c r="D112" s="8" t="n">
        <v>13</v>
      </c>
      <c r="E112" s="6" t="n">
        <f aca="false">B112/(C112*1E-015)</f>
        <v>166666666666667</v>
      </c>
      <c r="F112" s="8" t="n">
        <v>60</v>
      </c>
      <c r="G112" s="8" t="s">
        <v>68</v>
      </c>
      <c r="H112" s="8" t="n">
        <v>5</v>
      </c>
      <c r="I112" s="8"/>
      <c r="J112" s="8"/>
      <c r="K112" s="8" t="s">
        <v>69</v>
      </c>
      <c r="L112" s="8"/>
      <c r="M112" s="8"/>
      <c r="N112" s="8"/>
      <c r="O112" s="8" t="s">
        <v>64</v>
      </c>
    </row>
    <row r="113" customFormat="false" ht="15" hidden="false" customHeight="false" outlineLevel="0" collapsed="false">
      <c r="A113" s="6" t="n">
        <f aca="false">B113*4*LN(2)/(C113*1E-015*3.14*(F113*0.0001)^2)</f>
        <v>4.08791684689753E+018</v>
      </c>
      <c r="B113" s="7" t="n">
        <v>500</v>
      </c>
      <c r="C113" s="8" t="n">
        <v>3000</v>
      </c>
      <c r="D113" s="8" t="n">
        <v>29</v>
      </c>
      <c r="E113" s="6" t="n">
        <f aca="false">B113/(C113*1E-015)</f>
        <v>166666666666667</v>
      </c>
      <c r="F113" s="8" t="n">
        <v>60</v>
      </c>
      <c r="G113" s="8" t="s">
        <v>68</v>
      </c>
      <c r="H113" s="8" t="n">
        <v>5</v>
      </c>
      <c r="I113" s="8"/>
      <c r="J113" s="8"/>
      <c r="K113" s="8" t="s">
        <v>69</v>
      </c>
      <c r="L113" s="8"/>
      <c r="M113" s="8"/>
      <c r="N113" s="8"/>
      <c r="O113" s="8" t="s">
        <v>64</v>
      </c>
    </row>
    <row r="114" customFormat="false" ht="15" hidden="false" customHeight="false" outlineLevel="0" collapsed="false">
      <c r="A114" s="6" t="n">
        <f aca="false">B114*4*LN(2)/(C114*1E-015*3.14*(F114*0.0001)^2)</f>
        <v>4.08791684689753E+018</v>
      </c>
      <c r="B114" s="7" t="n">
        <v>1000</v>
      </c>
      <c r="C114" s="8" t="n">
        <v>6000</v>
      </c>
      <c r="D114" s="8" t="n">
        <v>33</v>
      </c>
      <c r="E114" s="6" t="n">
        <f aca="false">B114/(C114*1E-015)</f>
        <v>166666666666667</v>
      </c>
      <c r="F114" s="8" t="n">
        <v>60</v>
      </c>
      <c r="G114" s="8" t="s">
        <v>68</v>
      </c>
      <c r="H114" s="8" t="n">
        <v>5</v>
      </c>
      <c r="I114" s="8"/>
      <c r="J114" s="8"/>
      <c r="K114" s="8" t="s">
        <v>69</v>
      </c>
      <c r="L114" s="8"/>
      <c r="M114" s="8"/>
      <c r="N114" s="8"/>
      <c r="O114" s="8" t="s">
        <v>64</v>
      </c>
    </row>
    <row r="115" customFormat="false" ht="15" hidden="false" customHeight="false" outlineLevel="0" collapsed="false">
      <c r="A115" s="6" t="n">
        <f aca="false">B115*4*LN(2)/(C115*1E-015*3.14*(F115*0.0001)^2)</f>
        <v>1.32071159668997E+019</v>
      </c>
      <c r="B115" s="7" t="n">
        <v>1400</v>
      </c>
      <c r="C115" s="8" t="n">
        <v>2600</v>
      </c>
      <c r="D115" s="8" t="n">
        <v>30</v>
      </c>
      <c r="E115" s="6" t="n">
        <f aca="false">B115/(C115*1E-015)</f>
        <v>538461538461538</v>
      </c>
      <c r="F115" s="8" t="n">
        <v>60</v>
      </c>
      <c r="G115" s="8" t="s">
        <v>62</v>
      </c>
      <c r="H115" s="8" t="n">
        <v>25</v>
      </c>
      <c r="I115" s="8"/>
      <c r="J115" s="8"/>
      <c r="K115" s="8" t="s">
        <v>69</v>
      </c>
      <c r="L115" s="8"/>
      <c r="M115" s="8"/>
      <c r="N115" s="8"/>
      <c r="O115" s="8" t="s">
        <v>64</v>
      </c>
    </row>
    <row r="116" customFormat="false" ht="15" hidden="false" customHeight="false" outlineLevel="0" collapsed="false">
      <c r="A116" s="6" t="n">
        <f aca="false">B116*4*LN(2)/(C116*1E-015*3.14*(F116*0.0001)^2)</f>
        <v>6.07055651764283E+018</v>
      </c>
      <c r="B116" s="7" t="n">
        <v>1100</v>
      </c>
      <c r="C116" s="8" t="n">
        <v>1600</v>
      </c>
      <c r="D116" s="8" t="n">
        <v>18</v>
      </c>
      <c r="E116" s="6" t="n">
        <f aca="false">B116/(C116*1E-015)</f>
        <v>687500000000000</v>
      </c>
      <c r="F116" s="8" t="n">
        <v>100</v>
      </c>
      <c r="G116" s="8" t="s">
        <v>70</v>
      </c>
      <c r="H116" s="8" t="n">
        <v>33</v>
      </c>
      <c r="I116" s="8"/>
      <c r="J116" s="8"/>
      <c r="K116" s="8" t="s">
        <v>71</v>
      </c>
      <c r="L116" s="8"/>
      <c r="M116" s="8"/>
      <c r="N116" s="8"/>
      <c r="O116" s="8" t="s">
        <v>64</v>
      </c>
    </row>
    <row r="117" customFormat="false" ht="15" hidden="false" customHeight="false" outlineLevel="0" collapsed="false">
      <c r="A117" s="6" t="n">
        <f aca="false">B117*4*LN(2)/(C117*1E-015*3.14*(F117*0.0001)^2)</f>
        <v>2.39143135543505E+018</v>
      </c>
      <c r="B117" s="7" t="n">
        <v>2600</v>
      </c>
      <c r="C117" s="8" t="n">
        <v>9600</v>
      </c>
      <c r="D117" s="8" t="n">
        <v>14</v>
      </c>
      <c r="E117" s="6" t="n">
        <f aca="false">B117/(C117*1E-015)</f>
        <v>270833333333333</v>
      </c>
      <c r="F117" s="8" t="n">
        <v>100</v>
      </c>
      <c r="G117" s="8" t="s">
        <v>70</v>
      </c>
      <c r="H117" s="8" t="n">
        <v>33</v>
      </c>
      <c r="I117" s="8"/>
      <c r="J117" s="8"/>
      <c r="K117" s="8" t="s">
        <v>71</v>
      </c>
      <c r="L117" s="8"/>
      <c r="M117" s="8"/>
      <c r="N117" s="8"/>
      <c r="O117" s="8" t="s">
        <v>64</v>
      </c>
    </row>
    <row r="118" customFormat="false" ht="15" hidden="false" customHeight="false" outlineLevel="0" collapsed="false">
      <c r="A118" s="6" t="n">
        <f aca="false">B118*4*LN(2)/(C118*1E-015*3.14*(F118*0.0001)^2)</f>
        <v>4.41495019464933E+018</v>
      </c>
      <c r="B118" s="7" t="n">
        <v>270</v>
      </c>
      <c r="C118" s="8" t="n">
        <v>1500</v>
      </c>
      <c r="D118" s="8" t="n">
        <v>16</v>
      </c>
      <c r="E118" s="6" t="n">
        <f aca="false">B118/(C118*1E-015)</f>
        <v>180000000000000</v>
      </c>
      <c r="F118" s="8" t="n">
        <v>60</v>
      </c>
      <c r="G118" s="8" t="s">
        <v>68</v>
      </c>
      <c r="H118" s="8" t="n">
        <v>5</v>
      </c>
      <c r="I118" s="8"/>
      <c r="J118" s="8"/>
      <c r="K118" s="8" t="s">
        <v>69</v>
      </c>
      <c r="L118" s="8"/>
      <c r="M118" s="8"/>
      <c r="N118" s="8"/>
      <c r="O118" s="8" t="s">
        <v>64</v>
      </c>
    </row>
    <row r="119" customFormat="false" ht="15" hidden="false" customHeight="false" outlineLevel="0" collapsed="false">
      <c r="A119" s="6" t="n">
        <f aca="false">B119*4*LN(2)/(C119*1E-015*3.14*(F119*0.0001)^2)</f>
        <v>2.20747509732467E+019</v>
      </c>
      <c r="B119" s="7" t="n">
        <v>180</v>
      </c>
      <c r="C119" s="8" t="n">
        <v>800</v>
      </c>
      <c r="D119" s="8" t="n">
        <v>36</v>
      </c>
      <c r="E119" s="6" t="n">
        <f aca="false">B119/(C119*1E-015)</f>
        <v>225000000000000</v>
      </c>
      <c r="F119" s="8" t="n">
        <v>30</v>
      </c>
      <c r="G119" s="8" t="s">
        <v>15</v>
      </c>
      <c r="H119" s="8" t="n">
        <v>5</v>
      </c>
      <c r="I119" s="8"/>
      <c r="J119" s="8"/>
      <c r="K119" s="8" t="s">
        <v>72</v>
      </c>
      <c r="L119" s="8"/>
      <c r="M119" s="8"/>
      <c r="N119" s="8"/>
      <c r="O119" s="8" t="s">
        <v>64</v>
      </c>
    </row>
    <row r="120" customFormat="false" ht="15" hidden="false" customHeight="false" outlineLevel="0" collapsed="false">
      <c r="A120" s="6" t="n">
        <f aca="false">B120*4*LN(2)/(C120*1E-015*3.14*(F120*0.0001)^2)</f>
        <v>2.20747509732467E+019</v>
      </c>
      <c r="B120" s="7" t="n">
        <v>180</v>
      </c>
      <c r="C120" s="8" t="n">
        <v>800</v>
      </c>
      <c r="D120" s="8" t="n">
        <v>19</v>
      </c>
      <c r="E120" s="6" t="n">
        <f aca="false">B120/(C120*1E-015)</f>
        <v>225000000000000</v>
      </c>
      <c r="F120" s="8" t="n">
        <v>30</v>
      </c>
      <c r="G120" s="8" t="s">
        <v>15</v>
      </c>
      <c r="H120" s="8" t="n">
        <v>125</v>
      </c>
      <c r="I120" s="8"/>
      <c r="J120" s="8"/>
      <c r="K120" s="8" t="s">
        <v>72</v>
      </c>
      <c r="L120" s="8"/>
      <c r="M120" s="8"/>
      <c r="N120" s="8"/>
      <c r="O120" s="8" t="s">
        <v>64</v>
      </c>
    </row>
    <row r="121" customFormat="false" ht="15" hidden="false" customHeight="false" outlineLevel="0" collapsed="false">
      <c r="A121" s="6" t="n">
        <f aca="false">B121*4*LN(2)/(C121*1E-015*3.14*(F121*0.0001)^2)</f>
        <v>3.53196015571947E+019</v>
      </c>
      <c r="B121" s="7" t="n">
        <v>8</v>
      </c>
      <c r="C121" s="8" t="n">
        <v>200</v>
      </c>
      <c r="D121" s="8" t="n">
        <v>10</v>
      </c>
      <c r="E121" s="6" t="n">
        <f aca="false">B121/(C121*1E-015)</f>
        <v>40000000000000</v>
      </c>
      <c r="F121" s="8" t="n">
        <v>10</v>
      </c>
      <c r="G121" s="8" t="s">
        <v>15</v>
      </c>
      <c r="H121" s="8" t="n">
        <v>5</v>
      </c>
      <c r="I121" s="8"/>
      <c r="J121" s="8"/>
      <c r="K121" s="8" t="s">
        <v>73</v>
      </c>
      <c r="L121" s="8"/>
      <c r="M121" s="8"/>
      <c r="N121" s="8"/>
      <c r="O121" s="8" t="s">
        <v>64</v>
      </c>
    </row>
    <row r="122" customFormat="false" ht="15" hidden="false" customHeight="false" outlineLevel="0" collapsed="false">
      <c r="A122" s="6" t="n">
        <f aca="false">B122*4*LN(2)/(C122*1E-015*3.14*(F122*0.0001)^2)</f>
        <v>4.57846686852523E+019</v>
      </c>
      <c r="B122" s="7" t="n">
        <v>7</v>
      </c>
      <c r="C122" s="8" t="n">
        <v>60</v>
      </c>
      <c r="D122" s="8" t="n">
        <v>8</v>
      </c>
      <c r="E122" s="6" t="n">
        <f aca="false">B122/(C122*1E-015)</f>
        <v>116666666666667</v>
      </c>
      <c r="F122" s="8" t="n">
        <v>15</v>
      </c>
      <c r="G122" s="8" t="s">
        <v>68</v>
      </c>
      <c r="H122" s="8" t="n">
        <v>6</v>
      </c>
      <c r="I122" s="8"/>
      <c r="J122" s="8"/>
      <c r="K122" s="8" t="s">
        <v>74</v>
      </c>
      <c r="L122" s="8"/>
      <c r="M122" s="8"/>
      <c r="N122" s="8"/>
      <c r="O122" s="8" t="s">
        <v>64</v>
      </c>
    </row>
    <row r="123" customFormat="false" ht="15" hidden="false" customHeight="false" outlineLevel="0" collapsed="false">
      <c r="A123" s="6" t="n">
        <f aca="false">B123*4*LN(2)/(C123*1E-015*3.14*(F123*0.0001)^2)</f>
        <v>2.29945322637986E+020</v>
      </c>
      <c r="B123" s="7" t="n">
        <v>30</v>
      </c>
      <c r="C123" s="8" t="n">
        <v>320</v>
      </c>
      <c r="D123" s="8" t="n">
        <v>20</v>
      </c>
      <c r="E123" s="6" t="n">
        <f aca="false">B123/(C123*1E-015)</f>
        <v>93750000000000</v>
      </c>
      <c r="F123" s="8" t="n">
        <v>6</v>
      </c>
      <c r="G123" s="8" t="s">
        <v>15</v>
      </c>
      <c r="H123" s="8" t="n">
        <v>10</v>
      </c>
      <c r="I123" s="8"/>
      <c r="J123" s="8"/>
      <c r="K123" s="8" t="s">
        <v>75</v>
      </c>
      <c r="L123" s="8"/>
      <c r="M123" s="8"/>
      <c r="N123" s="8"/>
      <c r="O123" s="8" t="s">
        <v>64</v>
      </c>
    </row>
    <row r="124" customFormat="false" ht="15" hidden="false" customHeight="false" outlineLevel="0" collapsed="false">
      <c r="A124" s="6" t="n">
        <f aca="false">B124*4*LN(2)/(C124*1E-015*3.14*(F124*0.0001)^2)</f>
        <v>2.45275010813852E+019</v>
      </c>
      <c r="B124" s="7" t="n">
        <v>35</v>
      </c>
      <c r="C124" s="8" t="n">
        <v>35</v>
      </c>
      <c r="D124" s="8" t="n">
        <v>7</v>
      </c>
      <c r="E124" s="6" t="n">
        <f aca="false">B124/(C124*1E-015)</f>
        <v>1000000000000000</v>
      </c>
      <c r="F124" s="8" t="n">
        <v>60</v>
      </c>
      <c r="G124" s="8" t="s">
        <v>70</v>
      </c>
      <c r="H124" s="8" t="n">
        <v>5</v>
      </c>
      <c r="I124" s="8"/>
      <c r="J124" s="8"/>
      <c r="K124" s="8" t="s">
        <v>76</v>
      </c>
      <c r="L124" s="8"/>
      <c r="M124" s="8"/>
      <c r="N124" s="8"/>
      <c r="O124" s="8" t="s">
        <v>64</v>
      </c>
    </row>
    <row r="125" customFormat="false" ht="15" hidden="false" customHeight="false" outlineLevel="0" collapsed="false">
      <c r="A125" s="6" t="n">
        <f aca="false">B125*4*LN(2)/(C125*1E-015*3.14*(F125*0.0001)^2)</f>
        <v>3.1395201384173E+021</v>
      </c>
      <c r="B125" s="7" t="n">
        <v>10</v>
      </c>
      <c r="C125" s="8" t="n">
        <v>45</v>
      </c>
      <c r="D125" s="8" t="n">
        <v>28</v>
      </c>
      <c r="E125" s="6" t="n">
        <f aca="false">B125/(C125*1E-015)</f>
        <v>222222222222222</v>
      </c>
      <c r="F125" s="8" t="n">
        <v>2.5</v>
      </c>
      <c r="G125" s="8" t="s">
        <v>68</v>
      </c>
      <c r="H125" s="8" t="n">
        <v>6</v>
      </c>
      <c r="I125" s="8"/>
      <c r="J125" s="8"/>
      <c r="K125" s="8" t="s">
        <v>77</v>
      </c>
      <c r="L125" s="8"/>
      <c r="M125" s="8"/>
      <c r="N125" s="8"/>
      <c r="O125" s="8" t="s">
        <v>64</v>
      </c>
    </row>
    <row r="126" customFormat="false" ht="15" hidden="false" customHeight="false" outlineLevel="0" collapsed="false">
      <c r="A126" s="6" t="n">
        <f aca="false">B126*4*LN(2)/(C126*1E-015*3.14*(F126*0.0001)^2)</f>
        <v>3.1395201384173E+021</v>
      </c>
      <c r="B126" s="7" t="n">
        <v>10</v>
      </c>
      <c r="C126" s="8" t="n">
        <v>45</v>
      </c>
      <c r="D126" s="8" t="n">
        <v>16</v>
      </c>
      <c r="E126" s="6" t="n">
        <f aca="false">B126/(C126*1E-015)</f>
        <v>222222222222222</v>
      </c>
      <c r="F126" s="8" t="n">
        <v>2.5</v>
      </c>
      <c r="G126" s="8" t="s">
        <v>68</v>
      </c>
      <c r="H126" s="8" t="n">
        <v>20</v>
      </c>
      <c r="I126" s="8"/>
      <c r="J126" s="8"/>
      <c r="K126" s="8" t="s">
        <v>77</v>
      </c>
      <c r="L126" s="8"/>
      <c r="M126" s="8"/>
      <c r="N126" s="8"/>
      <c r="O126" s="8" t="s">
        <v>64</v>
      </c>
    </row>
    <row r="127" customFormat="false" ht="15" hidden="false" customHeight="false" outlineLevel="0" collapsed="false">
      <c r="A127" s="6" t="n">
        <f aca="false">B127*4*LN(2)/(C127*1E-015*3.14*(F127*0.0001)^2)</f>
        <v>3.1395201384173E+021</v>
      </c>
      <c r="B127" s="7" t="n">
        <v>10</v>
      </c>
      <c r="C127" s="8" t="n">
        <v>45</v>
      </c>
      <c r="D127" s="8" t="n">
        <v>17</v>
      </c>
      <c r="E127" s="6" t="n">
        <f aca="false">B127/(C127*1E-015)</f>
        <v>222222222222222</v>
      </c>
      <c r="F127" s="8" t="n">
        <v>2.5</v>
      </c>
      <c r="G127" s="8" t="s">
        <v>68</v>
      </c>
      <c r="H127" s="8" t="n">
        <v>0.5</v>
      </c>
      <c r="I127" s="8"/>
      <c r="J127" s="8"/>
      <c r="K127" s="8" t="s">
        <v>77</v>
      </c>
      <c r="L127" s="8"/>
      <c r="M127" s="8"/>
      <c r="N127" s="8"/>
      <c r="O127" s="8" t="s">
        <v>64</v>
      </c>
    </row>
    <row r="128" customFormat="false" ht="15" hidden="false" customHeight="false" outlineLevel="0" collapsed="false">
      <c r="A128" s="6" t="n">
        <f aca="false">B128*4*LN(2)/(C128*1E-015*3.14*(F128*0.0001)^2)</f>
        <v>5.68285177568495E+019</v>
      </c>
      <c r="B128" s="7" t="n">
        <v>10.9</v>
      </c>
      <c r="C128" s="8" t="n">
        <v>180</v>
      </c>
      <c r="D128" s="8" t="n">
        <v>16</v>
      </c>
      <c r="E128" s="6" t="n">
        <f aca="false">B128/(C128*1E-015)</f>
        <v>60555555555555.6</v>
      </c>
      <c r="F128" s="8" t="n">
        <v>9.7</v>
      </c>
      <c r="G128" s="8" t="s">
        <v>68</v>
      </c>
      <c r="H128" s="8" t="n">
        <v>3</v>
      </c>
      <c r="I128" s="8"/>
      <c r="J128" s="8"/>
      <c r="K128" s="8" t="s">
        <v>74</v>
      </c>
      <c r="L128" s="8"/>
      <c r="M128" s="8"/>
      <c r="N128" s="8"/>
      <c r="O128" s="8" t="s">
        <v>64</v>
      </c>
    </row>
    <row r="129" customFormat="false" ht="15" hidden="false" customHeight="false" outlineLevel="0" collapsed="false">
      <c r="A129" s="6" t="n">
        <f aca="false">B129*4*LN(2)/(C129*1E-015*3.14*(F129*0.0001)^2)</f>
        <v>4.31734075157035E+021</v>
      </c>
      <c r="B129" s="7" t="n">
        <v>9.2</v>
      </c>
      <c r="C129" s="8" t="n">
        <v>24</v>
      </c>
      <c r="D129" s="8" t="n">
        <v>19.4</v>
      </c>
      <c r="E129" s="6" t="n">
        <f aca="false">B129/(C129*1E-015)</f>
        <v>383333333333333</v>
      </c>
      <c r="F129" s="8" t="n">
        <v>2.8</v>
      </c>
      <c r="G129" s="8" t="s">
        <v>68</v>
      </c>
      <c r="H129" s="8" t="n">
        <v>3</v>
      </c>
      <c r="I129" s="8"/>
      <c r="J129" s="8"/>
      <c r="K129" s="8" t="s">
        <v>78</v>
      </c>
      <c r="L129" s="8"/>
      <c r="M129" s="8"/>
      <c r="N129" s="8"/>
      <c r="O129" s="8" t="s">
        <v>64</v>
      </c>
    </row>
    <row r="130" customFormat="false" ht="15" hidden="false" customHeight="false" outlineLevel="0" collapsed="false">
      <c r="A130" s="6" t="n">
        <f aca="false">B130*4*LN(2)/(C130*1E-015*3.14*(F130*0.0001)^2)</f>
        <v>2.75934387165583E+020</v>
      </c>
      <c r="B130" s="7" t="n">
        <v>6</v>
      </c>
      <c r="C130" s="8" t="n">
        <v>30</v>
      </c>
      <c r="D130" s="8" t="n">
        <v>10</v>
      </c>
      <c r="E130" s="6" t="n">
        <f aca="false">B130/(C130*1E-015)</f>
        <v>200000000000000</v>
      </c>
      <c r="F130" s="8" t="n">
        <v>8</v>
      </c>
      <c r="G130" s="8" t="s">
        <v>68</v>
      </c>
      <c r="H130" s="8" t="n">
        <v>5</v>
      </c>
      <c r="I130" s="8"/>
      <c r="J130" s="8"/>
      <c r="K130" s="8" t="s">
        <v>79</v>
      </c>
      <c r="L130" s="8"/>
      <c r="M130" s="8"/>
      <c r="N130" s="8"/>
      <c r="O130" s="8" t="s">
        <v>64</v>
      </c>
    </row>
    <row r="131" customFormat="false" ht="15" hidden="false" customHeight="false" outlineLevel="0" collapsed="false">
      <c r="A131" s="6" t="n">
        <f aca="false">B131*4*LN(2)/(C131*1E-015*3.14*(F131*0.0001)^2)</f>
        <v>1.74621458159181E+018</v>
      </c>
      <c r="B131" s="7" t="n">
        <v>1944</v>
      </c>
      <c r="C131" s="8" t="n">
        <v>99700</v>
      </c>
      <c r="D131" s="8" t="n">
        <v>20</v>
      </c>
      <c r="E131" s="6" t="n">
        <f aca="false">B131/(C131*1E-015)</f>
        <v>19498495486459.4</v>
      </c>
      <c r="F131" s="8" t="n">
        <v>31.4</v>
      </c>
      <c r="G131" s="8" t="s">
        <v>65</v>
      </c>
      <c r="H131" s="8" t="n">
        <v>50</v>
      </c>
      <c r="I131" s="8"/>
      <c r="J131" s="8"/>
      <c r="K131" s="8" t="s">
        <v>66</v>
      </c>
      <c r="L131" s="8"/>
      <c r="M131" s="8"/>
      <c r="N131" s="8"/>
      <c r="O131" s="8" t="s">
        <v>64</v>
      </c>
    </row>
    <row r="132" customFormat="false" ht="15" hidden="false" customHeight="false" outlineLevel="0" collapsed="false">
      <c r="A132" s="6" t="n">
        <f aca="false">B132*4*LN(2)/(C132*1E-015*3.14*(F132*0.0001)^2)</f>
        <v>6.51059097723947E+018</v>
      </c>
      <c r="B132" s="7" t="n">
        <v>753</v>
      </c>
      <c r="C132" s="8" t="n">
        <v>11500</v>
      </c>
      <c r="D132" s="8" t="n">
        <v>36</v>
      </c>
      <c r="E132" s="6" t="n">
        <f aca="false">B132/(C132*1E-015)</f>
        <v>65478260869565.2</v>
      </c>
      <c r="F132" s="8" t="n">
        <v>29.8</v>
      </c>
      <c r="G132" s="8" t="s">
        <v>65</v>
      </c>
      <c r="H132" s="8" t="n">
        <v>50</v>
      </c>
      <c r="I132" s="8"/>
      <c r="J132" s="8"/>
      <c r="K132" s="8" t="s">
        <v>66</v>
      </c>
      <c r="L132" s="8"/>
      <c r="M132" s="8"/>
      <c r="N132" s="8"/>
      <c r="O132" s="8" t="s">
        <v>64</v>
      </c>
    </row>
    <row r="133" customFormat="false" ht="15" hidden="false" customHeight="false" outlineLevel="0" collapsed="false">
      <c r="A133" s="6" t="n">
        <f aca="false">B133*4*LN(2)/(C133*1E-015*3.14*(F133*0.0001)^2)</f>
        <v>4.2615349369202E+019</v>
      </c>
      <c r="B133" s="7" t="n">
        <v>296</v>
      </c>
      <c r="C133" s="8" t="n">
        <v>700</v>
      </c>
      <c r="D133" s="8" t="n">
        <v>61</v>
      </c>
      <c r="E133" s="6" t="n">
        <f aca="false">B133/(C133*1E-015)</f>
        <v>422857142857143</v>
      </c>
      <c r="F133" s="8" t="n">
        <v>29.6</v>
      </c>
      <c r="G133" s="8" t="s">
        <v>65</v>
      </c>
      <c r="H133" s="8" t="n">
        <v>50</v>
      </c>
      <c r="I133" s="8"/>
      <c r="J133" s="8"/>
      <c r="K133" s="8" t="s">
        <v>66</v>
      </c>
      <c r="L133" s="8"/>
      <c r="M133" s="8"/>
      <c r="N133" s="8"/>
      <c r="O133" s="8" t="s">
        <v>64</v>
      </c>
    </row>
    <row r="134" customFormat="false" ht="15" hidden="false" customHeight="false" outlineLevel="0" collapsed="false">
      <c r="A134" s="6" t="n">
        <f aca="false">B134*4*LN(2)/(C134*1E-015*3.14*(F134*0.0001)^2)</f>
        <v>3.35682163560114E+019</v>
      </c>
      <c r="B134" s="7" t="n">
        <v>4.6</v>
      </c>
      <c r="C134" s="8" t="n">
        <v>400</v>
      </c>
      <c r="D134" s="8" t="n">
        <v>6.7</v>
      </c>
      <c r="E134" s="6" t="n">
        <f aca="false">B134/(C134*1E-015)</f>
        <v>11500000000000</v>
      </c>
      <c r="F134" s="8" t="n">
        <v>5.5</v>
      </c>
      <c r="G134" s="8" t="s">
        <v>65</v>
      </c>
      <c r="H134" s="8" t="n">
        <v>5</v>
      </c>
      <c r="I134" s="8"/>
      <c r="J134" s="8"/>
      <c r="K134" s="8" t="s">
        <v>80</v>
      </c>
      <c r="L134" s="8"/>
      <c r="M134" s="8"/>
      <c r="N134" s="8"/>
      <c r="O134" s="8" t="s">
        <v>64</v>
      </c>
    </row>
    <row r="135" customFormat="false" ht="15" hidden="false" customHeight="false" outlineLevel="0" collapsed="false">
      <c r="A135" s="8" t="n">
        <f aca="false">B135*4*LN(2)/(C135*1E-015*3.14*(F135*0.0001)^2)</f>
        <v>6.38244768084274E+020</v>
      </c>
      <c r="B135" s="8" t="n">
        <f aca="false">4.72292*0.5</f>
        <v>2.36146</v>
      </c>
      <c r="C135" s="8" t="n">
        <v>30</v>
      </c>
      <c r="D135" s="8" t="n">
        <v>6.8</v>
      </c>
      <c r="E135" s="8" t="n">
        <f aca="false">B135/(C135*1E-015)</f>
        <v>78715333333333.3</v>
      </c>
      <c r="F135" s="8" t="n">
        <v>3.3</v>
      </c>
      <c r="G135" s="8" t="s">
        <v>81</v>
      </c>
      <c r="H135" s="16" t="n">
        <v>0.57</v>
      </c>
      <c r="I135" s="8"/>
      <c r="J135" s="8"/>
      <c r="K135" s="8"/>
      <c r="L135" s="8"/>
      <c r="M135" s="8"/>
      <c r="N135" s="8"/>
      <c r="O135" s="8" t="s">
        <v>82</v>
      </c>
    </row>
    <row r="136" customFormat="false" ht="15" hidden="false" customHeight="false" outlineLevel="0" collapsed="false">
      <c r="A136" s="8" t="n">
        <f aca="false">B136*4*LN(2)/(C136*1E-015*3.14*(F136*0.0001)^2)</f>
        <v>6.5641809230149E+020</v>
      </c>
      <c r="B136" s="8" t="n">
        <v>2.4287</v>
      </c>
      <c r="C136" s="8" t="n">
        <v>30</v>
      </c>
      <c r="D136" s="8" t="n">
        <v>4.9</v>
      </c>
      <c r="E136" s="6" t="n">
        <f aca="false">B136/(C136*1E-015)</f>
        <v>80956666666666.7</v>
      </c>
      <c r="F136" s="8" t="n">
        <v>3.3</v>
      </c>
      <c r="G136" s="8" t="s">
        <v>81</v>
      </c>
      <c r="H136" s="8" t="n">
        <v>0.584</v>
      </c>
      <c r="I136" s="8"/>
      <c r="J136" s="8"/>
      <c r="K136" s="8"/>
      <c r="L136" s="8"/>
      <c r="M136" s="8"/>
      <c r="N136" s="8"/>
      <c r="O136" s="8" t="s">
        <v>82</v>
      </c>
    </row>
    <row r="137" customFormat="false" ht="15" hidden="false" customHeight="false" outlineLevel="0" collapsed="false">
      <c r="A137" s="8" t="n">
        <f aca="false">B137*4*LN(2)/(C137*1E-015*3.14*(F137*0.0001)^2)</f>
        <v>6.53972099080701E+020</v>
      </c>
      <c r="B137" s="8" t="n">
        <v>2.41965</v>
      </c>
      <c r="C137" s="8" t="n">
        <v>30</v>
      </c>
      <c r="D137" s="8" t="n">
        <v>8</v>
      </c>
      <c r="E137" s="6" t="n">
        <f aca="false">B137/(C137*1E-015)</f>
        <v>80655000000000</v>
      </c>
      <c r="F137" s="8" t="n">
        <v>3.3</v>
      </c>
      <c r="G137" s="8" t="s">
        <v>81</v>
      </c>
      <c r="H137" s="8" t="n">
        <v>0.588</v>
      </c>
      <c r="I137" s="8"/>
      <c r="J137" s="8"/>
      <c r="K137" s="8"/>
      <c r="L137" s="8"/>
      <c r="M137" s="8"/>
      <c r="N137" s="8"/>
      <c r="O137" s="8" t="s">
        <v>82</v>
      </c>
    </row>
    <row r="138" customFormat="false" ht="15" hidden="false" customHeight="false" outlineLevel="0" collapsed="false">
      <c r="A138" s="8" t="n">
        <f aca="false">B138*4*LN(2)/(C138*1E-015*3.14*(F138*0.0001)^2)</f>
        <v>6.51128800883719E+020</v>
      </c>
      <c r="B138" s="8" t="n">
        <v>2.40913</v>
      </c>
      <c r="C138" s="8" t="n">
        <v>30</v>
      </c>
      <c r="D138" s="8" t="n">
        <v>4.3</v>
      </c>
      <c r="E138" s="6" t="n">
        <f aca="false">B138/(C138*1E-015)</f>
        <v>80304333333333.3</v>
      </c>
      <c r="F138" s="8" t="n">
        <v>3.3</v>
      </c>
      <c r="G138" s="8" t="s">
        <v>81</v>
      </c>
      <c r="H138" s="16" t="n">
        <v>0.57</v>
      </c>
      <c r="I138" s="8"/>
      <c r="J138" s="8"/>
      <c r="K138" s="8"/>
      <c r="L138" s="8"/>
      <c r="M138" s="8"/>
      <c r="N138" s="8"/>
      <c r="O138" s="8" t="s">
        <v>82</v>
      </c>
    </row>
    <row r="139" customFormat="false" ht="15" hidden="false" customHeight="false" outlineLevel="0" collapsed="false">
      <c r="A139" s="8" t="n">
        <f aca="false">B139*4*LN(2)/(C139*1E-015*3.14*(F139*0.0001)^2)</f>
        <v>6.55307260021109E+020</v>
      </c>
      <c r="B139" s="8" t="n">
        <v>2.42459</v>
      </c>
      <c r="C139" s="8" t="n">
        <v>30</v>
      </c>
      <c r="D139" s="8" t="n">
        <v>6.8</v>
      </c>
      <c r="E139" s="6" t="n">
        <f aca="false">B139/(C139*1E-015)</f>
        <v>80819666666666.6</v>
      </c>
      <c r="F139" s="8" t="n">
        <v>3.3</v>
      </c>
      <c r="G139" s="8" t="s">
        <v>81</v>
      </c>
      <c r="H139" s="8" t="n">
        <v>0.572</v>
      </c>
      <c r="I139" s="8"/>
      <c r="J139" s="8"/>
      <c r="K139" s="8"/>
      <c r="L139" s="8"/>
      <c r="M139" s="8"/>
      <c r="N139" s="8"/>
      <c r="O139" s="8" t="s">
        <v>82</v>
      </c>
    </row>
    <row r="140" customFormat="false" ht="15" hidden="false" customHeight="false" outlineLevel="0" collapsed="false">
      <c r="A140" s="8" t="n">
        <f aca="false">B140*4*LN(2)/(C140*1E-015*3.14*(F140*0.0001)^2)</f>
        <v>6.63853371141698E+020</v>
      </c>
      <c r="B140" s="8" t="n">
        <v>2.45621</v>
      </c>
      <c r="C140" s="8" t="n">
        <v>30</v>
      </c>
      <c r="D140" s="8" t="n">
        <v>7.8</v>
      </c>
      <c r="E140" s="6" t="n">
        <f aca="false">B140/(C140*1E-015)</f>
        <v>81873666666666.7</v>
      </c>
      <c r="F140" s="8" t="n">
        <v>3.3</v>
      </c>
      <c r="G140" s="8" t="s">
        <v>81</v>
      </c>
      <c r="H140" s="8" t="n">
        <v>0.581</v>
      </c>
      <c r="I140" s="8"/>
      <c r="J140" s="8"/>
      <c r="K140" s="8"/>
      <c r="L140" s="8"/>
      <c r="M140" s="8"/>
      <c r="N140" s="8"/>
      <c r="O140" s="8" t="s">
        <v>82</v>
      </c>
    </row>
    <row r="141" customFormat="false" ht="15" hidden="false" customHeight="false" outlineLevel="0" collapsed="false">
      <c r="A141" s="8" t="n">
        <f aca="false">B141*4*LN(2)/(C141*1E-015*3.14*(F141*0.0001)^2)</f>
        <v>6.47182778671176E+020</v>
      </c>
      <c r="B141" s="8" t="n">
        <v>2.39453</v>
      </c>
      <c r="C141" s="8" t="n">
        <v>30</v>
      </c>
      <c r="D141" s="8" t="n">
        <v>6.8</v>
      </c>
      <c r="E141" s="6" t="n">
        <f aca="false">B141/(C141*1E-015)</f>
        <v>79817666666666.7</v>
      </c>
      <c r="F141" s="8" t="n">
        <v>3.3</v>
      </c>
      <c r="G141" s="8" t="s">
        <v>81</v>
      </c>
      <c r="H141" s="8" t="n">
        <v>0.591</v>
      </c>
      <c r="I141" s="8"/>
      <c r="J141" s="8"/>
      <c r="K141" s="8"/>
      <c r="L141" s="8"/>
      <c r="M141" s="8"/>
      <c r="N141" s="8"/>
      <c r="O141" s="8" t="s">
        <v>82</v>
      </c>
    </row>
    <row r="142" customFormat="false" ht="15" hidden="false" customHeight="false" outlineLevel="0" collapsed="false">
      <c r="A142" s="8" t="n">
        <f aca="false">B142*4*LN(2)/(C142*1E-015*3.14*(F142*0.0001)^2)</f>
        <v>6.65126368718484E+020</v>
      </c>
      <c r="B142" s="8" t="n">
        <v>2.46092</v>
      </c>
      <c r="C142" s="8" t="n">
        <v>30</v>
      </c>
      <c r="D142" s="8" t="n">
        <v>7</v>
      </c>
      <c r="E142" s="6" t="n">
        <f aca="false">B142/(C142*1E-015)</f>
        <v>82030666666666.7</v>
      </c>
      <c r="F142" s="8" t="n">
        <v>3.3</v>
      </c>
      <c r="G142" s="8" t="s">
        <v>81</v>
      </c>
      <c r="H142" s="8" t="n">
        <v>0.643</v>
      </c>
      <c r="I142" s="8"/>
      <c r="J142" s="8"/>
      <c r="K142" s="8"/>
      <c r="L142" s="8"/>
      <c r="M142" s="8"/>
      <c r="N142" s="8"/>
      <c r="O142" s="8" t="s">
        <v>82</v>
      </c>
    </row>
    <row r="143" customFormat="false" ht="15" hidden="false" customHeight="false" outlineLevel="0" collapsed="false">
      <c r="A143" s="8" t="n">
        <f aca="false">B143*4*LN(2)/(C143*1E-015*3.14*(F143*0.0001)^2)</f>
        <v>6.44474618221199E+020</v>
      </c>
      <c r="B143" s="8" t="n">
        <v>2.38451</v>
      </c>
      <c r="C143" s="8" t="n">
        <v>30</v>
      </c>
      <c r="D143" s="8" t="n">
        <v>4.4</v>
      </c>
      <c r="E143" s="6" t="n">
        <f aca="false">B143/(C143*1E-015)</f>
        <v>79483666666666.7</v>
      </c>
      <c r="F143" s="8" t="n">
        <v>3.3</v>
      </c>
      <c r="G143" s="8" t="s">
        <v>81</v>
      </c>
      <c r="H143" s="8" t="n">
        <v>0.626</v>
      </c>
      <c r="I143" s="8"/>
      <c r="J143" s="8"/>
      <c r="K143" s="8"/>
      <c r="L143" s="8"/>
      <c r="M143" s="8"/>
      <c r="N143" s="8"/>
      <c r="O143" s="8" t="s">
        <v>82</v>
      </c>
    </row>
    <row r="144" customFormat="false" ht="15" hidden="false" customHeight="false" outlineLevel="0" collapsed="false">
      <c r="A144" s="8" t="n">
        <f aca="false">B144*4*LN(2)/(C144*1E-015*3.14*(F144*0.0001)^2)</f>
        <v>6.52597748193662E+020</v>
      </c>
      <c r="B144" s="8" t="n">
        <v>2.414565</v>
      </c>
      <c r="C144" s="8" t="n">
        <v>30</v>
      </c>
      <c r="D144" s="8" t="n">
        <v>6</v>
      </c>
      <c r="E144" s="6" t="n">
        <f aca="false">B144/(C144*1E-015)</f>
        <v>80485500000000</v>
      </c>
      <c r="F144" s="8" t="n">
        <v>3.3</v>
      </c>
      <c r="G144" s="8" t="s">
        <v>81</v>
      </c>
      <c r="H144" s="8" t="n">
        <v>0.581</v>
      </c>
      <c r="I144" s="8"/>
      <c r="J144" s="8"/>
      <c r="K144" s="8"/>
      <c r="L144" s="8"/>
      <c r="M144" s="8"/>
      <c r="N144" s="8"/>
      <c r="O144" s="8" t="s">
        <v>82</v>
      </c>
    </row>
    <row r="145" customFormat="false" ht="15" hidden="false" customHeight="false" outlineLevel="0" collapsed="false">
      <c r="A145" s="8" t="n">
        <f aca="false">B145*4*LN(2)/(C145*1E-015*3.14*(F145*0.0001)^2)</f>
        <v>6.46707093801719E+020</v>
      </c>
      <c r="B145" s="8" t="n">
        <v>2.39277</v>
      </c>
      <c r="C145" s="8" t="n">
        <v>30</v>
      </c>
      <c r="D145" s="8" t="n">
        <v>0</v>
      </c>
      <c r="E145" s="6" t="n">
        <f aca="false">B145/(C145*1E-015)</f>
        <v>79759000000000</v>
      </c>
      <c r="F145" s="8" t="n">
        <v>3.3</v>
      </c>
      <c r="G145" s="8" t="s">
        <v>81</v>
      </c>
      <c r="H145" s="8" t="n">
        <v>0.562</v>
      </c>
      <c r="I145" s="8"/>
      <c r="J145" s="8"/>
      <c r="K145" s="8"/>
      <c r="L145" s="8"/>
      <c r="M145" s="8"/>
      <c r="N145" s="8"/>
      <c r="O145" s="8" t="s">
        <v>82</v>
      </c>
    </row>
    <row r="146" customFormat="false" ht="15" hidden="false" customHeight="false" outlineLevel="0" collapsed="false">
      <c r="A146" s="8" t="n">
        <f aca="false">B146*4*LN(2)/(C146*1E-015*3.14*(F146*0.0001)^2)</f>
        <v>6.56080247933977E+020</v>
      </c>
      <c r="B146" s="8" t="n">
        <v>2.42745</v>
      </c>
      <c r="C146" s="8" t="n">
        <v>30</v>
      </c>
      <c r="D146" s="8" t="n">
        <v>3.3</v>
      </c>
      <c r="E146" s="6" t="n">
        <f aca="false">B146/(C146*1E-015)</f>
        <v>80915000000000</v>
      </c>
      <c r="F146" s="8" t="n">
        <v>3.3</v>
      </c>
      <c r="G146" s="8" t="s">
        <v>81</v>
      </c>
      <c r="H146" s="8" t="n">
        <v>0.537</v>
      </c>
      <c r="I146" s="8"/>
      <c r="J146" s="8"/>
      <c r="K146" s="8"/>
      <c r="L146" s="8"/>
      <c r="M146" s="8"/>
      <c r="N146" s="8"/>
      <c r="O146" s="8" t="s">
        <v>82</v>
      </c>
    </row>
    <row r="147" customFormat="false" ht="15" hidden="false" customHeight="false" outlineLevel="0" collapsed="false">
      <c r="A147" s="8" t="n">
        <f aca="false">B147*4*LN(2)/(C147*1E-015*3.14*(F147*0.0001)^2)</f>
        <v>6.47446297277836E+020</v>
      </c>
      <c r="B147" s="8" t="n">
        <v>2.395505</v>
      </c>
      <c r="C147" s="8" t="n">
        <v>30</v>
      </c>
      <c r="D147" s="8" t="n">
        <v>5.5</v>
      </c>
      <c r="E147" s="6" t="n">
        <f aca="false">B147/(C147*1E-015)</f>
        <v>79850166666666.7</v>
      </c>
      <c r="F147" s="8" t="n">
        <v>3.3</v>
      </c>
      <c r="G147" s="8" t="s">
        <v>81</v>
      </c>
      <c r="H147" s="8" t="n">
        <v>0.544</v>
      </c>
      <c r="I147" s="8"/>
      <c r="J147" s="8"/>
      <c r="K147" s="8"/>
      <c r="L147" s="8"/>
      <c r="M147" s="8"/>
      <c r="N147" s="8"/>
      <c r="O147" s="8" t="s">
        <v>82</v>
      </c>
    </row>
    <row r="148" customFormat="false" ht="15" hidden="false" customHeight="false" outlineLevel="0" collapsed="false">
      <c r="A148" s="8" t="n">
        <f aca="false">B148*4*LN(2)/(C148*1E-015*3.14*(F148*0.0001)^2)</f>
        <v>6.46538171617963E+020</v>
      </c>
      <c r="B148" s="8" t="n">
        <v>2.392145</v>
      </c>
      <c r="C148" s="8" t="n">
        <v>30</v>
      </c>
      <c r="D148" s="8" t="n">
        <v>6.8</v>
      </c>
      <c r="E148" s="6" t="n">
        <f aca="false">B148/(C148*1E-015)</f>
        <v>79738166666666.7</v>
      </c>
      <c r="F148" s="8" t="n">
        <v>3.3</v>
      </c>
      <c r="G148" s="8" t="s">
        <v>81</v>
      </c>
      <c r="H148" s="8" t="n">
        <v>0.563</v>
      </c>
      <c r="I148" s="8"/>
      <c r="J148" s="8"/>
      <c r="K148" s="8"/>
      <c r="L148" s="8"/>
      <c r="M148" s="8"/>
      <c r="N148" s="8"/>
      <c r="O148" s="8" t="s">
        <v>82</v>
      </c>
    </row>
    <row r="149" customFormat="false" ht="15" hidden="false" customHeight="false" outlineLevel="0" collapsed="false">
      <c r="A149" s="8" t="n">
        <f aca="false">B149*4*LN(2)/(C149*1E-015*3.14*(F149*0.0001)^2)</f>
        <v>6.58301912494738E+020</v>
      </c>
      <c r="B149" s="8" t="n">
        <v>2.43567</v>
      </c>
      <c r="C149" s="8" t="n">
        <v>30</v>
      </c>
      <c r="D149" s="8" t="n">
        <v>6.7</v>
      </c>
      <c r="E149" s="6" t="n">
        <f aca="false">B149/(C149*1E-015)</f>
        <v>81189000000000</v>
      </c>
      <c r="F149" s="8" t="n">
        <v>3.3</v>
      </c>
      <c r="G149" s="8" t="s">
        <v>81</v>
      </c>
      <c r="H149" s="8" t="n">
        <v>0.578</v>
      </c>
      <c r="I149" s="8"/>
      <c r="J149" s="8"/>
      <c r="K149" s="8"/>
      <c r="L149" s="8"/>
      <c r="M149" s="8"/>
      <c r="N149" s="8"/>
      <c r="O149" s="8" t="s">
        <v>82</v>
      </c>
    </row>
    <row r="150" customFormat="false" ht="15" hidden="false" customHeight="false" outlineLevel="0" collapsed="false">
      <c r="A150" s="8" t="n">
        <f aca="false">B150*4*LN(2)/(C150*1E-015*3.14*(F150*0.0001)^2)</f>
        <v>6.55195095691095E+020</v>
      </c>
      <c r="B150" s="8" t="n">
        <v>2.424175</v>
      </c>
      <c r="C150" s="8" t="n">
        <v>30</v>
      </c>
      <c r="D150" s="8" t="n">
        <v>6.9</v>
      </c>
      <c r="E150" s="6" t="n">
        <f aca="false">B150/(C150*1E-015)</f>
        <v>80805833333333.3</v>
      </c>
      <c r="F150" s="8" t="n">
        <v>3.3</v>
      </c>
      <c r="G150" s="8" t="s">
        <v>81</v>
      </c>
      <c r="H150" s="8" t="n">
        <v>0.569</v>
      </c>
      <c r="I150" s="8"/>
      <c r="J150" s="8"/>
      <c r="K150" s="8"/>
      <c r="L150" s="8"/>
      <c r="M150" s="8"/>
      <c r="N150" s="8"/>
      <c r="O150" s="8" t="s">
        <v>82</v>
      </c>
    </row>
    <row r="151" customFormat="false" ht="15" hidden="false" customHeight="false" outlineLevel="0" collapsed="false">
      <c r="A151" s="8" t="n">
        <f aca="false">B151*4*LN(2)/(C151*1E-015*3.14*(F151*0.0001)^2)</f>
        <v>6.49036868560083E+020</v>
      </c>
      <c r="B151" s="8" t="n">
        <v>2.40139</v>
      </c>
      <c r="C151" s="8" t="n">
        <v>30</v>
      </c>
      <c r="D151" s="8" t="n">
        <v>6.2</v>
      </c>
      <c r="E151" s="6" t="n">
        <f aca="false">B151/(C151*1E-015)</f>
        <v>80046333333333.3</v>
      </c>
      <c r="F151" s="8" t="n">
        <v>3.3</v>
      </c>
      <c r="G151" s="8" t="s">
        <v>81</v>
      </c>
      <c r="H151" s="8" t="n">
        <f aca="false">547/1000</f>
        <v>0.547</v>
      </c>
      <c r="I151" s="8"/>
      <c r="J151" s="8"/>
      <c r="K151" s="8"/>
      <c r="L151" s="8"/>
      <c r="M151" s="8"/>
      <c r="N151" s="8"/>
      <c r="O151" s="8" t="s">
        <v>82</v>
      </c>
    </row>
    <row r="152" customFormat="false" ht="15" hidden="false" customHeight="false" outlineLevel="0" collapsed="false">
      <c r="A152" s="8" t="n">
        <f aca="false">B152*4*LN(2)/(C152*1E-015*3.14*(F152*0.0001)^2)</f>
        <v>6.61269537418965E+020</v>
      </c>
      <c r="B152" s="8" t="n">
        <v>2.44665</v>
      </c>
      <c r="C152" s="8" t="n">
        <v>30</v>
      </c>
      <c r="D152" s="8" t="n">
        <v>6.1</v>
      </c>
      <c r="E152" s="6" t="n">
        <f aca="false">B152/(C152*1E-015)</f>
        <v>81555000000000</v>
      </c>
      <c r="F152" s="8" t="n">
        <v>3.3</v>
      </c>
      <c r="G152" s="8" t="s">
        <v>81</v>
      </c>
      <c r="H152" s="16" t="n">
        <v>0.593</v>
      </c>
      <c r="I152" s="8"/>
      <c r="J152" s="8"/>
      <c r="K152" s="8"/>
      <c r="L152" s="8"/>
      <c r="M152" s="8"/>
      <c r="N152" s="8"/>
      <c r="O152" s="8" t="s">
        <v>82</v>
      </c>
    </row>
    <row r="153" customFormat="false" ht="15" hidden="false" customHeight="false" outlineLevel="0" collapsed="false">
      <c r="A153" s="8" t="n">
        <f aca="false">B153*4*LN(2)/(C153*1E-015*3.14*(F153*0.0001)^2)</f>
        <v>6.547572493908E+020</v>
      </c>
      <c r="B153" s="8" t="n">
        <v>2.422555</v>
      </c>
      <c r="C153" s="8" t="n">
        <v>30</v>
      </c>
      <c r="D153" s="8" t="n">
        <v>6.8</v>
      </c>
      <c r="E153" s="6" t="n">
        <f aca="false">B153/(C153*1E-015)</f>
        <v>80751833333333.3</v>
      </c>
      <c r="F153" s="8" t="n">
        <v>3.3</v>
      </c>
      <c r="G153" s="8" t="s">
        <v>81</v>
      </c>
      <c r="H153" s="8" t="n">
        <v>0.684</v>
      </c>
      <c r="I153" s="8"/>
      <c r="J153" s="8"/>
      <c r="K153" s="8"/>
      <c r="L153" s="8"/>
      <c r="M153" s="8"/>
      <c r="N153" s="8"/>
      <c r="O153" s="8" t="s">
        <v>82</v>
      </c>
    </row>
    <row r="154" customFormat="false" ht="15" hidden="false" customHeight="false" outlineLevel="0" collapsed="false">
      <c r="A154" s="8" t="n">
        <f aca="false">B154*4*LN(2)/(C154*1E-015*3.14*(F154*0.0001)^2)</f>
        <v>6.53901827452259E+020</v>
      </c>
      <c r="B154" s="8" t="n">
        <v>2.41939</v>
      </c>
      <c r="C154" s="8" t="n">
        <v>30</v>
      </c>
      <c r="D154" s="8" t="n">
        <v>4.3</v>
      </c>
      <c r="E154" s="6" t="n">
        <f aca="false">B154/(C154*1E-015)</f>
        <v>80646333333333.3</v>
      </c>
      <c r="F154" s="8" t="n">
        <v>3.3</v>
      </c>
      <c r="G154" s="8" t="s">
        <v>81</v>
      </c>
      <c r="H154" s="8" t="n">
        <v>0.685</v>
      </c>
      <c r="I154" s="8"/>
      <c r="J154" s="8"/>
      <c r="K154" s="8"/>
      <c r="L154" s="8"/>
      <c r="M154" s="8"/>
      <c r="N154" s="8"/>
      <c r="O154" s="8" t="s">
        <v>82</v>
      </c>
    </row>
    <row r="155" customFormat="false" ht="15" hidden="false" customHeight="false" outlineLevel="0" collapsed="false">
      <c r="A155" s="8" t="n">
        <f aca="false">B155*4*LN(2)/(C155*1E-015*3.14*(F155*0.0001)^2)</f>
        <v>6.60247896051608E+020</v>
      </c>
      <c r="B155" s="8" t="n">
        <v>2.44287</v>
      </c>
      <c r="C155" s="8" t="n">
        <v>30</v>
      </c>
      <c r="D155" s="8" t="n">
        <v>6.1</v>
      </c>
      <c r="E155" s="6" t="n">
        <f aca="false">B155/(C155*1E-015)</f>
        <v>81429000000000</v>
      </c>
      <c r="F155" s="8" t="n">
        <v>3.3</v>
      </c>
      <c r="G155" s="8" t="s">
        <v>81</v>
      </c>
      <c r="H155" s="8" t="n">
        <v>0.601</v>
      </c>
      <c r="I155" s="8"/>
      <c r="J155" s="8"/>
      <c r="K155" s="8"/>
      <c r="L155" s="8"/>
      <c r="M155" s="8"/>
      <c r="N155" s="8"/>
      <c r="O155" s="8" t="s">
        <v>82</v>
      </c>
    </row>
    <row r="156" customFormat="false" ht="15" hidden="false" customHeight="false" outlineLevel="0" collapsed="false">
      <c r="A156" s="8" t="n">
        <f aca="false">B156*4*LN(2)/(C156*1E-015*3.14*(F156*0.0001)^2)</f>
        <v>6.56004570795655E+020</v>
      </c>
      <c r="B156" s="8" t="n">
        <v>2.42717</v>
      </c>
      <c r="C156" s="8" t="n">
        <v>30</v>
      </c>
      <c r="D156" s="8" t="n">
        <v>4.8</v>
      </c>
      <c r="E156" s="6" t="n">
        <f aca="false">B156/(C156*1E-015)</f>
        <v>80905666666666.6</v>
      </c>
      <c r="F156" s="8" t="n">
        <v>3.3</v>
      </c>
      <c r="G156" s="8" t="s">
        <v>81</v>
      </c>
      <c r="H156" s="8" t="n">
        <v>0.524</v>
      </c>
      <c r="I156" s="8"/>
      <c r="J156" s="8"/>
      <c r="K156" s="8"/>
      <c r="L156" s="8"/>
      <c r="M156" s="8"/>
      <c r="N156" s="8"/>
      <c r="O156" s="8" t="s">
        <v>82</v>
      </c>
    </row>
    <row r="157" customFormat="false" ht="15" hidden="false" customHeight="false" outlineLevel="0" collapsed="false">
      <c r="A157" s="8" t="n">
        <f aca="false">B157*4*LN(2)/(C157*1E-015*3.14*(F157*0.0001)^2)</f>
        <v>6.45020574719098E+020</v>
      </c>
      <c r="B157" s="8" t="n">
        <v>2.38653</v>
      </c>
      <c r="C157" s="8" t="n">
        <v>30</v>
      </c>
      <c r="D157" s="8" t="n">
        <v>6.1</v>
      </c>
      <c r="E157" s="6" t="n">
        <f aca="false">B157/(C157*1E-015)</f>
        <v>79551000000000</v>
      </c>
      <c r="F157" s="8" t="n">
        <v>3.3</v>
      </c>
      <c r="G157" s="8" t="s">
        <v>81</v>
      </c>
      <c r="H157" s="16" t="n">
        <v>0.53</v>
      </c>
      <c r="I157" s="8"/>
      <c r="J157" s="8"/>
      <c r="K157" s="8"/>
      <c r="L157" s="8"/>
      <c r="M157" s="8"/>
      <c r="N157" s="8"/>
      <c r="O157" s="8" t="s">
        <v>82</v>
      </c>
    </row>
    <row r="158" customFormat="false" ht="15" hidden="false" customHeight="false" outlineLevel="0" collapsed="false">
      <c r="A158" s="8" t="n">
        <f aca="false">B158*4*LN(2)/(C158*1E-015*3.14*(F158*0.0001)^2)</f>
        <v>6.54808601734662E+020</v>
      </c>
      <c r="B158" s="8" t="n">
        <v>2.422745</v>
      </c>
      <c r="C158" s="8" t="n">
        <v>30</v>
      </c>
      <c r="D158" s="8" t="n">
        <v>7.8</v>
      </c>
      <c r="E158" s="6" t="n">
        <f aca="false">B158/(C158*1E-015)</f>
        <v>80758166666666.7</v>
      </c>
      <c r="F158" s="8" t="n">
        <v>3.3</v>
      </c>
      <c r="G158" s="8" t="s">
        <v>81</v>
      </c>
      <c r="H158" s="8" t="n">
        <v>0.553</v>
      </c>
      <c r="I158" s="8"/>
      <c r="J158" s="8"/>
      <c r="K158" s="8"/>
      <c r="L158" s="8"/>
      <c r="M158" s="8"/>
      <c r="N158" s="8"/>
      <c r="O158" s="8" t="s">
        <v>82</v>
      </c>
    </row>
    <row r="159" customFormat="false" ht="15" hidden="false" customHeight="false" outlineLevel="0" collapsed="false">
      <c r="A159" s="8" t="n">
        <f aca="false">B159*4*LN(2)/(C159*1E-015*3.14*(F159*0.0001)^2)</f>
        <v>6.54926171574556E+020</v>
      </c>
      <c r="B159" s="8" t="n">
        <v>2.42318</v>
      </c>
      <c r="C159" s="8" t="n">
        <v>30</v>
      </c>
      <c r="D159" s="8" t="n">
        <v>5.5</v>
      </c>
      <c r="E159" s="6" t="n">
        <f aca="false">B159/(C159*1E-015)</f>
        <v>80772666666666.7</v>
      </c>
      <c r="F159" s="8" t="n">
        <v>3.3</v>
      </c>
      <c r="G159" s="8" t="s">
        <v>81</v>
      </c>
      <c r="H159" s="8" t="n">
        <v>0.547</v>
      </c>
      <c r="I159" s="8"/>
      <c r="J159" s="8"/>
      <c r="K159" s="8"/>
      <c r="L159" s="8"/>
      <c r="M159" s="8"/>
      <c r="N159" s="8"/>
      <c r="O159" s="8" t="s">
        <v>82</v>
      </c>
    </row>
    <row r="160" customFormat="false" ht="15" hidden="false" customHeight="false" outlineLevel="0" collapsed="false">
      <c r="A160" s="8" t="n">
        <f aca="false">B160*4*LN(2)/(C160*1E-015*3.14*(F160*0.0001)^2)</f>
        <v>6.59965458160368E+020</v>
      </c>
      <c r="B160" s="8" t="n">
        <v>2.441825</v>
      </c>
      <c r="C160" s="8" t="n">
        <v>30</v>
      </c>
      <c r="D160" s="8" t="n">
        <v>5.5</v>
      </c>
      <c r="E160" s="6" t="n">
        <f aca="false">B160/(C160*1E-015)</f>
        <v>81394166666666.7</v>
      </c>
      <c r="F160" s="8" t="n">
        <v>3.3</v>
      </c>
      <c r="G160" s="8" t="s">
        <v>81</v>
      </c>
      <c r="H160" s="8" t="n">
        <v>0.536</v>
      </c>
      <c r="I160" s="8"/>
      <c r="J160" s="8"/>
      <c r="K160" s="8"/>
      <c r="L160" s="8"/>
      <c r="M160" s="8"/>
      <c r="N160" s="8"/>
      <c r="O160" s="8" t="s">
        <v>82</v>
      </c>
    </row>
    <row r="161" customFormat="false" ht="15" hidden="false" customHeight="false" outlineLevel="0" collapsed="false">
      <c r="A161" s="8" t="n">
        <f aca="false">B161*4*LN(2)/(C161*1E-015*3.14*(F161*0.0001)^2)</f>
        <v>6.52185578065297E+020</v>
      </c>
      <c r="B161" s="8" t="n">
        <v>2.41304</v>
      </c>
      <c r="C161" s="8" t="n">
        <v>30</v>
      </c>
      <c r="D161" s="8" t="n">
        <v>4.8</v>
      </c>
      <c r="E161" s="6" t="n">
        <f aca="false">B161/(C161*1E-015)</f>
        <v>80434666666666.7</v>
      </c>
      <c r="F161" s="8" t="n">
        <v>3.3</v>
      </c>
      <c r="G161" s="8" t="s">
        <v>81</v>
      </c>
      <c r="H161" s="8" t="n">
        <v>0.549</v>
      </c>
      <c r="I161" s="8"/>
      <c r="J161" s="8"/>
      <c r="K161" s="8"/>
      <c r="L161" s="8"/>
      <c r="M161" s="8"/>
      <c r="N161" s="8"/>
      <c r="O161" s="8" t="s">
        <v>82</v>
      </c>
    </row>
    <row r="162" customFormat="false" ht="15" hidden="false" customHeight="false" outlineLevel="0" collapsed="false">
      <c r="A162" s="8" t="n">
        <f aca="false">B162*4*LN(2)/(C162*1E-015*3.14*(F162*0.0001)^2)</f>
        <v>6.56854587224315E+020</v>
      </c>
      <c r="B162" s="8" t="n">
        <v>2.430315</v>
      </c>
      <c r="C162" s="8" t="n">
        <v>30</v>
      </c>
      <c r="D162" s="8" t="n">
        <v>6.2</v>
      </c>
      <c r="E162" s="6" t="n">
        <f aca="false">B162/(C162*1E-015)</f>
        <v>81010500000000</v>
      </c>
      <c r="F162" s="8" t="n">
        <v>3.3</v>
      </c>
      <c r="G162" s="8" t="s">
        <v>81</v>
      </c>
      <c r="H162" s="8" t="n">
        <v>0.566</v>
      </c>
      <c r="I162" s="8"/>
      <c r="J162" s="8"/>
      <c r="K162" s="8"/>
      <c r="L162" s="8"/>
      <c r="M162" s="8"/>
      <c r="N162" s="8"/>
      <c r="O162" s="8" t="s">
        <v>82</v>
      </c>
    </row>
    <row r="163" customFormat="false" ht="15" hidden="false" customHeight="false" outlineLevel="0" collapsed="false">
      <c r="A163" s="8" t="n">
        <f aca="false">B163*4*LN(2)/(C163*1E-015*3.14*(F163*0.0001)^2)</f>
        <v>6.52884240217312E+020</v>
      </c>
      <c r="B163" s="8" t="n">
        <v>2.415625</v>
      </c>
      <c r="C163" s="8" t="n">
        <v>30</v>
      </c>
      <c r="D163" s="8" t="n">
        <v>5.4</v>
      </c>
      <c r="E163" s="6" t="n">
        <f aca="false">B163/(C163*1E-015)</f>
        <v>80520833333333.3</v>
      </c>
      <c r="F163" s="8" t="n">
        <v>3.3</v>
      </c>
      <c r="G163" s="8" t="s">
        <v>81</v>
      </c>
      <c r="H163" s="16" t="n">
        <v>0.58</v>
      </c>
      <c r="I163" s="8"/>
      <c r="J163" s="8"/>
      <c r="K163" s="8"/>
      <c r="L163" s="8"/>
      <c r="M163" s="8"/>
      <c r="N163" s="8"/>
      <c r="O163" s="8" t="s">
        <v>82</v>
      </c>
    </row>
    <row r="164" customFormat="false" ht="15" hidden="false" customHeight="false" outlineLevel="0" collapsed="false">
      <c r="A164" s="8" t="n">
        <f aca="false">B164*4*LN(2)/(C164*1E-015*3.14*(F164*0.0001)^2)</f>
        <v>6.57919472670714E+020</v>
      </c>
      <c r="B164" s="8" t="n">
        <v>2.434255</v>
      </c>
      <c r="C164" s="8" t="n">
        <v>30</v>
      </c>
      <c r="D164" s="8" t="n">
        <v>6.2</v>
      </c>
      <c r="E164" s="6" t="n">
        <f aca="false">B164/(C164*1E-015)</f>
        <v>81141833333333.3</v>
      </c>
      <c r="F164" s="8" t="n">
        <v>3.3</v>
      </c>
      <c r="G164" s="8" t="s">
        <v>81</v>
      </c>
      <c r="H164" s="8" t="n">
        <v>0.637</v>
      </c>
      <c r="I164" s="8"/>
      <c r="J164" s="8"/>
      <c r="K164" s="8"/>
      <c r="L164" s="8"/>
      <c r="M164" s="8"/>
      <c r="N164" s="8"/>
      <c r="O164" s="8" t="s">
        <v>82</v>
      </c>
    </row>
    <row r="165" customFormat="false" ht="15" hidden="false" customHeight="false" outlineLevel="0" collapsed="false">
      <c r="A165" s="8" t="n">
        <f aca="false">B165*4*LN(2)/(C165*1E-015*3.14*(F165*0.0001)^2)</f>
        <v>6.49580122303043E+020</v>
      </c>
      <c r="B165" s="8" t="n">
        <v>2.4034</v>
      </c>
      <c r="C165" s="8" t="n">
        <v>30</v>
      </c>
      <c r="D165" s="8" t="n">
        <v>3.5</v>
      </c>
      <c r="E165" s="6" t="n">
        <f aca="false">B165/(C165*1E-015)</f>
        <v>80113333333333.3</v>
      </c>
      <c r="F165" s="8" t="n">
        <v>3.3</v>
      </c>
      <c r="G165" s="8" t="s">
        <v>81</v>
      </c>
      <c r="H165" s="8" t="n">
        <v>0.106</v>
      </c>
      <c r="I165" s="8"/>
      <c r="J165" s="8"/>
      <c r="K165" s="8"/>
      <c r="L165" s="8"/>
      <c r="M165" s="8"/>
      <c r="N165" s="8"/>
      <c r="O165" s="8" t="s">
        <v>82</v>
      </c>
    </row>
    <row r="166" customFormat="false" ht="15" hidden="false" customHeight="false" outlineLevel="0" collapsed="false">
      <c r="A166" s="8" t="n">
        <f aca="false">B166*4*LN(2)/(C166*1E-015*3.14*(F166*0.0001)^2)</f>
        <v>6.4729359162372E+020</v>
      </c>
      <c r="B166" s="8" t="n">
        <v>2.39494</v>
      </c>
      <c r="C166" s="8" t="n">
        <v>30</v>
      </c>
      <c r="D166" s="8" t="n">
        <v>3.4</v>
      </c>
      <c r="E166" s="6" t="n">
        <f aca="false">B166/(C166*1E-015)</f>
        <v>79831333333333.3</v>
      </c>
      <c r="F166" s="8" t="n">
        <v>3.3</v>
      </c>
      <c r="G166" s="8" t="s">
        <v>81</v>
      </c>
      <c r="H166" s="8" t="n">
        <v>0.293</v>
      </c>
      <c r="I166" s="8"/>
      <c r="J166" s="8"/>
      <c r="K166" s="8"/>
      <c r="L166" s="8"/>
      <c r="M166" s="8"/>
      <c r="N166" s="8"/>
      <c r="O166" s="8" t="s">
        <v>82</v>
      </c>
    </row>
    <row r="167" customFormat="false" ht="15" hidden="false" customHeight="false" outlineLevel="0" collapsed="false">
      <c r="A167" s="8" t="n">
        <f aca="false">B167*4*LN(2)/(C167*1E-015*3.14*(F167*0.0001)^2)</f>
        <v>6.51204478022041E+020</v>
      </c>
      <c r="B167" s="8" t="n">
        <v>2.40941</v>
      </c>
      <c r="C167" s="8" t="n">
        <v>30</v>
      </c>
      <c r="D167" s="8" t="n">
        <v>4.8</v>
      </c>
      <c r="E167" s="6" t="n">
        <f aca="false">B167/(C167*1E-015)</f>
        <v>80313666666666.6</v>
      </c>
      <c r="F167" s="8" t="n">
        <v>3.3</v>
      </c>
      <c r="G167" s="8" t="s">
        <v>81</v>
      </c>
      <c r="H167" s="8" t="n">
        <v>0.556</v>
      </c>
      <c r="I167" s="8"/>
      <c r="J167" s="8"/>
      <c r="K167" s="8"/>
      <c r="L167" s="8"/>
      <c r="M167" s="8"/>
      <c r="N167" s="8"/>
      <c r="O167" s="8" t="s">
        <v>82</v>
      </c>
    </row>
    <row r="168" customFormat="false" ht="15" hidden="false" customHeight="false" outlineLevel="0" collapsed="false">
      <c r="A168" s="8" t="n">
        <f aca="false">B168*4*LN(2)/(C168*1E-015*3.14*(F168*0.0001)^2)</f>
        <v>6.59296526312694E+020</v>
      </c>
      <c r="B168" s="8" t="n">
        <v>2.43935</v>
      </c>
      <c r="C168" s="8" t="n">
        <v>30</v>
      </c>
      <c r="D168" s="8" t="n">
        <v>6.8</v>
      </c>
      <c r="E168" s="6" t="n">
        <f aca="false">B168/(C168*1E-015)</f>
        <v>81311666666666.7</v>
      </c>
      <c r="F168" s="8" t="n">
        <v>3.3</v>
      </c>
      <c r="G168" s="8" t="s">
        <v>81</v>
      </c>
      <c r="H168" s="16" t="n">
        <v>0.59</v>
      </c>
      <c r="I168" s="8"/>
      <c r="J168" s="8"/>
      <c r="K168" s="8"/>
      <c r="L168" s="8"/>
      <c r="M168" s="8"/>
      <c r="N168" s="8"/>
      <c r="O168" s="8" t="s">
        <v>82</v>
      </c>
    </row>
    <row r="169" customFormat="false" ht="15" hidden="false" customHeight="false" outlineLevel="0" collapsed="false">
      <c r="A169" s="8" t="n">
        <f aca="false">B169*4*LN(2)/(C169*1E-015*3.14*(F169*0.0001)^2)</f>
        <v>6.61718194739021E+020</v>
      </c>
      <c r="B169" s="8" t="n">
        <v>2.44831</v>
      </c>
      <c r="C169" s="8" t="n">
        <v>30</v>
      </c>
      <c r="D169" s="8" t="n">
        <v>6.1</v>
      </c>
      <c r="E169" s="6" t="n">
        <f aca="false">B169/(C169*1E-015)</f>
        <v>81610333333333.3</v>
      </c>
      <c r="F169" s="8" t="n">
        <v>3.3</v>
      </c>
      <c r="G169" s="8" t="s">
        <v>81</v>
      </c>
      <c r="H169" s="8" t="n">
        <v>0.545</v>
      </c>
      <c r="I169" s="8"/>
      <c r="J169" s="8"/>
      <c r="K169" s="8"/>
      <c r="L169" s="8"/>
      <c r="M169" s="8"/>
      <c r="N169" s="8"/>
      <c r="O169" s="8" t="s">
        <v>82</v>
      </c>
    </row>
    <row r="170" customFormat="false" ht="15" hidden="false" customHeight="false" outlineLevel="0" collapsed="false">
      <c r="A170" s="8" t="n">
        <f aca="false">B170*4*LN(2)/(C170*1E-015*3.14*(F170*0.0001)^2)</f>
        <v>6.5948842191344E+020</v>
      </c>
      <c r="B170" s="8" t="n">
        <v>2.44006</v>
      </c>
      <c r="C170" s="8" t="n">
        <v>30</v>
      </c>
      <c r="D170" s="8" t="n">
        <v>6.8</v>
      </c>
      <c r="E170" s="6" t="n">
        <f aca="false">B170/(C170*1E-015)</f>
        <v>81335333333333.3</v>
      </c>
      <c r="F170" s="8" t="n">
        <v>3.3</v>
      </c>
      <c r="G170" s="8" t="s">
        <v>81</v>
      </c>
      <c r="H170" s="8" t="n">
        <v>0.587</v>
      </c>
      <c r="I170" s="8"/>
      <c r="J170" s="8"/>
      <c r="K170" s="8"/>
      <c r="L170" s="8"/>
      <c r="M170" s="8"/>
      <c r="N170" s="8"/>
      <c r="O170" s="8" t="s">
        <v>82</v>
      </c>
    </row>
    <row r="171" customFormat="false" ht="15" hidden="false" customHeight="false" outlineLevel="0" collapsed="false">
      <c r="A171" s="8" t="n">
        <f aca="false">B171*4*LN(2)/(C171*1E-015*3.14*(F171*0.0001)^2)</f>
        <v>6.597654542948E+020</v>
      </c>
      <c r="B171" s="8" t="n">
        <v>2.441085</v>
      </c>
      <c r="C171" s="8" t="n">
        <v>30</v>
      </c>
      <c r="D171" s="8" t="n">
        <v>4.8</v>
      </c>
      <c r="E171" s="6" t="n">
        <f aca="false">B171/(C171*1E-015)</f>
        <v>81369500000000</v>
      </c>
      <c r="F171" s="8" t="n">
        <v>3.3</v>
      </c>
      <c r="G171" s="8" t="s">
        <v>81</v>
      </c>
      <c r="H171" s="8" t="n">
        <v>0.291</v>
      </c>
      <c r="I171" s="8"/>
      <c r="J171" s="8"/>
      <c r="K171" s="8"/>
      <c r="L171" s="8"/>
      <c r="M171" s="8"/>
      <c r="N171" s="8"/>
      <c r="O171" s="8" t="s">
        <v>82</v>
      </c>
    </row>
    <row r="172" customFormat="false" ht="15" hidden="false" customHeight="false" outlineLevel="0" collapsed="false">
      <c r="A172" s="8" t="n">
        <f aca="false">B172*4*LN(2)/(C172*1E-015*3.14*(F172*0.0001)^2)</f>
        <v>6.50940959415382E+020</v>
      </c>
      <c r="B172" s="8" t="n">
        <v>2.408435</v>
      </c>
      <c r="C172" s="8" t="n">
        <v>30</v>
      </c>
      <c r="D172" s="8" t="n">
        <v>4.5</v>
      </c>
      <c r="E172" s="6" t="n">
        <f aca="false">B172/(C172*1E-015)</f>
        <v>80281166666666.7</v>
      </c>
      <c r="F172" s="8" t="n">
        <v>3.3</v>
      </c>
      <c r="G172" s="8" t="s">
        <v>81</v>
      </c>
      <c r="H172" s="8" t="n">
        <v>0.515</v>
      </c>
      <c r="I172" s="8"/>
      <c r="J172" s="8"/>
      <c r="K172" s="8"/>
      <c r="L172" s="8"/>
      <c r="M172" s="8"/>
      <c r="N172" s="8"/>
      <c r="O172" s="8" t="s">
        <v>82</v>
      </c>
    </row>
    <row r="173" customFormat="false" ht="15" hidden="false" customHeight="false" outlineLevel="0" collapsed="false">
      <c r="A173" s="8" t="n">
        <f aca="false">B173*4*LN(2)/(C173*1E-015*3.14*(F173*0.0001)^2)</f>
        <v>6.51426103927129E+020</v>
      </c>
      <c r="B173" s="8" t="n">
        <v>2.41023</v>
      </c>
      <c r="C173" s="8" t="n">
        <v>30</v>
      </c>
      <c r="D173" s="8" t="n">
        <v>4.4</v>
      </c>
      <c r="E173" s="6" t="n">
        <f aca="false">B173/(C173*1E-015)</f>
        <v>80341000000000</v>
      </c>
      <c r="F173" s="8" t="n">
        <v>3.3</v>
      </c>
      <c r="G173" s="8" t="s">
        <v>81</v>
      </c>
      <c r="H173" s="8" t="n">
        <v>0.555</v>
      </c>
      <c r="I173" s="8"/>
      <c r="J173" s="8"/>
      <c r="K173" s="8"/>
      <c r="L173" s="8"/>
      <c r="M173" s="8"/>
      <c r="N173" s="8"/>
      <c r="O173" s="8" t="s">
        <v>82</v>
      </c>
    </row>
    <row r="174" customFormat="false" ht="15" hidden="false" customHeight="false" outlineLevel="0" collapsed="false">
      <c r="A174" s="8" t="n">
        <f aca="false">B174*4*LN(2)/(C174*1E-015*3.14*(F174*0.0001)^2)</f>
        <v>6.38796130092054E+020</v>
      </c>
      <c r="B174" s="8" t="n">
        <v>2.3635</v>
      </c>
      <c r="C174" s="8" t="n">
        <v>30</v>
      </c>
      <c r="D174" s="8" t="n">
        <v>6.2</v>
      </c>
      <c r="E174" s="6" t="n">
        <f aca="false">B174/(C174*1E-015)</f>
        <v>78783333333333.3</v>
      </c>
      <c r="F174" s="8" t="n">
        <v>3.3</v>
      </c>
      <c r="G174" s="8" t="s">
        <v>81</v>
      </c>
      <c r="H174" s="8" t="n">
        <v>0.554</v>
      </c>
      <c r="I174" s="8"/>
      <c r="J174" s="8"/>
      <c r="K174" s="8"/>
      <c r="L174" s="8"/>
      <c r="M174" s="8"/>
      <c r="N174" s="8"/>
      <c r="O174" s="8" t="s">
        <v>82</v>
      </c>
    </row>
    <row r="175" customFormat="false" ht="15" hidden="false" customHeight="false" outlineLevel="0" collapsed="false">
      <c r="A175" s="8" t="n">
        <f aca="false">B175*4*LN(2)/(C175*1E-015*3.14*(F175*0.0001)^2)</f>
        <v>6.47147642856955E+020</v>
      </c>
      <c r="B175" s="8" t="n">
        <v>2.3944</v>
      </c>
      <c r="C175" s="8" t="n">
        <v>30</v>
      </c>
      <c r="D175" s="8" t="n">
        <v>6.2</v>
      </c>
      <c r="E175" s="6" t="n">
        <f aca="false">B175/(C175*1E-015)</f>
        <v>79813333333333.3</v>
      </c>
      <c r="F175" s="8" t="n">
        <v>3.3</v>
      </c>
      <c r="G175" s="8" t="s">
        <v>81</v>
      </c>
      <c r="H175" s="8" t="n">
        <v>0.551</v>
      </c>
      <c r="I175" s="8"/>
      <c r="J175" s="8"/>
      <c r="K175" s="8"/>
      <c r="L175" s="8"/>
      <c r="M175" s="8"/>
      <c r="N175" s="8"/>
      <c r="O175" s="8" t="s">
        <v>82</v>
      </c>
    </row>
    <row r="176" customFormat="false" ht="15" hidden="false" customHeight="false" outlineLevel="0" collapsed="false">
      <c r="A176" s="8" t="n">
        <f aca="false">B176*4*LN(2)/(C176*1E-015*3.14*(F176*0.0001)^2)</f>
        <v>6.43593520110727E+020</v>
      </c>
      <c r="B176" s="8" t="n">
        <v>2.38125</v>
      </c>
      <c r="C176" s="8" t="n">
        <v>30</v>
      </c>
      <c r="D176" s="8" t="n">
        <v>6.1</v>
      </c>
      <c r="E176" s="6" t="n">
        <f aca="false">B176/(C176*1E-015)</f>
        <v>79375000000000</v>
      </c>
      <c r="F176" s="8" t="n">
        <v>3.3</v>
      </c>
      <c r="G176" s="8" t="s">
        <v>81</v>
      </c>
      <c r="H176" s="16" t="n">
        <v>0.66</v>
      </c>
      <c r="I176" s="8"/>
      <c r="J176" s="8"/>
      <c r="K176" s="8"/>
      <c r="L176" s="8"/>
      <c r="M176" s="8"/>
      <c r="N176" s="8"/>
      <c r="O176" s="8" t="s">
        <v>82</v>
      </c>
    </row>
    <row r="177" customFormat="false" ht="15" hidden="false" customHeight="false" outlineLevel="0" collapsed="false">
      <c r="A177" s="8" t="n">
        <f aca="false">B177*4*LN(2)/(C177*1E-015*3.14*(F177*0.0001)^2)</f>
        <v>6.23218801994801E+020</v>
      </c>
      <c r="B177" s="8" t="n">
        <v>2.305865</v>
      </c>
      <c r="C177" s="8" t="n">
        <v>30</v>
      </c>
      <c r="D177" s="8" t="n">
        <v>6.8</v>
      </c>
      <c r="E177" s="6" t="n">
        <f aca="false">B177/(C177*1E-015)</f>
        <v>76862166666666.7</v>
      </c>
      <c r="F177" s="8" t="n">
        <v>3.3</v>
      </c>
      <c r="G177" s="8" t="s">
        <v>81</v>
      </c>
      <c r="H177" s="8" t="n">
        <v>0.578</v>
      </c>
      <c r="I177" s="8"/>
      <c r="J177" s="8"/>
      <c r="K177" s="8"/>
      <c r="L177" s="8"/>
      <c r="M177" s="8"/>
      <c r="N177" s="8"/>
      <c r="O177" s="8" t="s">
        <v>82</v>
      </c>
    </row>
    <row r="178" customFormat="false" ht="15" hidden="false" customHeight="false" outlineLevel="0" collapsed="false">
      <c r="A178" s="8" t="n">
        <f aca="false">B178*4*LN(2)/(C178*1E-015*3.14*(F178*0.0001)^2)</f>
        <v>6.53874799902858E+020</v>
      </c>
      <c r="B178" s="8" t="n">
        <v>2.41929</v>
      </c>
      <c r="C178" s="8" t="n">
        <v>30</v>
      </c>
      <c r="D178" s="8" t="n">
        <v>6.2</v>
      </c>
      <c r="E178" s="6" t="n">
        <f aca="false">B178/(C178*1E-015)</f>
        <v>80643000000000</v>
      </c>
      <c r="F178" s="8" t="n">
        <v>3.3</v>
      </c>
      <c r="G178" s="8" t="s">
        <v>81</v>
      </c>
      <c r="H178" s="16" t="n">
        <v>0.55</v>
      </c>
      <c r="I178" s="8"/>
      <c r="J178" s="8"/>
      <c r="K178" s="8"/>
      <c r="L178" s="8"/>
      <c r="M178" s="8"/>
      <c r="N178" s="8"/>
      <c r="O178" s="8" t="s">
        <v>82</v>
      </c>
    </row>
    <row r="179" customFormat="false" ht="15" hidden="false" customHeight="false" outlineLevel="0" collapsed="false">
      <c r="A179" s="8" t="n">
        <f aca="false">B179*4*LN(2)/(C179*1E-015*3.14*(F179*0.0001)^2)</f>
        <v>6.61512785363574E+020</v>
      </c>
      <c r="B179" s="8" t="n">
        <v>2.44755</v>
      </c>
      <c r="C179" s="8" t="n">
        <v>30</v>
      </c>
      <c r="D179" s="8" t="n">
        <v>6.1</v>
      </c>
      <c r="E179" s="6" t="n">
        <f aca="false">B179/(C179*1E-015)</f>
        <v>81585000000000</v>
      </c>
      <c r="F179" s="8" t="n">
        <v>3.3</v>
      </c>
      <c r="G179" s="8" t="s">
        <v>81</v>
      </c>
      <c r="H179" s="8" t="n">
        <v>0.562</v>
      </c>
      <c r="I179" s="8"/>
      <c r="J179" s="8"/>
      <c r="K179" s="8"/>
      <c r="L179" s="8"/>
      <c r="M179" s="8"/>
      <c r="N179" s="8"/>
      <c r="O179" s="8" t="s">
        <v>82</v>
      </c>
    </row>
    <row r="180" customFormat="false" ht="15" hidden="false" customHeight="false" outlineLevel="0" collapsed="false">
      <c r="A180" s="8" t="n">
        <f aca="false">B180*4*LN(2)/(C180*1E-015*3.14*(F180*0.0001)^2)</f>
        <v>6.49749044486799E+020</v>
      </c>
      <c r="B180" s="8" t="n">
        <v>2.404025</v>
      </c>
      <c r="C180" s="8" t="n">
        <v>30</v>
      </c>
      <c r="D180" s="8" t="n">
        <v>6.1</v>
      </c>
      <c r="E180" s="6" t="n">
        <f aca="false">B180/(C180*1E-015)</f>
        <v>80134166666666.7</v>
      </c>
      <c r="F180" s="8" t="n">
        <v>3.3</v>
      </c>
      <c r="G180" s="8" t="s">
        <v>81</v>
      </c>
      <c r="H180" s="8" t="n">
        <v>0.595</v>
      </c>
      <c r="I180" s="8"/>
      <c r="J180" s="8"/>
      <c r="K180" s="8"/>
      <c r="L180" s="8"/>
      <c r="M180" s="8"/>
      <c r="N180" s="8"/>
      <c r="O180" s="8" t="s">
        <v>82</v>
      </c>
    </row>
    <row r="181" customFormat="false" ht="15" hidden="false" customHeight="false" outlineLevel="0" collapsed="false">
      <c r="A181" s="8" t="n">
        <f aca="false">B181*4*LN(2)/(C181*1E-015*3.14*(F181*0.0001)^2)</f>
        <v>6.51032853083345E+020</v>
      </c>
      <c r="B181" s="8" t="n">
        <v>2.408775</v>
      </c>
      <c r="C181" s="8" t="n">
        <v>30</v>
      </c>
      <c r="D181" s="8" t="n">
        <v>6.2</v>
      </c>
      <c r="E181" s="6" t="n">
        <f aca="false">B181/(C181*1E-015)</f>
        <v>80292500000000</v>
      </c>
      <c r="F181" s="8" t="n">
        <v>3.3</v>
      </c>
      <c r="G181" s="8" t="s">
        <v>81</v>
      </c>
      <c r="H181" s="8" t="n">
        <v>0.618</v>
      </c>
      <c r="I181" s="8"/>
      <c r="J181" s="8"/>
      <c r="K181" s="8"/>
      <c r="L181" s="8"/>
      <c r="M181" s="8"/>
      <c r="N181" s="8"/>
      <c r="O181" s="8" t="s">
        <v>82</v>
      </c>
    </row>
    <row r="182" customFormat="false" ht="15" hidden="false" customHeight="false" outlineLevel="0" collapsed="false">
      <c r="A182" s="8" t="n">
        <f aca="false">B182*4*LN(2)/(C182*1E-015*3.14*(F182*0.0001)^2)</f>
        <v>6.46596280849175E+020</v>
      </c>
      <c r="B182" s="8" t="n">
        <v>2.39236</v>
      </c>
      <c r="C182" s="8" t="n">
        <v>30</v>
      </c>
      <c r="D182" s="8" t="n">
        <v>5.4</v>
      </c>
      <c r="E182" s="6" t="n">
        <f aca="false">B182/(C182*1E-015)</f>
        <v>79745333333333.3</v>
      </c>
      <c r="F182" s="8" t="n">
        <v>3.3</v>
      </c>
      <c r="G182" s="8" t="s">
        <v>81</v>
      </c>
      <c r="H182" s="8" t="n">
        <v>0.643</v>
      </c>
      <c r="I182" s="8"/>
      <c r="J182" s="8"/>
      <c r="K182" s="8"/>
      <c r="L182" s="8"/>
      <c r="M182" s="8"/>
      <c r="N182" s="8"/>
      <c r="O182" s="8" t="s">
        <v>82</v>
      </c>
    </row>
    <row r="183" customFormat="false" ht="15" hidden="false" customHeight="false" outlineLevel="0" collapsed="false">
      <c r="A183" s="8" t="n">
        <f aca="false">B183*4*LN(2)/(C183*1E-015*3.14*(F183*0.0001)^2)</f>
        <v>6.43227296816344E+020</v>
      </c>
      <c r="B183" s="8" t="n">
        <v>2.379895</v>
      </c>
      <c r="C183" s="8" t="n">
        <v>30</v>
      </c>
      <c r="D183" s="8" t="n">
        <v>0</v>
      </c>
      <c r="E183" s="6" t="n">
        <f aca="false">B183/(C183*1E-015)</f>
        <v>79329833333333.3</v>
      </c>
      <c r="F183" s="8" t="n">
        <v>3.3</v>
      </c>
      <c r="G183" s="8" t="s">
        <v>81</v>
      </c>
      <c r="H183" s="16" t="n">
        <v>0</v>
      </c>
      <c r="I183" s="8"/>
      <c r="J183" s="8"/>
      <c r="K183" s="8"/>
      <c r="L183" s="8"/>
      <c r="M183" s="8"/>
      <c r="N183" s="8"/>
      <c r="O183" s="8" t="s">
        <v>82</v>
      </c>
    </row>
    <row r="184" customFormat="false" ht="15" hidden="false" customHeight="false" outlineLevel="0" collapsed="false">
      <c r="A184" s="8" t="n">
        <f aca="false">B184*4*LN(2)/(C184*1E-015*3.14*(F184*0.0001)^2)</f>
        <v>6.32978450083494E+020</v>
      </c>
      <c r="B184" s="8" t="n">
        <v>2.341975</v>
      </c>
      <c r="C184" s="8" t="n">
        <v>30</v>
      </c>
      <c r="D184" s="8" t="n">
        <v>6.1</v>
      </c>
      <c r="E184" s="6" t="n">
        <f aca="false">B184/(C184*1E-015)</f>
        <v>78065833333333.3</v>
      </c>
      <c r="F184" s="8" t="n">
        <v>3.3</v>
      </c>
      <c r="G184" s="8" t="s">
        <v>81</v>
      </c>
      <c r="H184" s="8" t="n">
        <v>0.554</v>
      </c>
      <c r="I184" s="8"/>
      <c r="J184" s="8"/>
      <c r="K184" s="8"/>
      <c r="L184" s="8"/>
      <c r="M184" s="8"/>
      <c r="N184" s="8"/>
      <c r="O184" s="8" t="s">
        <v>82</v>
      </c>
    </row>
    <row r="185" customFormat="false" ht="15" hidden="false" customHeight="false" outlineLevel="0" collapsed="false">
      <c r="A185" s="8" t="n">
        <f aca="false">B185*4*LN(2)/(C185*1E-015*3.14*(F185*0.0001)^2)</f>
        <v>6.48338206408068E+020</v>
      </c>
      <c r="B185" s="8" t="n">
        <v>2.398805</v>
      </c>
      <c r="C185" s="8" t="n">
        <v>30</v>
      </c>
      <c r="D185" s="8" t="n">
        <v>5.4</v>
      </c>
      <c r="E185" s="6" t="n">
        <f aca="false">B185/(C185*1E-015)</f>
        <v>79960166666666.7</v>
      </c>
      <c r="F185" s="8" t="n">
        <v>3.3</v>
      </c>
      <c r="G185" s="8" t="s">
        <v>81</v>
      </c>
      <c r="H185" s="8" t="n">
        <v>0.561</v>
      </c>
      <c r="I185" s="8"/>
      <c r="J185" s="8"/>
      <c r="K185" s="8"/>
      <c r="L185" s="8"/>
      <c r="M185" s="8"/>
      <c r="N185" s="8"/>
      <c r="O185" s="8" t="s">
        <v>82</v>
      </c>
    </row>
    <row r="186" customFormat="false" ht="15" hidden="false" customHeight="false" outlineLevel="0" collapsed="false">
      <c r="A186" s="8" t="n">
        <f aca="false">B186*4*LN(2)/(C186*1E-015*3.14*(F186*0.0001)^2)</f>
        <v>6.49457146953268E+020</v>
      </c>
      <c r="B186" s="8" t="n">
        <v>2.402945</v>
      </c>
      <c r="C186" s="8" t="n">
        <v>30</v>
      </c>
      <c r="D186" s="8" t="n">
        <v>5.5</v>
      </c>
      <c r="E186" s="6" t="n">
        <f aca="false">B186/(C186*1E-015)</f>
        <v>80098166666666.7</v>
      </c>
      <c r="F186" s="8" t="n">
        <v>3.3</v>
      </c>
      <c r="G186" s="8" t="s">
        <v>81</v>
      </c>
      <c r="H186" s="8" t="n">
        <v>0.603</v>
      </c>
      <c r="I186" s="8"/>
      <c r="J186" s="8"/>
      <c r="K186" s="8"/>
      <c r="L186" s="8"/>
      <c r="M186" s="8"/>
      <c r="N186" s="8"/>
      <c r="O186" s="8" t="s">
        <v>82</v>
      </c>
    </row>
    <row r="187" customFormat="false" ht="15" hidden="false" customHeight="false" outlineLevel="0" collapsed="false">
      <c r="A187" s="8" t="n">
        <f aca="false">B187*4*LN(2)/(C187*1E-015*3.14*(F187*0.0001)^2)</f>
        <v>6.51912599816347E+020</v>
      </c>
      <c r="B187" s="8" t="n">
        <v>2.41203</v>
      </c>
      <c r="C187" s="8" t="n">
        <v>30</v>
      </c>
      <c r="D187" s="8" t="n">
        <v>6.8</v>
      </c>
      <c r="E187" s="6" t="n">
        <f aca="false">B187/(C187*1E-015)</f>
        <v>80401000000000</v>
      </c>
      <c r="F187" s="8" t="n">
        <v>3.3</v>
      </c>
      <c r="G187" s="8" t="s">
        <v>81</v>
      </c>
      <c r="H187" s="8" t="n">
        <v>0.702</v>
      </c>
      <c r="I187" s="8"/>
      <c r="J187" s="8"/>
      <c r="K187" s="8"/>
      <c r="L187" s="8"/>
      <c r="M187" s="8"/>
      <c r="N187" s="8"/>
      <c r="O187" s="8" t="s">
        <v>82</v>
      </c>
    </row>
    <row r="188" customFormat="false" ht="15" hidden="false" customHeight="false" outlineLevel="0" collapsed="false">
      <c r="A188" s="8" t="n">
        <f aca="false">B188*4*LN(2)/(C188*1E-015*3.14*(F188*0.0001)^2)</f>
        <v>6.4754900196556E+020</v>
      </c>
      <c r="B188" s="8" t="n">
        <v>2.395885</v>
      </c>
      <c r="C188" s="8" t="n">
        <v>30</v>
      </c>
      <c r="D188" s="8" t="n">
        <v>6.2</v>
      </c>
      <c r="E188" s="6" t="n">
        <f aca="false">B188/(C188*1E-015)</f>
        <v>79862833333333.3</v>
      </c>
      <c r="F188" s="8" t="n">
        <v>3.3</v>
      </c>
      <c r="G188" s="8" t="s">
        <v>81</v>
      </c>
      <c r="H188" s="8" t="n">
        <v>0.581</v>
      </c>
      <c r="I188" s="8"/>
      <c r="J188" s="8"/>
      <c r="K188" s="8"/>
      <c r="L188" s="8"/>
      <c r="M188" s="8"/>
      <c r="N188" s="8"/>
      <c r="O188" s="8" t="s">
        <v>82</v>
      </c>
    </row>
    <row r="189" customFormat="false" ht="15" hidden="false" customHeight="false" outlineLevel="0" collapsed="false">
      <c r="A189" s="8" t="n">
        <f aca="false">B189*4*LN(2)/(C189*1E-015*3.14*(F189*0.0001)^2)</f>
        <v>6.52370716778694E+020</v>
      </c>
      <c r="B189" s="8" t="n">
        <v>2.413725</v>
      </c>
      <c r="C189" s="8" t="n">
        <v>30</v>
      </c>
      <c r="D189" s="8" t="n">
        <v>6.2</v>
      </c>
      <c r="E189" s="6" t="n">
        <f aca="false">B189/(C189*1E-015)</f>
        <v>80457500000000</v>
      </c>
      <c r="F189" s="8" t="n">
        <v>3.3</v>
      </c>
      <c r="G189" s="8" t="s">
        <v>81</v>
      </c>
      <c r="H189" s="8" t="n">
        <v>0.524</v>
      </c>
      <c r="I189" s="8"/>
      <c r="J189" s="8"/>
      <c r="K189" s="8"/>
      <c r="L189" s="8"/>
      <c r="M189" s="8"/>
      <c r="N189" s="8"/>
      <c r="O189" s="8" t="s">
        <v>82</v>
      </c>
    </row>
    <row r="190" customFormat="false" ht="15" hidden="false" customHeight="false" outlineLevel="0" collapsed="false">
      <c r="A190" s="8" t="n">
        <f aca="false">B190*4*LN(2)/(C190*1E-015*3.14*(F190*0.0001)^2)</f>
        <v>6.63838505989527E+020</v>
      </c>
      <c r="B190" s="8" t="n">
        <v>2.456155</v>
      </c>
      <c r="C190" s="8" t="n">
        <v>30</v>
      </c>
      <c r="D190" s="8" t="n">
        <v>5.4</v>
      </c>
      <c r="E190" s="6" t="n">
        <f aca="false">B190/(C190*1E-015)</f>
        <v>81871833333333.3</v>
      </c>
      <c r="F190" s="8" t="n">
        <v>3.3</v>
      </c>
      <c r="G190" s="8" t="s">
        <v>81</v>
      </c>
      <c r="H190" s="8" t="n">
        <v>0.538</v>
      </c>
      <c r="I190" s="8"/>
      <c r="J190" s="8"/>
      <c r="K190" s="8"/>
      <c r="L190" s="8"/>
      <c r="M190" s="8"/>
      <c r="N190" s="8"/>
      <c r="O190" s="8" t="s">
        <v>82</v>
      </c>
    </row>
    <row r="191" customFormat="false" ht="15" hidden="false" customHeight="false" outlineLevel="0" collapsed="false">
      <c r="A191" s="8" t="n">
        <f aca="false">B191*4*LN(2)/(C191*1E-015*3.14*(F191*0.0001)^2)</f>
        <v>6.56080247933977E+020</v>
      </c>
      <c r="B191" s="8" t="n">
        <v>2.42745</v>
      </c>
      <c r="C191" s="8" t="n">
        <v>30</v>
      </c>
      <c r="D191" s="8" t="n">
        <v>4.7</v>
      </c>
      <c r="E191" s="6" t="n">
        <f aca="false">B191/(C191*1E-015)</f>
        <v>80915000000000</v>
      </c>
      <c r="F191" s="8" t="n">
        <v>3.3</v>
      </c>
      <c r="G191" s="8" t="s">
        <v>81</v>
      </c>
      <c r="H191" s="8" t="n">
        <v>0.566</v>
      </c>
      <c r="I191" s="8"/>
      <c r="J191" s="8"/>
      <c r="K191" s="8"/>
      <c r="L191" s="8"/>
      <c r="M191" s="8"/>
      <c r="N191" s="8"/>
      <c r="O191" s="8" t="s">
        <v>82</v>
      </c>
    </row>
    <row r="192" customFormat="false" ht="15" hidden="false" customHeight="false" outlineLevel="0" collapsed="false">
      <c r="A192" s="8" t="n">
        <f aca="false">B192*4*LN(2)/(C192*1E-015*3.14*(F192*0.0001)^2)</f>
        <v>6.64372300090197E+020</v>
      </c>
      <c r="B192" s="8" t="n">
        <v>2.45813</v>
      </c>
      <c r="C192" s="8" t="n">
        <v>30</v>
      </c>
      <c r="D192" s="8" t="n">
        <v>6.1</v>
      </c>
      <c r="E192" s="6" t="n">
        <f aca="false">B192/(C192*1E-015)</f>
        <v>81937666666666.7</v>
      </c>
      <c r="F192" s="8" t="n">
        <v>3.3</v>
      </c>
      <c r="G192" s="8" t="s">
        <v>81</v>
      </c>
      <c r="H192" s="8" t="n">
        <v>0.646</v>
      </c>
      <c r="I192" s="8"/>
      <c r="J192" s="8"/>
      <c r="K192" s="8"/>
      <c r="L192" s="8"/>
      <c r="M192" s="8"/>
      <c r="N192" s="8"/>
      <c r="O192" s="8" t="s">
        <v>82</v>
      </c>
    </row>
    <row r="193" customFormat="false" ht="15" hidden="false" customHeight="false" outlineLevel="0" collapsed="false">
      <c r="A193" s="8" t="n">
        <f aca="false">B193*4*LN(2)/(C193*1E-015*3.14*(F193*0.0001)^2)</f>
        <v>6.60978991262904E+020</v>
      </c>
      <c r="B193" s="8" t="n">
        <v>2.445575</v>
      </c>
      <c r="C193" s="8" t="n">
        <v>30</v>
      </c>
      <c r="D193" s="8" t="n">
        <v>5.5</v>
      </c>
      <c r="E193" s="6" t="n">
        <f aca="false">B193/(C193*1E-015)</f>
        <v>81519166666666.7</v>
      </c>
      <c r="F193" s="8" t="n">
        <v>3.3</v>
      </c>
      <c r="G193" s="8" t="s">
        <v>81</v>
      </c>
      <c r="H193" s="8" t="n">
        <v>0.618</v>
      </c>
      <c r="I193" s="8"/>
      <c r="J193" s="8"/>
      <c r="K193" s="8"/>
      <c r="L193" s="8"/>
      <c r="M193" s="8"/>
      <c r="N193" s="8"/>
      <c r="O193" s="8" t="s">
        <v>82</v>
      </c>
    </row>
    <row r="194" customFormat="false" ht="15" hidden="false" customHeight="false" outlineLevel="0" collapsed="false">
      <c r="A194" s="8" t="n">
        <f aca="false">B194*4*LN(2)/(C194*1E-015*3.14*(F194*0.0001)^2)</f>
        <v>6.52201794594938E+020</v>
      </c>
      <c r="B194" s="8" t="n">
        <v>2.4131</v>
      </c>
      <c r="C194" s="8" t="n">
        <v>30</v>
      </c>
      <c r="D194" s="8" t="n">
        <v>6.2</v>
      </c>
      <c r="E194" s="6" t="n">
        <f aca="false">B194/(C194*1E-015)</f>
        <v>80436666666666.7</v>
      </c>
      <c r="F194" s="8" t="n">
        <v>3.3</v>
      </c>
      <c r="G194" s="8" t="s">
        <v>81</v>
      </c>
      <c r="H194" s="8" t="n">
        <v>0.529</v>
      </c>
      <c r="I194" s="8"/>
      <c r="J194" s="8"/>
      <c r="K194" s="8"/>
      <c r="L194" s="8"/>
      <c r="M194" s="8"/>
      <c r="N194" s="8"/>
      <c r="O194" s="8" t="s">
        <v>82</v>
      </c>
    </row>
    <row r="195" customFormat="false" ht="15" hidden="false" customHeight="false" outlineLevel="0" collapsed="false">
      <c r="A195" s="8" t="n">
        <f aca="false">B195*4*LN(2)/(C195*1E-015*3.14*(F195*0.0001)^2)</f>
        <v>6.547707631655E+020</v>
      </c>
      <c r="B195" s="8" t="n">
        <v>2.422605</v>
      </c>
      <c r="C195" s="8" t="n">
        <v>30</v>
      </c>
      <c r="D195" s="8" t="n">
        <v>5.5</v>
      </c>
      <c r="E195" s="6" t="n">
        <f aca="false">B195/(C195*1E-015)</f>
        <v>80753500000000</v>
      </c>
      <c r="F195" s="8" t="n">
        <v>3.3</v>
      </c>
      <c r="G195" s="8" t="s">
        <v>81</v>
      </c>
      <c r="H195" s="8" t="n">
        <v>0.524</v>
      </c>
      <c r="I195" s="8"/>
      <c r="J195" s="8"/>
      <c r="K195" s="8"/>
      <c r="L195" s="8"/>
      <c r="M195" s="8"/>
      <c r="N195" s="8"/>
      <c r="O195" s="8" t="s">
        <v>82</v>
      </c>
    </row>
    <row r="196" customFormat="false" ht="15" hidden="false" customHeight="false" outlineLevel="0" collapsed="false">
      <c r="A196" s="8" t="n">
        <f aca="false">B196*4*LN(2)/(C196*1E-015*3.14*(F196*0.0001)^2)</f>
        <v>6.62983084050986E+020</v>
      </c>
      <c r="B196" s="8" t="n">
        <v>2.45299</v>
      </c>
      <c r="C196" s="8" t="n">
        <v>30</v>
      </c>
      <c r="D196" s="8" t="n">
        <v>5</v>
      </c>
      <c r="E196" s="6" t="n">
        <f aca="false">B196/(C196*1E-015)</f>
        <v>81766333333333.3</v>
      </c>
      <c r="F196" s="8" t="n">
        <v>3.3</v>
      </c>
      <c r="G196" s="8" t="s">
        <v>81</v>
      </c>
      <c r="H196" s="8" t="n">
        <v>0.547</v>
      </c>
      <c r="I196" s="8"/>
      <c r="J196" s="8"/>
      <c r="K196" s="8"/>
      <c r="L196" s="8"/>
      <c r="M196" s="8"/>
      <c r="N196" s="8"/>
      <c r="O196" s="8" t="s">
        <v>82</v>
      </c>
    </row>
    <row r="197" customFormat="false" ht="15" hidden="false" customHeight="false" outlineLevel="0" collapsed="false">
      <c r="A197" s="8" t="n">
        <f aca="false">B197*4*LN(2)/(C197*1E-015*3.14*(F197*0.0001)^2)</f>
        <v>6.59864104850114E+020</v>
      </c>
      <c r="B197" s="8" t="n">
        <v>2.44145</v>
      </c>
      <c r="C197" s="8" t="n">
        <v>30</v>
      </c>
      <c r="D197" s="8" t="n">
        <v>4.6</v>
      </c>
      <c r="E197" s="6" t="n">
        <f aca="false">B197/(C197*1E-015)</f>
        <v>81381666666666.7</v>
      </c>
      <c r="F197" s="8" t="n">
        <v>3.3</v>
      </c>
      <c r="G197" s="8" t="s">
        <v>81</v>
      </c>
      <c r="H197" s="8" t="n">
        <v>0.585</v>
      </c>
      <c r="I197" s="8"/>
      <c r="J197" s="8"/>
      <c r="K197" s="8"/>
      <c r="L197" s="8"/>
      <c r="M197" s="8"/>
      <c r="N197" s="8"/>
      <c r="O197" s="8" t="s">
        <v>82</v>
      </c>
    </row>
    <row r="198" customFormat="false" ht="15" hidden="false" customHeight="false" outlineLevel="0" collapsed="false">
      <c r="A198" s="8" t="n">
        <f aca="false">B198*4*LN(2)/(C198*1E-015*3.14*(F198*0.0001)^2)</f>
        <v>6.55427532615944E+020</v>
      </c>
      <c r="B198" s="8" t="n">
        <v>2.425035</v>
      </c>
      <c r="C198" s="8" t="n">
        <v>30</v>
      </c>
      <c r="D198" s="8" t="n">
        <v>3.4</v>
      </c>
      <c r="E198" s="6" t="n">
        <f aca="false">B198/(C198*1E-015)</f>
        <v>80834500000000</v>
      </c>
      <c r="F198" s="8" t="n">
        <v>3.3</v>
      </c>
      <c r="G198" s="8" t="s">
        <v>81</v>
      </c>
      <c r="H198" s="16" t="n">
        <v>0.61</v>
      </c>
      <c r="I198" s="8"/>
      <c r="J198" s="8"/>
      <c r="K198" s="8"/>
      <c r="L198" s="8"/>
      <c r="M198" s="8"/>
      <c r="N198" s="8"/>
      <c r="O198" s="8" t="s">
        <v>82</v>
      </c>
    </row>
    <row r="199" customFormat="false" ht="15" hidden="false" customHeight="false" outlineLevel="0" collapsed="false">
      <c r="A199" s="8" t="n">
        <f aca="false">B199*4*LN(2)/(C199*1E-015*3.14*(F199*0.0001)^2)</f>
        <v>6.44270560223221E+020</v>
      </c>
      <c r="B199" s="8" t="n">
        <v>2.383755</v>
      </c>
      <c r="C199" s="8" t="n">
        <v>30</v>
      </c>
      <c r="D199" s="8" t="n">
        <v>3.7</v>
      </c>
      <c r="E199" s="6" t="n">
        <f aca="false">B199/(C199*1E-015)</f>
        <v>79458500000000</v>
      </c>
      <c r="F199" s="8" t="n">
        <v>3.3</v>
      </c>
      <c r="G199" s="8" t="s">
        <v>81</v>
      </c>
      <c r="H199" s="8" t="n">
        <v>0.555</v>
      </c>
      <c r="I199" s="8"/>
      <c r="J199" s="8"/>
      <c r="K199" s="8"/>
      <c r="L199" s="8"/>
      <c r="M199" s="8"/>
      <c r="N199" s="8"/>
      <c r="O199" s="8" t="s">
        <v>82</v>
      </c>
    </row>
    <row r="200" customFormat="false" ht="15" hidden="false" customHeight="false" outlineLevel="0" collapsed="false">
      <c r="A200" s="8" t="n">
        <f aca="false">B200*4*LN(2)/(C200*1E-015*3.14*(F200*0.0001)^2)</f>
        <v>6.54050478973964E+020</v>
      </c>
      <c r="B200" s="8" t="n">
        <v>2.41994</v>
      </c>
      <c r="C200" s="8" t="n">
        <v>30</v>
      </c>
      <c r="D200" s="8" t="n">
        <v>4.5</v>
      </c>
      <c r="E200" s="6" t="n">
        <f aca="false">B200/(C200*1E-015)</f>
        <v>80664666666666.7</v>
      </c>
      <c r="F200" s="8" t="n">
        <v>3.3</v>
      </c>
      <c r="G200" s="8" t="s">
        <v>81</v>
      </c>
      <c r="H200" s="8" t="n">
        <v>0.571</v>
      </c>
      <c r="I200" s="8"/>
      <c r="J200" s="8"/>
      <c r="K200" s="8"/>
      <c r="L200" s="8"/>
      <c r="M200" s="8"/>
      <c r="N200" s="8"/>
      <c r="O200" s="8" t="s">
        <v>82</v>
      </c>
    </row>
    <row r="201" customFormat="false" ht="15" hidden="false" customHeight="false" outlineLevel="0" collapsed="false">
      <c r="A201" s="8" t="n">
        <f aca="false">B201*4*LN(2)/(C201*1E-015*3.14*(F201*0.0001)^2)</f>
        <v>6.39019107374612E+020</v>
      </c>
      <c r="B201" s="8" t="n">
        <v>2.364325</v>
      </c>
      <c r="C201" s="8" t="n">
        <v>30</v>
      </c>
      <c r="D201" s="8" t="n">
        <v>3.8</v>
      </c>
      <c r="E201" s="6" t="n">
        <f aca="false">B201/(C201*1E-015)</f>
        <v>78810833333333.3</v>
      </c>
      <c r="F201" s="8" t="n">
        <v>3.3</v>
      </c>
      <c r="G201" s="8" t="s">
        <v>81</v>
      </c>
      <c r="H201" s="8" t="n">
        <v>0.516</v>
      </c>
      <c r="I201" s="8"/>
      <c r="J201" s="8"/>
      <c r="K201" s="8"/>
      <c r="L201" s="8"/>
      <c r="M201" s="8"/>
      <c r="N201" s="8"/>
      <c r="O201" s="8" t="s">
        <v>82</v>
      </c>
    </row>
    <row r="202" customFormat="false" ht="15" hidden="false" customHeight="false" outlineLevel="0" collapsed="false">
      <c r="A202" s="8" t="n">
        <f aca="false">B202*4*LN(2)/(C202*1E-015*3.14*(F202*0.0001)^2)</f>
        <v>6.50796362026087E+020</v>
      </c>
      <c r="B202" s="8" t="n">
        <v>2.4079</v>
      </c>
      <c r="C202" s="8" t="n">
        <v>30</v>
      </c>
      <c r="D202" s="8" t="n">
        <v>4.3</v>
      </c>
      <c r="E202" s="6" t="n">
        <f aca="false">B202/(C202*1E-015)</f>
        <v>80263333333333.3</v>
      </c>
      <c r="F202" s="8" t="n">
        <v>3.3</v>
      </c>
      <c r="G202" s="8" t="s">
        <v>81</v>
      </c>
      <c r="H202" s="8" t="n">
        <v>0.569</v>
      </c>
      <c r="I202" s="8"/>
      <c r="J202" s="8"/>
      <c r="K202" s="8"/>
      <c r="L202" s="8"/>
      <c r="M202" s="8"/>
      <c r="N202" s="8"/>
      <c r="O202" s="8" t="s">
        <v>82</v>
      </c>
    </row>
    <row r="203" customFormat="false" ht="15" hidden="false" customHeight="false" outlineLevel="0" collapsed="false">
      <c r="A203" s="8" t="n">
        <f aca="false">B203*4*LN(2)/(C203*1E-015*3.14*(F203*0.0001)^2)</f>
        <v>6.57626223759713E+020</v>
      </c>
      <c r="B203" s="8" t="n">
        <v>2.43317</v>
      </c>
      <c r="C203" s="8" t="n">
        <v>30</v>
      </c>
      <c r="D203" s="8" t="n">
        <v>4</v>
      </c>
      <c r="E203" s="6" t="n">
        <f aca="false">B203/(C203*1E-015)</f>
        <v>81105666666666.7</v>
      </c>
      <c r="F203" s="8" t="n">
        <v>3.3</v>
      </c>
      <c r="G203" s="8" t="s">
        <v>81</v>
      </c>
      <c r="H203" s="8" t="n">
        <v>0.632</v>
      </c>
      <c r="I203" s="8"/>
      <c r="J203" s="8"/>
      <c r="K203" s="8"/>
      <c r="L203" s="8"/>
      <c r="M203" s="8"/>
      <c r="N203" s="8"/>
      <c r="O203" s="8" t="s">
        <v>82</v>
      </c>
    </row>
    <row r="204" customFormat="false" ht="15" hidden="false" customHeight="false" outlineLevel="0" collapsed="false">
      <c r="A204" s="8" t="n">
        <f aca="false">B204*4*LN(2)/(C204*1E-015*3.14*(F204*0.0001)^2)</f>
        <v>6.52147739496136E+020</v>
      </c>
      <c r="B204" s="8" t="n">
        <v>2.4129</v>
      </c>
      <c r="C204" s="8" t="n">
        <v>30</v>
      </c>
      <c r="D204" s="8" t="n">
        <v>3.6</v>
      </c>
      <c r="E204" s="6" t="n">
        <f aca="false">B204/(C204*1E-015)</f>
        <v>80430000000000</v>
      </c>
      <c r="F204" s="8" t="n">
        <v>3.3</v>
      </c>
      <c r="G204" s="8" t="s">
        <v>81</v>
      </c>
      <c r="H204" s="8" t="n">
        <v>0.576</v>
      </c>
      <c r="I204" s="8"/>
      <c r="J204" s="8"/>
      <c r="K204" s="8"/>
      <c r="L204" s="8"/>
      <c r="M204" s="8"/>
      <c r="N204" s="8"/>
      <c r="O204" s="8" t="s">
        <v>82</v>
      </c>
    </row>
    <row r="205" customFormat="false" ht="15" hidden="false" customHeight="false" outlineLevel="0" collapsed="false">
      <c r="A205" s="8" t="n">
        <f aca="false">B205*4*LN(2)/(C205*1E-015*3.14*(F205*0.0001)^2)</f>
        <v>6.43608385262897E+020</v>
      </c>
      <c r="B205" s="8" t="n">
        <v>2.381305</v>
      </c>
      <c r="C205" s="8" t="n">
        <v>30</v>
      </c>
      <c r="D205" s="8" t="n">
        <v>3.7</v>
      </c>
      <c r="E205" s="6" t="n">
        <f aca="false">B205/(C205*1E-015)</f>
        <v>79376833333333.3</v>
      </c>
      <c r="F205" s="8" t="n">
        <v>3.3</v>
      </c>
      <c r="G205" s="8" t="s">
        <v>81</v>
      </c>
      <c r="H205" s="8" t="n">
        <v>0.547</v>
      </c>
      <c r="I205" s="8"/>
      <c r="J205" s="8"/>
      <c r="K205" s="8"/>
      <c r="L205" s="8"/>
      <c r="M205" s="8"/>
      <c r="N205" s="8"/>
      <c r="O205" s="8" t="s">
        <v>82</v>
      </c>
    </row>
    <row r="206" customFormat="false" ht="15" hidden="false" customHeight="false" outlineLevel="0" collapsed="false">
      <c r="A206" s="8" t="n">
        <f aca="false">B206*4*LN(2)/(C206*1E-015*3.14*(F206*0.0001)^2)</f>
        <v>6.48569291955446E+020</v>
      </c>
      <c r="B206" s="8" t="n">
        <v>2.39966</v>
      </c>
      <c r="C206" s="8" t="n">
        <v>30</v>
      </c>
      <c r="D206" s="8" t="n">
        <v>3.7</v>
      </c>
      <c r="E206" s="6" t="n">
        <f aca="false">B206/(C206*1E-015)</f>
        <v>79988666666666.7</v>
      </c>
      <c r="F206" s="8" t="n">
        <v>3.3</v>
      </c>
      <c r="G206" s="8" t="s">
        <v>81</v>
      </c>
      <c r="H206" s="8" t="n">
        <v>0.569</v>
      </c>
      <c r="I206" s="8"/>
      <c r="J206" s="8"/>
      <c r="K206" s="8"/>
      <c r="L206" s="8"/>
      <c r="M206" s="8"/>
      <c r="N206" s="8"/>
      <c r="O206" s="8" t="s">
        <v>82</v>
      </c>
    </row>
    <row r="207" customFormat="false" ht="15" hidden="false" customHeight="false" outlineLevel="0" collapsed="false">
      <c r="A207" s="8" t="n">
        <f aca="false">B207*4*LN(2)/(C207*1E-015*3.14*(F207*0.0001)^2)</f>
        <v>6.52877483329962E+020</v>
      </c>
      <c r="B207" s="8" t="n">
        <v>2.4156</v>
      </c>
      <c r="C207" s="8" t="n">
        <v>30</v>
      </c>
      <c r="D207" s="8" t="n">
        <v>0</v>
      </c>
      <c r="E207" s="6" t="n">
        <f aca="false">B207/(C207*1E-015)</f>
        <v>80520000000000</v>
      </c>
      <c r="F207" s="8" t="n">
        <v>3.3</v>
      </c>
      <c r="G207" s="8" t="s">
        <v>81</v>
      </c>
      <c r="H207" s="8" t="n">
        <v>0.534</v>
      </c>
      <c r="I207" s="8"/>
      <c r="J207" s="8"/>
      <c r="K207" s="8"/>
      <c r="L207" s="8"/>
      <c r="M207" s="8"/>
      <c r="N207" s="8"/>
      <c r="O207" s="8" t="s">
        <v>82</v>
      </c>
    </row>
    <row r="208" customFormat="false" ht="15" hidden="false" customHeight="false" outlineLevel="0" collapsed="false">
      <c r="A208" s="8" t="n">
        <f aca="false">B208*4*LN(2)/(C208*1E-015*3.14*(F208*0.0001)^2)</f>
        <v>6.49138221870337E+020</v>
      </c>
      <c r="B208" s="8" t="n">
        <v>2.401765</v>
      </c>
      <c r="C208" s="8" t="n">
        <v>30</v>
      </c>
      <c r="D208" s="8" t="n">
        <v>4</v>
      </c>
      <c r="E208" s="6" t="n">
        <f aca="false">B208/(C208*1E-015)</f>
        <v>80058833333333.3</v>
      </c>
      <c r="F208" s="8" t="n">
        <v>3.3</v>
      </c>
      <c r="G208" s="8" t="s">
        <v>81</v>
      </c>
      <c r="H208" s="8" t="n">
        <v>0.597</v>
      </c>
      <c r="I208" s="8"/>
      <c r="J208" s="8"/>
      <c r="K208" s="8"/>
      <c r="L208" s="8"/>
      <c r="M208" s="8"/>
      <c r="N208" s="8"/>
      <c r="O208" s="8" t="s">
        <v>82</v>
      </c>
    </row>
    <row r="209" customFormat="false" ht="15" hidden="false" customHeight="false" outlineLevel="0" collapsed="false">
      <c r="A209" s="8" t="n">
        <f aca="false">B209*4*LN(2)/(C209*1E-015*3.14*(F209*0.0001)^2)</f>
        <v>6.48903082190548E+020</v>
      </c>
      <c r="B209" s="8" t="n">
        <v>2.400895</v>
      </c>
      <c r="C209" s="8" t="n">
        <v>30</v>
      </c>
      <c r="D209" s="8" t="n">
        <v>6.8</v>
      </c>
      <c r="E209" s="6" t="n">
        <f aca="false">B209/(C209*1E-015)</f>
        <v>80029833333333.3</v>
      </c>
      <c r="F209" s="8" t="n">
        <v>3.3</v>
      </c>
      <c r="G209" s="8" t="s">
        <v>81</v>
      </c>
      <c r="H209" s="8" t="n">
        <v>0.669</v>
      </c>
      <c r="I209" s="8"/>
      <c r="J209" s="8"/>
      <c r="K209" s="8"/>
      <c r="L209" s="8"/>
      <c r="M209" s="8"/>
      <c r="N209" s="8"/>
      <c r="O209" s="8" t="s">
        <v>82</v>
      </c>
    </row>
    <row r="210" customFormat="false" ht="15" hidden="false" customHeight="false" outlineLevel="0" collapsed="false">
      <c r="A210" s="8" t="n">
        <f aca="false">B210*4*LN(2)/(C210*1E-015*3.14*(F210*0.0001)^2)</f>
        <v>6.40065073536429E+020</v>
      </c>
      <c r="B210" s="8" t="n">
        <v>2.368195</v>
      </c>
      <c r="C210" s="8" t="n">
        <v>30</v>
      </c>
      <c r="D210" s="8" t="n">
        <v>6.8</v>
      </c>
      <c r="E210" s="6" t="n">
        <f aca="false">B210/(C210*1E-015)</f>
        <v>78939833333333.3</v>
      </c>
      <c r="F210" s="8" t="n">
        <v>3.3</v>
      </c>
      <c r="G210" s="8" t="s">
        <v>81</v>
      </c>
      <c r="H210" s="8" t="n">
        <v>0.663</v>
      </c>
      <c r="I210" s="8"/>
      <c r="J210" s="8"/>
      <c r="K210" s="8"/>
      <c r="L210" s="8"/>
      <c r="M210" s="8"/>
      <c r="N210" s="8"/>
      <c r="O210" s="8" t="s">
        <v>82</v>
      </c>
    </row>
    <row r="211" customFormat="false" ht="15" hidden="false" customHeight="false" outlineLevel="0" collapsed="false">
      <c r="A211" s="8" t="n">
        <f aca="false">B211*4*LN(2)/(C211*1E-015*3.14*(F211*0.0001)^2)</f>
        <v>6.51904491551527E+020</v>
      </c>
      <c r="B211" s="8" t="n">
        <v>2.412</v>
      </c>
      <c r="C211" s="8" t="n">
        <v>30</v>
      </c>
      <c r="D211" s="8" t="n">
        <v>6.3</v>
      </c>
      <c r="E211" s="6" t="n">
        <f aca="false">B211/(C211*1E-015)</f>
        <v>80400000000000</v>
      </c>
      <c r="F211" s="8" t="n">
        <v>3.3</v>
      </c>
      <c r="G211" s="8" t="s">
        <v>81</v>
      </c>
      <c r="H211" s="8" t="n">
        <v>0.583</v>
      </c>
      <c r="I211" s="8"/>
      <c r="J211" s="8"/>
      <c r="K211" s="8"/>
      <c r="L211" s="8"/>
      <c r="M211" s="8"/>
      <c r="N211" s="8"/>
      <c r="O211" s="8" t="s">
        <v>82</v>
      </c>
    </row>
    <row r="212" customFormat="false" ht="15" hidden="false" customHeight="false" outlineLevel="0" collapsed="false">
      <c r="A212" s="8" t="n">
        <f aca="false">B212*4*LN(2)/(C212*1E-015*3.14*(F212*0.0001)^2)</f>
        <v>6.41101580055957E+020</v>
      </c>
      <c r="B212" s="8" t="n">
        <v>2.37203</v>
      </c>
      <c r="C212" s="8" t="n">
        <v>30</v>
      </c>
      <c r="D212" s="8" t="n">
        <v>6.7</v>
      </c>
      <c r="E212" s="6" t="n">
        <f aca="false">B212/(C212*1E-015)</f>
        <v>79067666666666.7</v>
      </c>
      <c r="F212" s="8" t="n">
        <v>3.3</v>
      </c>
      <c r="G212" s="8" t="s">
        <v>81</v>
      </c>
      <c r="H212" s="16" t="n">
        <v>0.55</v>
      </c>
      <c r="I212" s="8"/>
      <c r="J212" s="8"/>
      <c r="K212" s="8"/>
      <c r="L212" s="8"/>
      <c r="M212" s="8"/>
      <c r="N212" s="8"/>
      <c r="O212" s="8" t="s">
        <v>82</v>
      </c>
    </row>
    <row r="213" customFormat="false" ht="15" hidden="false" customHeight="false" outlineLevel="0" collapsed="false">
      <c r="A213" s="8" t="n">
        <f aca="false">B213*4*LN(2)/(C213*1E-015*3.14*(F213*0.0001)^2)</f>
        <v>6.53597767521498E+020</v>
      </c>
      <c r="B213" s="8" t="n">
        <v>2.418265</v>
      </c>
      <c r="C213" s="8" t="n">
        <v>30</v>
      </c>
      <c r="D213" s="8" t="n">
        <v>6</v>
      </c>
      <c r="E213" s="6" t="n">
        <f aca="false">B213/(C213*1E-015)</f>
        <v>80608833333333.3</v>
      </c>
      <c r="F213" s="8" t="n">
        <v>3.3</v>
      </c>
      <c r="G213" s="8" t="s">
        <v>81</v>
      </c>
      <c r="H213" s="8" t="n">
        <v>0.531</v>
      </c>
      <c r="I213" s="8"/>
      <c r="J213" s="8"/>
      <c r="K213" s="8"/>
      <c r="L213" s="8"/>
      <c r="M213" s="8"/>
      <c r="N213" s="8"/>
      <c r="O213" s="8" t="s">
        <v>82</v>
      </c>
    </row>
    <row r="214" customFormat="false" ht="15" hidden="false" customHeight="false" outlineLevel="0" collapsed="false">
      <c r="A214" s="8" t="n">
        <f aca="false">B214*4*LN(2)/(C214*1E-015*3.14*(F214*0.0001)^2)</f>
        <v>6.54353187527255E+020</v>
      </c>
      <c r="B214" s="8" t="n">
        <v>2.42106</v>
      </c>
      <c r="C214" s="8" t="n">
        <v>30</v>
      </c>
      <c r="D214" s="8" t="n">
        <v>6.2</v>
      </c>
      <c r="E214" s="6" t="n">
        <f aca="false">B214/(C214*1E-015)</f>
        <v>80702000000000</v>
      </c>
      <c r="F214" s="8" t="n">
        <v>3.3</v>
      </c>
      <c r="G214" s="8" t="s">
        <v>81</v>
      </c>
      <c r="H214" s="8" t="n">
        <v>0.587</v>
      </c>
      <c r="I214" s="8"/>
      <c r="J214" s="8"/>
      <c r="K214" s="8"/>
      <c r="L214" s="8"/>
      <c r="M214" s="8"/>
      <c r="N214" s="8"/>
      <c r="O214" s="8" t="s">
        <v>82</v>
      </c>
    </row>
    <row r="215" customFormat="false" ht="15" hidden="false" customHeight="false" outlineLevel="0" collapsed="false">
      <c r="A215" s="8" t="n">
        <f aca="false">B215*4*LN(2)/(C215*1E-015*3.14*(F215*0.0001)^2)</f>
        <v>6.4313405177091E+020</v>
      </c>
      <c r="B215" s="8" t="n">
        <v>2.37955</v>
      </c>
      <c r="C215" s="8" t="n">
        <v>30</v>
      </c>
      <c r="D215" s="8" t="n">
        <v>6.8</v>
      </c>
      <c r="E215" s="6" t="n">
        <f aca="false">B215/(C215*1E-015)</f>
        <v>79318333333333.3</v>
      </c>
      <c r="F215" s="8" t="n">
        <v>3.3</v>
      </c>
      <c r="G215" s="8" t="s">
        <v>81</v>
      </c>
      <c r="H215" s="8" t="n">
        <v>0.648</v>
      </c>
      <c r="I215" s="8"/>
      <c r="J215" s="8"/>
      <c r="K215" s="8"/>
      <c r="L215" s="8"/>
      <c r="M215" s="8"/>
      <c r="N215" s="8"/>
      <c r="O215" s="8" t="s">
        <v>82</v>
      </c>
    </row>
    <row r="216" customFormat="false" ht="15" hidden="false" customHeight="false" outlineLevel="0" collapsed="false">
      <c r="A216" s="8" t="n">
        <f aca="false">B216*4*LN(2)/(C216*1E-015*3.14*(F216*0.0001)^2)</f>
        <v>6.48159824582022E+020</v>
      </c>
      <c r="B216" s="8" t="n">
        <v>2.398145</v>
      </c>
      <c r="C216" s="8" t="n">
        <v>30</v>
      </c>
      <c r="D216" s="8" t="n">
        <v>5.5</v>
      </c>
      <c r="E216" s="6" t="n">
        <f aca="false">B216/(C216*1E-015)</f>
        <v>79938166666666.7</v>
      </c>
      <c r="F216" s="8" t="n">
        <v>3.3</v>
      </c>
      <c r="G216" s="8" t="s">
        <v>81</v>
      </c>
      <c r="H216" s="8" t="n">
        <v>0.576</v>
      </c>
      <c r="I216" s="8"/>
      <c r="J216" s="8"/>
      <c r="K216" s="8"/>
      <c r="L216" s="8"/>
      <c r="M216" s="8"/>
      <c r="N216" s="8"/>
      <c r="O216" s="8" t="s">
        <v>82</v>
      </c>
    </row>
    <row r="217" customFormat="false" ht="15" hidden="false" customHeight="false" outlineLevel="0" collapsed="false">
      <c r="A217" s="8" t="n">
        <f aca="false">B217*4*LN(2)/(C217*1E-015*3.14*(F217*0.0001)^2)</f>
        <v>6.53601821653908E+020</v>
      </c>
      <c r="B217" s="8" t="n">
        <v>2.41828</v>
      </c>
      <c r="C217" s="8" t="n">
        <v>30</v>
      </c>
      <c r="D217" s="8" t="n">
        <v>4.8</v>
      </c>
      <c r="E217" s="6" t="n">
        <f aca="false">B217/(C217*1E-015)</f>
        <v>80609333333333.3</v>
      </c>
      <c r="F217" s="8" t="n">
        <v>3.3</v>
      </c>
      <c r="G217" s="8" t="s">
        <v>81</v>
      </c>
      <c r="H217" s="16" t="n">
        <v>0.54</v>
      </c>
      <c r="I217" s="8"/>
      <c r="J217" s="8"/>
      <c r="K217" s="8"/>
      <c r="L217" s="8"/>
      <c r="M217" s="8"/>
      <c r="N217" s="8"/>
      <c r="O217" s="8" t="s">
        <v>82</v>
      </c>
    </row>
    <row r="218" customFormat="false" ht="15" hidden="false" customHeight="false" outlineLevel="0" collapsed="false">
      <c r="A218" s="8" t="n">
        <f aca="false">B218*4*LN(2)/(C218*1E-015*3.14*(F218*0.0001)^2)</f>
        <v>6.64534465386603E+020</v>
      </c>
      <c r="B218" s="8" t="n">
        <v>2.45873</v>
      </c>
      <c r="C218" s="8" t="n">
        <v>30</v>
      </c>
      <c r="D218" s="8" t="n">
        <v>0</v>
      </c>
      <c r="E218" s="6" t="n">
        <f aca="false">B218/(C218*1E-015)</f>
        <v>81957666666666.7</v>
      </c>
      <c r="F218" s="8" t="n">
        <v>3.3</v>
      </c>
      <c r="G218" s="8" t="s">
        <v>81</v>
      </c>
      <c r="H218" s="8" t="n">
        <v>0.556</v>
      </c>
      <c r="I218" s="8"/>
      <c r="J218" s="8"/>
      <c r="K218" s="8"/>
      <c r="L218" s="8"/>
      <c r="M218" s="8"/>
      <c r="N218" s="8"/>
      <c r="O218" s="8" t="s">
        <v>82</v>
      </c>
    </row>
    <row r="219" customFormat="false" ht="15" hidden="false" customHeight="false" outlineLevel="0" collapsed="false">
      <c r="A219" s="8" t="n">
        <f aca="false">B219*4*LN(2)/(C219*1E-015*3.14*(F219*0.0001)^2)</f>
        <v>6.55301854511229E+020</v>
      </c>
      <c r="B219" s="8" t="n">
        <v>2.42457</v>
      </c>
      <c r="C219" s="8" t="n">
        <v>30</v>
      </c>
      <c r="D219" s="8" t="n">
        <v>6.8</v>
      </c>
      <c r="E219" s="6" t="n">
        <f aca="false">B219/(C219*1E-015)</f>
        <v>80819000000000</v>
      </c>
      <c r="F219" s="8" t="n">
        <v>3.3</v>
      </c>
      <c r="G219" s="8" t="s">
        <v>81</v>
      </c>
      <c r="H219" s="8" t="n">
        <v>0.626</v>
      </c>
      <c r="I219" s="8"/>
      <c r="J219" s="8"/>
      <c r="K219" s="8"/>
      <c r="L219" s="8"/>
      <c r="M219" s="8"/>
      <c r="N219" s="8"/>
      <c r="O219" s="8" t="s">
        <v>82</v>
      </c>
    </row>
    <row r="220" customFormat="false" ht="15" hidden="false" customHeight="false" outlineLevel="0" collapsed="false">
      <c r="A220" s="8" t="n">
        <f aca="false">B220*4*LN(2)/(C220*1E-015*3.14*(F220*0.0001)^2)</f>
        <v>6.48408478036511E+020</v>
      </c>
      <c r="B220" s="8" t="n">
        <v>2.399065</v>
      </c>
      <c r="C220" s="8" t="n">
        <v>30</v>
      </c>
      <c r="D220" s="8" t="n">
        <v>6.8</v>
      </c>
      <c r="E220" s="6" t="n">
        <f aca="false">B220/(C220*1E-015)</f>
        <v>79968833333333.3</v>
      </c>
      <c r="F220" s="8" t="n">
        <v>3.3</v>
      </c>
      <c r="G220" s="8" t="s">
        <v>81</v>
      </c>
      <c r="H220" s="8" t="n">
        <v>0.627</v>
      </c>
      <c r="I220" s="8"/>
      <c r="J220" s="8"/>
      <c r="K220" s="8"/>
      <c r="L220" s="8"/>
      <c r="M220" s="8"/>
      <c r="N220" s="8"/>
      <c r="O220" s="8" t="s">
        <v>82</v>
      </c>
    </row>
    <row r="221" customFormat="false" ht="15" hidden="false" customHeight="false" outlineLevel="0" collapsed="false">
      <c r="A221" s="8" t="n">
        <f aca="false">B221*4*LN(2)/(C221*1E-015*3.14*(F221*0.0001)^2)</f>
        <v>6.52611261968362E+020</v>
      </c>
      <c r="B221" s="8" t="n">
        <v>2.414615</v>
      </c>
      <c r="C221" s="8" t="n">
        <v>30</v>
      </c>
      <c r="D221" s="8" t="n">
        <v>3.8</v>
      </c>
      <c r="E221" s="6" t="n">
        <f aca="false">B221/(C221*1E-015)</f>
        <v>80487166666666.7</v>
      </c>
      <c r="F221" s="8" t="n">
        <v>3.3</v>
      </c>
      <c r="G221" s="8" t="s">
        <v>81</v>
      </c>
      <c r="H221" s="8" t="n">
        <v>0.595</v>
      </c>
      <c r="I221" s="8"/>
      <c r="J221" s="8"/>
      <c r="K221" s="8"/>
      <c r="L221" s="8"/>
      <c r="M221" s="8"/>
      <c r="N221" s="8"/>
      <c r="O221" s="8" t="s">
        <v>82</v>
      </c>
    </row>
    <row r="222" customFormat="false" ht="15" hidden="false" customHeight="false" outlineLevel="0" collapsed="false">
      <c r="A222" s="8" t="n">
        <f aca="false">B222*4*LN(2)/(C222*1E-015*3.14*(F222*0.0001)^2)</f>
        <v>6.49877425346454E+020</v>
      </c>
      <c r="B222" s="8" t="n">
        <v>2.4045</v>
      </c>
      <c r="C222" s="8" t="n">
        <v>30</v>
      </c>
      <c r="D222" s="8" t="n">
        <v>6.8</v>
      </c>
      <c r="E222" s="6" t="n">
        <f aca="false">B222/(C222*1E-015)</f>
        <v>80150000000000</v>
      </c>
      <c r="F222" s="8" t="n">
        <v>3.3</v>
      </c>
      <c r="G222" s="8" t="s">
        <v>81</v>
      </c>
      <c r="H222" s="8" t="n">
        <v>0.572</v>
      </c>
      <c r="I222" s="8"/>
      <c r="J222" s="8"/>
      <c r="K222" s="8"/>
      <c r="L222" s="8"/>
      <c r="M222" s="8"/>
      <c r="N222" s="8"/>
      <c r="O222" s="8" t="s">
        <v>82</v>
      </c>
    </row>
    <row r="223" customFormat="false" ht="15" hidden="false" customHeight="false" outlineLevel="0" collapsed="false">
      <c r="A223" s="8" t="n">
        <f aca="false">B223*4*LN(2)/(C223*1E-015*3.14*(F223*0.0001)^2)</f>
        <v>6.5809109760941E+020</v>
      </c>
      <c r="B223" s="8" t="n">
        <v>2.43489</v>
      </c>
      <c r="C223" s="8" t="n">
        <v>30</v>
      </c>
      <c r="D223" s="8" t="n">
        <v>6.8</v>
      </c>
      <c r="E223" s="6" t="n">
        <f aca="false">B223/(C223*1E-015)</f>
        <v>81163000000000</v>
      </c>
      <c r="F223" s="8" t="n">
        <v>3.3</v>
      </c>
      <c r="G223" s="8" t="s">
        <v>81</v>
      </c>
      <c r="H223" s="8" t="n">
        <v>0.542</v>
      </c>
      <c r="I223" s="8"/>
      <c r="J223" s="8"/>
      <c r="K223" s="8"/>
      <c r="L223" s="8"/>
      <c r="M223" s="8"/>
      <c r="N223" s="8"/>
      <c r="O223" s="8" t="s">
        <v>82</v>
      </c>
    </row>
    <row r="224" customFormat="false" ht="15" hidden="false" customHeight="false" outlineLevel="0" collapsed="false">
      <c r="A224" s="8" t="n">
        <f aca="false">B224*4*LN(2)/(C224*1E-015*3.14*(F224*0.0001)^2)</f>
        <v>6.49096329168765E+020</v>
      </c>
      <c r="B224" s="8" t="n">
        <v>2.40161</v>
      </c>
      <c r="C224" s="8" t="n">
        <v>30</v>
      </c>
      <c r="D224" s="8" t="n">
        <v>6.2</v>
      </c>
      <c r="E224" s="6" t="n">
        <f aca="false">B224/(C224*1E-015)</f>
        <v>80053666666666.6</v>
      </c>
      <c r="F224" s="8" t="n">
        <v>3.3</v>
      </c>
      <c r="G224" s="8" t="s">
        <v>81</v>
      </c>
      <c r="H224" s="8" t="n">
        <v>0.535</v>
      </c>
      <c r="I224" s="8"/>
      <c r="J224" s="8"/>
      <c r="K224" s="8"/>
      <c r="L224" s="8"/>
      <c r="M224" s="8"/>
      <c r="N224" s="8"/>
      <c r="O224" s="8" t="s">
        <v>82</v>
      </c>
    </row>
    <row r="225" customFormat="false" ht="15" hidden="false" customHeight="false" outlineLevel="0" collapsed="false">
      <c r="A225" s="8" t="n">
        <f aca="false">B225*4*LN(2)/(C225*1E-015*3.14*(F225*0.0001)^2)</f>
        <v>6.57896499253723E+020</v>
      </c>
      <c r="B225" s="8" t="n">
        <v>2.43417</v>
      </c>
      <c r="C225" s="8" t="n">
        <v>30</v>
      </c>
      <c r="D225" s="8" t="n">
        <v>4.4</v>
      </c>
      <c r="E225" s="6" t="n">
        <f aca="false">B225/(C225*1E-015)</f>
        <v>81139000000000</v>
      </c>
      <c r="F225" s="8" t="n">
        <v>3.3</v>
      </c>
      <c r="G225" s="8" t="s">
        <v>81</v>
      </c>
      <c r="H225" s="8" t="n">
        <v>0.533</v>
      </c>
      <c r="I225" s="8"/>
      <c r="J225" s="8"/>
      <c r="K225" s="8"/>
      <c r="L225" s="8"/>
      <c r="M225" s="8"/>
      <c r="N225" s="8"/>
      <c r="O225" s="8" t="s">
        <v>82</v>
      </c>
    </row>
    <row r="226" customFormat="false" ht="15" hidden="false" customHeight="false" outlineLevel="0" collapsed="false">
      <c r="A226" s="8" t="n">
        <f aca="false">B226*4*LN(2)/(C226*1E-015*3.14*(F226*0.0001)^2)</f>
        <v>6.59803292863962E+020</v>
      </c>
      <c r="B226" s="8" t="n">
        <v>2.441225</v>
      </c>
      <c r="C226" s="8" t="n">
        <v>30</v>
      </c>
      <c r="D226" s="8" t="n">
        <v>6.8</v>
      </c>
      <c r="E226" s="6" t="n">
        <f aca="false">B226/(C226*1E-015)</f>
        <v>81374166666666.7</v>
      </c>
      <c r="F226" s="8" t="n">
        <v>3.3</v>
      </c>
      <c r="G226" s="8" t="s">
        <v>81</v>
      </c>
      <c r="H226" s="8" t="n">
        <v>0.505</v>
      </c>
      <c r="I226" s="8"/>
      <c r="J226" s="8"/>
      <c r="K226" s="8"/>
      <c r="L226" s="8"/>
      <c r="M226" s="8"/>
      <c r="N226" s="8"/>
      <c r="O226" s="8" t="s">
        <v>82</v>
      </c>
    </row>
    <row r="227" customFormat="false" ht="15" hidden="false" customHeight="false" outlineLevel="0" collapsed="false">
      <c r="A227" s="8" t="n">
        <f aca="false">B227*4*LN(2)/(C227*1E-015*3.14*(F227*0.0001)^2)</f>
        <v>6.52346391984233E+020</v>
      </c>
      <c r="B227" s="8" t="n">
        <v>2.413635</v>
      </c>
      <c r="C227" s="8" t="n">
        <v>30</v>
      </c>
      <c r="D227" s="8" t="n">
        <v>6.8</v>
      </c>
      <c r="E227" s="6" t="n">
        <f aca="false">B227/(C227*1E-015)</f>
        <v>80454500000000</v>
      </c>
      <c r="F227" s="8" t="n">
        <v>3.3</v>
      </c>
      <c r="G227" s="8" t="s">
        <v>81</v>
      </c>
      <c r="H227" s="8" t="n">
        <v>0.515</v>
      </c>
      <c r="I227" s="8"/>
      <c r="J227" s="8"/>
      <c r="K227" s="8"/>
      <c r="L227" s="8"/>
      <c r="M227" s="8"/>
      <c r="N227" s="8"/>
      <c r="O227" s="8" t="s">
        <v>82</v>
      </c>
    </row>
    <row r="228" customFormat="false" ht="15" hidden="false" customHeight="false" outlineLevel="0" collapsed="false">
      <c r="A228" s="8" t="n">
        <f aca="false">B228*4*LN(2)/(C228*1E-015*3.14*(F228*0.0001)^2)</f>
        <v>6.5975464327504E+020</v>
      </c>
      <c r="B228" s="8" t="n">
        <v>2.441045</v>
      </c>
      <c r="C228" s="8" t="n">
        <v>30</v>
      </c>
      <c r="D228" s="8" t="n">
        <v>6.2</v>
      </c>
      <c r="E228" s="6" t="n">
        <f aca="false">B228/(C228*1E-015)</f>
        <v>81368166666666.7</v>
      </c>
      <c r="F228" s="8" t="n">
        <v>3.3</v>
      </c>
      <c r="G228" s="8" t="s">
        <v>81</v>
      </c>
      <c r="H228" s="8" t="n">
        <v>0.541</v>
      </c>
      <c r="I228" s="8"/>
      <c r="J228" s="8"/>
      <c r="K228" s="8"/>
      <c r="L228" s="8"/>
      <c r="M228" s="8"/>
      <c r="N228" s="8"/>
      <c r="O228" s="8" t="s">
        <v>82</v>
      </c>
    </row>
    <row r="229" customFormat="false" ht="15" hidden="false" customHeight="false" outlineLevel="0" collapsed="false">
      <c r="A229" s="8" t="n">
        <f aca="false">B229*4*LN(2)/(C229*1E-015*3.14*(F229*0.0001)^2)</f>
        <v>6.6280199947E+020</v>
      </c>
      <c r="B229" s="8" t="n">
        <v>2.45232</v>
      </c>
      <c r="C229" s="8" t="n">
        <v>30</v>
      </c>
      <c r="D229" s="8" t="n">
        <v>6.8</v>
      </c>
      <c r="E229" s="6" t="n">
        <f aca="false">B229/(C229*1E-015)</f>
        <v>81744000000000</v>
      </c>
      <c r="F229" s="8" t="n">
        <v>3.3</v>
      </c>
      <c r="G229" s="8" t="s">
        <v>81</v>
      </c>
      <c r="H229" s="8" t="n">
        <v>0.617</v>
      </c>
      <c r="I229" s="8"/>
      <c r="J229" s="8"/>
      <c r="K229" s="8"/>
      <c r="L229" s="8"/>
      <c r="M229" s="8"/>
      <c r="N229" s="8"/>
      <c r="O229" s="8" t="s">
        <v>82</v>
      </c>
    </row>
    <row r="230" customFormat="false" ht="15" hidden="false" customHeight="false" outlineLevel="0" collapsed="false">
      <c r="A230" s="8" t="n">
        <f aca="false">B230*4*LN(2)/(C230*1E-015*3.14*(F230*0.0001)^2)</f>
        <v>6.57455950198487E+020</v>
      </c>
      <c r="B230" s="8" t="n">
        <v>2.43254</v>
      </c>
      <c r="C230" s="8" t="n">
        <v>30</v>
      </c>
      <c r="D230" s="8" t="n">
        <v>6.2</v>
      </c>
      <c r="E230" s="6" t="n">
        <f aca="false">B230/(C230*1E-015)</f>
        <v>81084666666666.7</v>
      </c>
      <c r="F230" s="8" t="n">
        <v>3.3</v>
      </c>
      <c r="G230" s="8" t="s">
        <v>81</v>
      </c>
      <c r="H230" s="8" t="n">
        <v>0.695</v>
      </c>
      <c r="I230" s="8"/>
      <c r="J230" s="8"/>
      <c r="K230" s="8"/>
      <c r="L230" s="8"/>
      <c r="M230" s="8"/>
      <c r="N230" s="8"/>
      <c r="O230" s="8" t="s">
        <v>82</v>
      </c>
    </row>
    <row r="231" customFormat="false" ht="15" hidden="false" customHeight="false" outlineLevel="0" collapsed="false">
      <c r="A231" s="8" t="n">
        <f aca="false">B231*4*LN(2)/(C231*1E-015*3.14*(F231*0.0001)^2)</f>
        <v>6.53247760756755E+020</v>
      </c>
      <c r="B231" s="8" t="n">
        <v>2.41697</v>
      </c>
      <c r="C231" s="8" t="n">
        <v>30</v>
      </c>
      <c r="D231" s="8" t="n">
        <v>6.5</v>
      </c>
      <c r="E231" s="6" t="n">
        <f aca="false">B231/(C231*1E-015)</f>
        <v>80565666666666.7</v>
      </c>
      <c r="F231" s="8" t="n">
        <v>3.3</v>
      </c>
      <c r="G231" s="8" t="s">
        <v>81</v>
      </c>
      <c r="H231" s="8" t="n">
        <v>0.718</v>
      </c>
      <c r="I231" s="8"/>
      <c r="J231" s="8"/>
      <c r="K231" s="8"/>
      <c r="L231" s="8"/>
      <c r="M231" s="8"/>
      <c r="N231" s="8"/>
      <c r="O231" s="8" t="s">
        <v>82</v>
      </c>
    </row>
    <row r="232" customFormat="false" ht="15" hidden="false" customHeight="false" outlineLevel="0" collapsed="false">
      <c r="A232" s="8" t="n">
        <f aca="false">B232*4*LN(2)/(C232*1E-015*3.14*(F232*0.0001)^2)</f>
        <v>6.46201678627921E+020</v>
      </c>
      <c r="B232" s="8" t="n">
        <v>2.3909</v>
      </c>
      <c r="C232" s="8" t="n">
        <v>30</v>
      </c>
      <c r="D232" s="8" t="n">
        <v>8</v>
      </c>
      <c r="E232" s="6" t="n">
        <f aca="false">B232/(C232*1E-015)</f>
        <v>79696666666666.6</v>
      </c>
      <c r="F232" s="8" t="n">
        <v>3.3</v>
      </c>
      <c r="G232" s="8" t="s">
        <v>81</v>
      </c>
      <c r="H232" s="8" t="n">
        <v>0.654</v>
      </c>
      <c r="I232" s="8"/>
      <c r="J232" s="8"/>
      <c r="K232" s="8"/>
      <c r="L232" s="8"/>
      <c r="M232" s="8"/>
      <c r="N232" s="8"/>
      <c r="O232" s="8" t="s">
        <v>82</v>
      </c>
    </row>
    <row r="233" customFormat="false" ht="15" hidden="false" customHeight="false" outlineLevel="0" collapsed="false">
      <c r="A233" s="8" t="n">
        <f aca="false">B233*4*LN(2)/(C233*1E-015*3.14*(F233*0.0001)^2)</f>
        <v>6.44713812033397E+020</v>
      </c>
      <c r="B233" s="8" t="n">
        <v>2.385395</v>
      </c>
      <c r="C233" s="8" t="n">
        <v>30</v>
      </c>
      <c r="D233" s="8" t="n">
        <v>4.5</v>
      </c>
      <c r="E233" s="6" t="n">
        <f aca="false">B233/(C233*1E-015)</f>
        <v>79513166666666.7</v>
      </c>
      <c r="F233" s="8" t="n">
        <v>3.3</v>
      </c>
      <c r="G233" s="8" t="s">
        <v>81</v>
      </c>
      <c r="H233" s="8" t="n">
        <v>0.637</v>
      </c>
      <c r="I233" s="8"/>
      <c r="J233" s="8"/>
      <c r="K233" s="8"/>
      <c r="L233" s="8"/>
      <c r="M233" s="8"/>
      <c r="N233" s="8"/>
      <c r="O233" s="8" t="s">
        <v>82</v>
      </c>
    </row>
    <row r="234" customFormat="false" ht="15" hidden="false" customHeight="false" outlineLevel="0" collapsed="false">
      <c r="A234" s="8" t="n">
        <f aca="false">B234*4*LN(2)/(C234*1E-015*3.14*(F234*0.0001)^2)</f>
        <v>6.57866768949382E+020</v>
      </c>
      <c r="B234" s="8" t="n">
        <v>2.43406</v>
      </c>
      <c r="C234" s="8" t="n">
        <v>30</v>
      </c>
      <c r="D234" s="8" t="n">
        <v>5.5</v>
      </c>
      <c r="E234" s="6" t="n">
        <f aca="false">B234/(C234*1E-015)</f>
        <v>81135333333333.3</v>
      </c>
      <c r="F234" s="8" t="n">
        <v>3.3</v>
      </c>
      <c r="G234" s="8" t="s">
        <v>81</v>
      </c>
      <c r="H234" s="8" t="n">
        <v>0.631</v>
      </c>
      <c r="I234" s="8"/>
      <c r="J234" s="8"/>
      <c r="K234" s="8"/>
      <c r="L234" s="8"/>
      <c r="M234" s="8"/>
      <c r="N234" s="8"/>
      <c r="O234" s="8" t="s">
        <v>82</v>
      </c>
    </row>
    <row r="235" customFormat="false" ht="15" hidden="false" customHeight="false" outlineLevel="0" collapsed="false">
      <c r="A235" s="8" t="n">
        <f aca="false">B235*4*LN(2)/(C235*1E-015*3.14*(F235*0.0001)^2)</f>
        <v>6.4228673809719E+020</v>
      </c>
      <c r="B235" s="8" t="n">
        <v>2.376415</v>
      </c>
      <c r="C235" s="8" t="n">
        <v>30</v>
      </c>
      <c r="D235" s="8" t="n">
        <v>4.4</v>
      </c>
      <c r="E235" s="6" t="n">
        <f aca="false">B235/(C235*1E-015)</f>
        <v>79213833333333.3</v>
      </c>
      <c r="F235" s="8" t="n">
        <v>3.3</v>
      </c>
      <c r="G235" s="8" t="s">
        <v>81</v>
      </c>
      <c r="H235" s="8" t="n">
        <v>0.602</v>
      </c>
      <c r="I235" s="8"/>
      <c r="J235" s="8"/>
      <c r="K235" s="8"/>
      <c r="L235" s="8"/>
      <c r="M235" s="8"/>
      <c r="N235" s="8"/>
      <c r="O235" s="8" t="s">
        <v>82</v>
      </c>
    </row>
    <row r="236" customFormat="false" ht="15" hidden="false" customHeight="false" outlineLevel="0" collapsed="false">
      <c r="A236" s="8" t="n">
        <f aca="false">B236*4*LN(2)/(C236*1E-015*3.14*(F236*0.0001)^2)</f>
        <v>6.46993585825369E+020</v>
      </c>
      <c r="B236" s="8" t="n">
        <v>2.39383</v>
      </c>
      <c r="C236" s="8" t="n">
        <v>30</v>
      </c>
      <c r="D236" s="8" t="n">
        <v>3.7</v>
      </c>
      <c r="E236" s="6" t="n">
        <f aca="false">B236/(C236*1E-015)</f>
        <v>79794333333333.3</v>
      </c>
      <c r="F236" s="8" t="n">
        <v>3.3</v>
      </c>
      <c r="G236" s="8" t="s">
        <v>81</v>
      </c>
      <c r="H236" s="8" t="n">
        <v>0.627</v>
      </c>
      <c r="I236" s="8"/>
      <c r="J236" s="8"/>
      <c r="K236" s="8"/>
      <c r="L236" s="8"/>
      <c r="M236" s="8"/>
      <c r="N236" s="8"/>
      <c r="O236" s="8" t="s">
        <v>82</v>
      </c>
    </row>
    <row r="237" customFormat="false" ht="15" hidden="false" customHeight="false" outlineLevel="0" collapsed="false">
      <c r="A237" s="8" t="n">
        <f aca="false">B237*4*LN(2)/(C237*1E-015*3.14*(F237*0.0001)^2)</f>
        <v>6.38843428303505E+020</v>
      </c>
      <c r="B237" s="8" t="n">
        <v>2.363675</v>
      </c>
      <c r="C237" s="8" t="n">
        <v>30</v>
      </c>
      <c r="D237" s="8" t="n">
        <v>6.8</v>
      </c>
      <c r="E237" s="6" t="n">
        <f aca="false">B237/(C237*1E-015)</f>
        <v>78789166666666.7</v>
      </c>
      <c r="F237" s="8" t="n">
        <v>3.3</v>
      </c>
      <c r="G237" s="8" t="s">
        <v>81</v>
      </c>
      <c r="H237" s="8" t="n">
        <v>0.695</v>
      </c>
      <c r="I237" s="8"/>
      <c r="J237" s="8"/>
      <c r="K237" s="8"/>
      <c r="L237" s="8"/>
      <c r="M237" s="8"/>
      <c r="N237" s="8"/>
      <c r="O237" s="8" t="s">
        <v>82</v>
      </c>
    </row>
    <row r="238" customFormat="false" ht="15" hidden="false" customHeight="false" outlineLevel="0" collapsed="false">
      <c r="A238" s="8" t="n">
        <f aca="false">B238*4*LN(2)/(C238*1E-015*3.14*(F238*0.0001)^2)</f>
        <v>6.33191967723761E+020</v>
      </c>
      <c r="B238" s="8" t="n">
        <v>2.342765</v>
      </c>
      <c r="C238" s="8" t="n">
        <v>30</v>
      </c>
      <c r="D238" s="8" t="n">
        <v>7.8</v>
      </c>
      <c r="E238" s="6" t="n">
        <f aca="false">B238/(C238*1E-015)</f>
        <v>78092166666666.7</v>
      </c>
      <c r="F238" s="8" t="n">
        <v>3.3</v>
      </c>
      <c r="G238" s="8" t="s">
        <v>81</v>
      </c>
      <c r="H238" s="8" t="n">
        <v>0.706</v>
      </c>
      <c r="I238" s="8"/>
      <c r="J238" s="8"/>
      <c r="K238" s="8"/>
      <c r="L238" s="8"/>
      <c r="M238" s="8"/>
      <c r="N238" s="8"/>
      <c r="O238" s="8" t="s">
        <v>82</v>
      </c>
    </row>
    <row r="239" customFormat="false" ht="15" hidden="false" customHeight="false" outlineLevel="0" collapsed="false">
      <c r="A239" s="8" t="n">
        <f aca="false">B239*4*LN(2)/(C239*1E-015*3.14*(F239*0.0001)^2)</f>
        <v>6.49250386200351E+020</v>
      </c>
      <c r="B239" s="8" t="n">
        <v>2.40218</v>
      </c>
      <c r="C239" s="8" t="n">
        <v>30</v>
      </c>
      <c r="D239" s="8" t="n">
        <v>4.4</v>
      </c>
      <c r="E239" s="6" t="n">
        <f aca="false">B239/(C239*1E-015)</f>
        <v>80072666666666.7</v>
      </c>
      <c r="F239" s="8" t="n">
        <v>3.3</v>
      </c>
      <c r="G239" s="8" t="s">
        <v>81</v>
      </c>
      <c r="H239" s="8" t="n">
        <v>0.704</v>
      </c>
      <c r="I239" s="8"/>
      <c r="J239" s="8"/>
      <c r="K239" s="8"/>
      <c r="L239" s="8"/>
      <c r="M239" s="8"/>
      <c r="N239" s="8"/>
      <c r="O239" s="8" t="s">
        <v>82</v>
      </c>
    </row>
    <row r="240" customFormat="false" ht="15" hidden="false" customHeight="false" outlineLevel="0" collapsed="false">
      <c r="A240" s="8" t="n">
        <f aca="false">B240*4*LN(2)/(C240*1E-015*3.14*(F240*0.0001)^2)</f>
        <v>6.54595084094394E+020</v>
      </c>
      <c r="B240" s="8" t="n">
        <v>2.421955</v>
      </c>
      <c r="C240" s="8" t="n">
        <v>30</v>
      </c>
      <c r="D240" s="8" t="n">
        <v>8</v>
      </c>
      <c r="E240" s="6" t="n">
        <f aca="false">B240/(C240*1E-015)</f>
        <v>80731833333333.3</v>
      </c>
      <c r="F240" s="8" t="n">
        <v>3.3</v>
      </c>
      <c r="G240" s="8" t="s">
        <v>81</v>
      </c>
      <c r="H240" s="8" t="n">
        <v>0.724</v>
      </c>
      <c r="I240" s="8"/>
      <c r="J240" s="8"/>
      <c r="K240" s="8"/>
      <c r="L240" s="8"/>
      <c r="M240" s="8"/>
      <c r="N240" s="8"/>
      <c r="O240" s="8" t="s">
        <v>82</v>
      </c>
    </row>
    <row r="241" customFormat="false" ht="15" hidden="false" customHeight="false" outlineLevel="0" collapsed="false">
      <c r="A241" s="8" t="n">
        <f aca="false">B241*4*LN(2)/(C241*1E-015*3.14*(F241*0.0001)^2)</f>
        <v>6.46400331116018E+020</v>
      </c>
      <c r="B241" s="8" t="n">
        <v>2.391635</v>
      </c>
      <c r="C241" s="8" t="n">
        <v>30</v>
      </c>
      <c r="D241" s="8" t="n">
        <v>4.5</v>
      </c>
      <c r="E241" s="6" t="n">
        <f aca="false">B241/(C241*1E-015)</f>
        <v>79721166666666.7</v>
      </c>
      <c r="F241" s="8" t="n">
        <v>3.3</v>
      </c>
      <c r="G241" s="8" t="s">
        <v>81</v>
      </c>
      <c r="H241" s="8" t="n">
        <v>0.735</v>
      </c>
      <c r="I241" s="8"/>
      <c r="J241" s="8"/>
      <c r="K241" s="8"/>
      <c r="L241" s="8"/>
      <c r="M241" s="8"/>
      <c r="N241" s="8"/>
      <c r="O241" s="8" t="s">
        <v>82</v>
      </c>
    </row>
    <row r="242" customFormat="false" ht="15" hidden="false" customHeight="false" outlineLevel="0" collapsed="false">
      <c r="A242" s="8" t="n">
        <f aca="false">B242*4*LN(2)/(C242*1E-015*3.14*(F242*0.0001)^2)</f>
        <v>6.48734160006792E+020</v>
      </c>
      <c r="B242" s="8" t="n">
        <v>2.40027</v>
      </c>
      <c r="C242" s="8" t="n">
        <v>30</v>
      </c>
      <c r="D242" s="8" t="n">
        <v>4</v>
      </c>
      <c r="E242" s="6" t="n">
        <f aca="false">B242/(C242*1E-015)</f>
        <v>80009000000000</v>
      </c>
      <c r="F242" s="8" t="n">
        <v>3.3</v>
      </c>
      <c r="G242" s="8" t="s">
        <v>81</v>
      </c>
      <c r="H242" s="8" t="n">
        <v>0.769</v>
      </c>
      <c r="I242" s="8"/>
      <c r="J242" s="8"/>
      <c r="K242" s="8"/>
      <c r="L242" s="8"/>
      <c r="M242" s="8"/>
      <c r="N242" s="8"/>
      <c r="O242" s="8" t="s">
        <v>82</v>
      </c>
    </row>
    <row r="243" customFormat="false" ht="15" hidden="false" customHeight="false" outlineLevel="0" collapsed="false">
      <c r="A243" s="8" t="n">
        <f aca="false">B243*4*LN(2)/(C243*1E-015*3.14*(F243*0.0001)^2)</f>
        <v>6.51367994695917E+020</v>
      </c>
      <c r="B243" s="8" t="n">
        <v>2.410015</v>
      </c>
      <c r="C243" s="8" t="n">
        <v>30</v>
      </c>
      <c r="D243" s="8" t="n">
        <v>0</v>
      </c>
      <c r="E243" s="6" t="n">
        <f aca="false">B243/(C243*1E-015)</f>
        <v>80333833333333.3</v>
      </c>
      <c r="F243" s="8" t="n">
        <v>3.3</v>
      </c>
      <c r="G243" s="8" t="s">
        <v>81</v>
      </c>
      <c r="H243" s="16" t="n">
        <v>0.77</v>
      </c>
      <c r="I243" s="8"/>
      <c r="J243" s="8"/>
      <c r="K243" s="8"/>
      <c r="L243" s="8"/>
      <c r="M243" s="8"/>
      <c r="N243" s="8"/>
      <c r="O243" s="8" t="s">
        <v>82</v>
      </c>
    </row>
    <row r="244" customFormat="false" ht="15" hidden="false" customHeight="false" outlineLevel="0" collapsed="false">
      <c r="A244" s="8" t="n">
        <f aca="false">B244*4*LN(2)/(C244*1E-015*3.14*(F244*0.0001)^2)</f>
        <v>6.52585585796431E+020</v>
      </c>
      <c r="B244" s="8" t="n">
        <v>2.41452</v>
      </c>
      <c r="C244" s="8" t="n">
        <v>30</v>
      </c>
      <c r="D244" s="8" t="n">
        <v>5.5</v>
      </c>
      <c r="E244" s="6" t="n">
        <f aca="false">B244/(C244*1E-015)</f>
        <v>80484000000000</v>
      </c>
      <c r="F244" s="8" t="n">
        <v>3.3</v>
      </c>
      <c r="G244" s="8" t="s">
        <v>81</v>
      </c>
      <c r="H244" s="8" t="n">
        <v>0.774</v>
      </c>
      <c r="I244" s="8"/>
      <c r="J244" s="8"/>
      <c r="K244" s="8"/>
      <c r="L244" s="8"/>
      <c r="M244" s="8"/>
      <c r="N244" s="8"/>
      <c r="O244" s="8" t="s">
        <v>82</v>
      </c>
    </row>
    <row r="245" customFormat="false" ht="15" hidden="false" customHeight="false" outlineLevel="0" collapsed="false">
      <c r="A245" s="8" t="n">
        <f aca="false">B245*4*LN(2)/(C245*1E-015*3.14*(F245*0.0001)^2)</f>
        <v>6.54665355722836E+020</v>
      </c>
      <c r="B245" s="8" t="n">
        <v>2.422215</v>
      </c>
      <c r="C245" s="8" t="n">
        <v>30</v>
      </c>
      <c r="D245" s="8" t="n">
        <v>4</v>
      </c>
      <c r="E245" s="6" t="n">
        <f aca="false">B245/(C245*1E-015)</f>
        <v>80740500000000</v>
      </c>
      <c r="F245" s="8" t="n">
        <v>3.3</v>
      </c>
      <c r="G245" s="8" t="s">
        <v>81</v>
      </c>
      <c r="H245" s="8" t="n">
        <v>0.763</v>
      </c>
      <c r="I245" s="8"/>
      <c r="J245" s="8"/>
      <c r="K245" s="8"/>
      <c r="L245" s="8"/>
      <c r="M245" s="8"/>
      <c r="N245" s="8"/>
      <c r="O245" s="8" t="s">
        <v>82</v>
      </c>
    </row>
    <row r="246" customFormat="false" ht="15" hidden="false" customHeight="false" outlineLevel="0" collapsed="false">
      <c r="A246" s="8" t="n">
        <f aca="false">B246*4*LN(2)/(C246*1E-015*3.14*(F246*0.0001)^2)</f>
        <v>6.51516646217623E+020</v>
      </c>
      <c r="B246" s="8" t="n">
        <v>2.410565</v>
      </c>
      <c r="C246" s="8" t="n">
        <v>30</v>
      </c>
      <c r="D246" s="8" t="n">
        <v>4.3</v>
      </c>
      <c r="E246" s="6" t="n">
        <f aca="false">B246/(C246*1E-015)</f>
        <v>80352166666666.7</v>
      </c>
      <c r="F246" s="8" t="n">
        <v>3.3</v>
      </c>
      <c r="G246" s="8" t="s">
        <v>81</v>
      </c>
      <c r="H246" s="8" t="n">
        <v>0.761</v>
      </c>
      <c r="I246" s="8"/>
      <c r="J246" s="8"/>
      <c r="K246" s="8"/>
      <c r="L246" s="8"/>
      <c r="M246" s="8"/>
      <c r="N246" s="8"/>
      <c r="O246" s="8" t="s">
        <v>82</v>
      </c>
    </row>
    <row r="247" customFormat="false" ht="15" hidden="false" customHeight="false" outlineLevel="0" collapsed="false">
      <c r="A247" s="8" t="n">
        <f aca="false">B247*4*LN(2)/(C247*1E-015*3.14*(F247*0.0001)^2)</f>
        <v>6.434097327748E+020</v>
      </c>
      <c r="B247" s="8" t="n">
        <v>2.38057</v>
      </c>
      <c r="C247" s="8" t="n">
        <v>30</v>
      </c>
      <c r="D247" s="8" t="n">
        <v>6.8</v>
      </c>
      <c r="E247" s="6" t="n">
        <f aca="false">B247/(C247*1E-015)</f>
        <v>79352333333333.3</v>
      </c>
      <c r="F247" s="8" t="n">
        <v>3.3</v>
      </c>
      <c r="G247" s="8" t="s">
        <v>81</v>
      </c>
      <c r="H247" s="8" t="n">
        <v>0.717</v>
      </c>
      <c r="I247" s="8"/>
      <c r="J247" s="8"/>
      <c r="K247" s="8"/>
      <c r="L247" s="8"/>
      <c r="M247" s="8"/>
      <c r="N247" s="8"/>
      <c r="O247" s="8" t="s">
        <v>82</v>
      </c>
    </row>
    <row r="248" customFormat="false" ht="15" hidden="false" customHeight="false" outlineLevel="0" collapsed="false">
      <c r="A248" s="8" t="n">
        <f aca="false">B248*4*LN(2)/(C248*1E-015*3.14*(F248*0.0001)^2)</f>
        <v>6.49450390065918E+020</v>
      </c>
      <c r="B248" s="8" t="n">
        <v>2.40292</v>
      </c>
      <c r="C248" s="8" t="n">
        <v>30</v>
      </c>
      <c r="D248" s="8" t="n">
        <v>4.8</v>
      </c>
      <c r="E248" s="6" t="n">
        <f aca="false">B248/(C248*1E-015)</f>
        <v>80097333333333.3</v>
      </c>
      <c r="F248" s="8" t="n">
        <v>3.3</v>
      </c>
      <c r="G248" s="8" t="s">
        <v>81</v>
      </c>
      <c r="H248" s="8" t="n">
        <v>0.675</v>
      </c>
      <c r="I248" s="8"/>
      <c r="J248" s="8"/>
      <c r="K248" s="8"/>
      <c r="L248" s="8"/>
      <c r="M248" s="8"/>
      <c r="N248" s="8"/>
      <c r="O248" s="8" t="s">
        <v>82</v>
      </c>
    </row>
    <row r="249" customFormat="false" ht="15" hidden="false" customHeight="false" outlineLevel="0" collapsed="false">
      <c r="A249" s="8" t="n">
        <f aca="false">B249*4*LN(2)/(C249*1E-015*3.14*(F249*0.0001)^2)</f>
        <v>6.38781264939883E+020</v>
      </c>
      <c r="B249" s="8" t="n">
        <v>2.363445</v>
      </c>
      <c r="C249" s="8" t="n">
        <v>30</v>
      </c>
      <c r="D249" s="8" t="n">
        <v>5.5</v>
      </c>
      <c r="E249" s="6" t="n">
        <f aca="false">B249/(C249*1E-015)</f>
        <v>78781500000000</v>
      </c>
      <c r="F249" s="8" t="n">
        <v>3.3</v>
      </c>
      <c r="G249" s="8" t="s">
        <v>81</v>
      </c>
      <c r="H249" s="8" t="n">
        <v>0.723</v>
      </c>
      <c r="I249" s="8"/>
      <c r="J249" s="8"/>
      <c r="K249" s="8"/>
      <c r="L249" s="8"/>
      <c r="M249" s="8"/>
      <c r="N249" s="8"/>
      <c r="O249" s="8" t="s">
        <v>82</v>
      </c>
    </row>
    <row r="250" customFormat="false" ht="15" hidden="false" customHeight="false" outlineLevel="0" collapsed="false">
      <c r="A250" s="8" t="n">
        <f aca="false">B250*4*LN(2)/(C250*1E-015*3.14*(F250*0.0001)^2)</f>
        <v>6.41563751150714E+020</v>
      </c>
      <c r="B250" s="8" t="n">
        <v>2.37374</v>
      </c>
      <c r="C250" s="8" t="n">
        <v>30</v>
      </c>
      <c r="D250" s="8" t="n">
        <v>6.2</v>
      </c>
      <c r="E250" s="6" t="n">
        <f aca="false">B250/(C250*1E-015)</f>
        <v>79124666666666.7</v>
      </c>
      <c r="F250" s="8" t="n">
        <v>3.3</v>
      </c>
      <c r="G250" s="8" t="s">
        <v>81</v>
      </c>
      <c r="H250" s="8" t="n">
        <v>0.739</v>
      </c>
      <c r="I250" s="8"/>
      <c r="J250" s="8"/>
      <c r="K250" s="8"/>
      <c r="L250" s="8"/>
      <c r="M250" s="8"/>
      <c r="N250" s="8"/>
      <c r="O250" s="8" t="s">
        <v>82</v>
      </c>
    </row>
    <row r="251" customFormat="false" ht="15" hidden="false" customHeight="false" outlineLevel="0" collapsed="false">
      <c r="A251" s="8" t="n">
        <f aca="false">B251*4*LN(2)/(C251*1E-015*3.14*(F251*0.0001)^2)</f>
        <v>6.47312510908301E+020</v>
      </c>
      <c r="B251" s="8" t="n">
        <v>2.39501</v>
      </c>
      <c r="C251" s="8" t="n">
        <v>30</v>
      </c>
      <c r="D251" s="8" t="n">
        <v>3.8</v>
      </c>
      <c r="E251" s="6" t="n">
        <f aca="false">B251/(C251*1E-015)</f>
        <v>79833666666666.7</v>
      </c>
      <c r="F251" s="8" t="n">
        <v>3.3</v>
      </c>
      <c r="G251" s="8" t="s">
        <v>81</v>
      </c>
      <c r="H251" s="8" t="n">
        <v>0.774</v>
      </c>
      <c r="I251" s="8"/>
      <c r="J251" s="8"/>
      <c r="K251" s="8"/>
      <c r="L251" s="8"/>
      <c r="M251" s="8"/>
      <c r="N251" s="8"/>
      <c r="O251" s="8" t="s">
        <v>82</v>
      </c>
    </row>
    <row r="252" customFormat="false" ht="15" hidden="false" customHeight="false" outlineLevel="0" collapsed="false">
      <c r="A252" s="8" t="n">
        <f aca="false">B252*4*LN(2)/(C252*1E-015*3.14*(F252*0.0001)^2)</f>
        <v>6.60138434476534E+020</v>
      </c>
      <c r="B252" s="8" t="n">
        <v>2.442465</v>
      </c>
      <c r="C252" s="8" t="n">
        <v>30</v>
      </c>
      <c r="D252" s="8" t="n">
        <v>6.3</v>
      </c>
      <c r="E252" s="6" t="n">
        <f aca="false">B252/(C252*1E-015)</f>
        <v>81415500000000</v>
      </c>
      <c r="F252" s="8" t="n">
        <v>3.3</v>
      </c>
      <c r="G252" s="8" t="s">
        <v>81</v>
      </c>
      <c r="H252" s="8" t="n">
        <v>0.766</v>
      </c>
      <c r="I252" s="8"/>
      <c r="J252" s="8"/>
      <c r="K252" s="8"/>
      <c r="L252" s="8"/>
      <c r="M252" s="8"/>
      <c r="N252" s="8"/>
      <c r="O252" s="8" t="s">
        <v>82</v>
      </c>
    </row>
    <row r="253" customFormat="false" ht="15" hidden="false" customHeight="false" outlineLevel="0" collapsed="false">
      <c r="A253" s="8" t="n">
        <f aca="false">B253*4*LN(2)/(C253*1E-015*3.14*(F253*0.0001)^2)</f>
        <v>6.57461355708367E+020</v>
      </c>
      <c r="B253" s="8" t="n">
        <v>2.43256</v>
      </c>
      <c r="C253" s="8" t="n">
        <v>30</v>
      </c>
      <c r="D253" s="8" t="n">
        <v>6.8</v>
      </c>
      <c r="E253" s="6" t="n">
        <f aca="false">B253/(C253*1E-015)</f>
        <v>81085333333333.3</v>
      </c>
      <c r="F253" s="8" t="n">
        <v>3.3</v>
      </c>
      <c r="G253" s="8" t="s">
        <v>81</v>
      </c>
      <c r="H253" s="16" t="n">
        <v>0.86</v>
      </c>
      <c r="I253" s="8"/>
      <c r="J253" s="8"/>
      <c r="K253" s="8"/>
      <c r="L253" s="8"/>
      <c r="M253" s="8"/>
      <c r="N253" s="8"/>
      <c r="O253" s="8" t="s">
        <v>82</v>
      </c>
    </row>
    <row r="254" customFormat="false" ht="15" hidden="false" customHeight="false" outlineLevel="0" collapsed="false">
      <c r="A254" s="8" t="n">
        <f aca="false">B254*4*LN(2)/(C254*1E-015*3.14*(F254*0.0001)^2)</f>
        <v>6.52363959891343E+020</v>
      </c>
      <c r="B254" s="8" t="n">
        <v>2.4137</v>
      </c>
      <c r="C254" s="8" t="n">
        <v>30</v>
      </c>
      <c r="D254" s="8" t="n">
        <v>6.8</v>
      </c>
      <c r="E254" s="6" t="n">
        <f aca="false">B254/(C254*1E-015)</f>
        <v>80456666666666.7</v>
      </c>
      <c r="F254" s="8" t="n">
        <v>3.3</v>
      </c>
      <c r="G254" s="8" t="s">
        <v>81</v>
      </c>
      <c r="H254" s="8" t="n">
        <v>0.804</v>
      </c>
      <c r="I254" s="8"/>
      <c r="J254" s="8"/>
      <c r="K254" s="8"/>
      <c r="L254" s="8"/>
      <c r="M254" s="8"/>
      <c r="N254" s="8"/>
      <c r="O254" s="8" t="s">
        <v>82</v>
      </c>
    </row>
    <row r="255" customFormat="false" ht="15" hidden="false" customHeight="false" outlineLevel="0" collapsed="false">
      <c r="A255" s="8" t="n">
        <f aca="false">B255*4*LN(2)/(C255*1E-015*3.14*(F255*0.0001)^2)</f>
        <v>6.33751437996362E+020</v>
      </c>
      <c r="B255" s="8" t="n">
        <v>2.344835</v>
      </c>
      <c r="C255" s="8" t="n">
        <v>30</v>
      </c>
      <c r="D255" s="8" t="n">
        <v>6.2</v>
      </c>
      <c r="E255" s="6" t="n">
        <f aca="false">B255/(C255*1E-015)</f>
        <v>78161166666666.6</v>
      </c>
      <c r="F255" s="8" t="n">
        <v>3.3</v>
      </c>
      <c r="G255" s="8" t="s">
        <v>81</v>
      </c>
      <c r="H255" s="8" t="n">
        <v>0.784</v>
      </c>
      <c r="I255" s="8"/>
      <c r="J255" s="8"/>
      <c r="K255" s="8"/>
      <c r="L255" s="8"/>
      <c r="M255" s="8"/>
      <c r="N255" s="8"/>
      <c r="O255" s="8" t="s">
        <v>82</v>
      </c>
    </row>
    <row r="256" customFormat="false" ht="15" hidden="false" customHeight="false" outlineLevel="0" collapsed="false">
      <c r="A256" s="8" t="n">
        <f aca="false">B256*4*LN(2)/(C256*1E-015*3.14*(F256*0.0001)^2)</f>
        <v>6.44562457756752E+020</v>
      </c>
      <c r="B256" s="8" t="n">
        <v>2.384835</v>
      </c>
      <c r="C256" s="8" t="n">
        <v>30</v>
      </c>
      <c r="D256" s="8" t="n">
        <v>5.5</v>
      </c>
      <c r="E256" s="6" t="n">
        <f aca="false">B256/(C256*1E-015)</f>
        <v>79494500000000</v>
      </c>
      <c r="F256" s="8" t="n">
        <v>3.3</v>
      </c>
      <c r="G256" s="8" t="s">
        <v>81</v>
      </c>
      <c r="H256" s="8" t="n">
        <v>0.776</v>
      </c>
      <c r="I256" s="8"/>
      <c r="J256" s="8"/>
      <c r="K256" s="8"/>
      <c r="L256" s="8"/>
      <c r="M256" s="8"/>
      <c r="N256" s="8"/>
      <c r="O256" s="8" t="s">
        <v>82</v>
      </c>
    </row>
    <row r="257" customFormat="false" ht="15" hidden="false" customHeight="false" outlineLevel="0" collapsed="false">
      <c r="A257" s="8" t="n">
        <f aca="false">B257*4*LN(2)/(C257*1E-015*3.14*(F257*0.0001)^2)</f>
        <v>6.53557226197396E+020</v>
      </c>
      <c r="B257" s="8" t="n">
        <v>2.418115</v>
      </c>
      <c r="C257" s="8" t="n">
        <v>30</v>
      </c>
      <c r="D257" s="8" t="n">
        <v>5.2</v>
      </c>
      <c r="E257" s="6" t="n">
        <f aca="false">B257/(C257*1E-015)</f>
        <v>80603833333333.3</v>
      </c>
      <c r="F257" s="8" t="n">
        <v>3.3</v>
      </c>
      <c r="G257" s="8" t="s">
        <v>81</v>
      </c>
      <c r="H257" s="8" t="n">
        <v>0.769</v>
      </c>
      <c r="I257" s="8"/>
      <c r="J257" s="8"/>
      <c r="K257" s="8"/>
      <c r="L257" s="8"/>
      <c r="M257" s="8"/>
      <c r="N257" s="8"/>
      <c r="O257" s="8" t="s">
        <v>82</v>
      </c>
    </row>
    <row r="258" customFormat="false" ht="15" hidden="false" customHeight="false" outlineLevel="0" collapsed="false">
      <c r="A258" s="8" t="n">
        <f aca="false">B258*4*LN(2)/(C258*1E-015*3.14*(F258*0.0001)^2)</f>
        <v>6.53428845337742E+020</v>
      </c>
      <c r="B258" s="8" t="n">
        <v>2.41764</v>
      </c>
      <c r="C258" s="8" t="n">
        <v>30</v>
      </c>
      <c r="D258" s="8" t="n">
        <v>3.6</v>
      </c>
      <c r="E258" s="6" t="n">
        <f aca="false">B258/(C258*1E-015)</f>
        <v>80588000000000</v>
      </c>
      <c r="F258" s="8" t="n">
        <v>3.3</v>
      </c>
      <c r="G258" s="8" t="s">
        <v>81</v>
      </c>
      <c r="H258" s="16" t="n">
        <v>0.79</v>
      </c>
      <c r="I258" s="8"/>
      <c r="J258" s="8"/>
      <c r="K258" s="8"/>
      <c r="L258" s="8"/>
      <c r="M258" s="8"/>
      <c r="N258" s="8"/>
      <c r="O258" s="8" t="s">
        <v>82</v>
      </c>
    </row>
    <row r="259" customFormat="false" ht="15" hidden="false" customHeight="false" outlineLevel="0" collapsed="false">
      <c r="A259" s="8" t="n">
        <f aca="false">B259*4*LN(2)/(C259*1E-015*3.14*(F259*0.0001)^2)</f>
        <v>6.45365175973961E+020</v>
      </c>
      <c r="B259" s="8" t="n">
        <v>2.387805</v>
      </c>
      <c r="C259" s="8" t="n">
        <v>30</v>
      </c>
      <c r="D259" s="8" t="n">
        <v>6</v>
      </c>
      <c r="E259" s="6" t="n">
        <f aca="false">B259/(C259*1E-015)</f>
        <v>79593500000000</v>
      </c>
      <c r="F259" s="8" t="n">
        <v>3.3</v>
      </c>
      <c r="G259" s="8" t="s">
        <v>81</v>
      </c>
      <c r="H259" s="8" t="n">
        <v>0.784</v>
      </c>
      <c r="I259" s="8"/>
      <c r="J259" s="8"/>
      <c r="K259" s="8"/>
      <c r="L259" s="8"/>
      <c r="M259" s="8"/>
      <c r="N259" s="8"/>
      <c r="O259" s="8" t="s">
        <v>82</v>
      </c>
    </row>
    <row r="260" customFormat="false" ht="15" hidden="false" customHeight="false" outlineLevel="0" collapsed="false">
      <c r="A260" s="8" t="n">
        <f aca="false">B260*4*LN(2)/(C260*1E-015*3.14*(F260*0.0001)^2)</f>
        <v>6.6030330252788E+020</v>
      </c>
      <c r="B260" s="8" t="n">
        <v>2.443075</v>
      </c>
      <c r="C260" s="8" t="n">
        <v>30</v>
      </c>
      <c r="D260" s="8" t="n">
        <v>6.1</v>
      </c>
      <c r="E260" s="6" t="n">
        <f aca="false">B260/(C260*1E-015)</f>
        <v>81435833333333.3</v>
      </c>
      <c r="F260" s="8" t="n">
        <v>3.3</v>
      </c>
      <c r="G260" s="8" t="s">
        <v>81</v>
      </c>
      <c r="H260" s="8" t="n">
        <v>0.791</v>
      </c>
      <c r="I260" s="8"/>
      <c r="J260" s="8"/>
      <c r="K260" s="8"/>
      <c r="L260" s="8"/>
      <c r="M260" s="8"/>
      <c r="N260" s="8"/>
      <c r="O260" s="8" t="s">
        <v>82</v>
      </c>
    </row>
    <row r="261" customFormat="false" ht="15" hidden="false" customHeight="false" outlineLevel="0" collapsed="false">
      <c r="A261" s="8" t="n">
        <f aca="false">B261*4*LN(2)/(C261*1E-015*3.14*(F261*0.0001)^2)</f>
        <v>6.61989821610501E+020</v>
      </c>
      <c r="B261" s="8" t="n">
        <v>2.449315</v>
      </c>
      <c r="C261" s="8" t="n">
        <v>30</v>
      </c>
      <c r="D261" s="8" t="n">
        <v>6</v>
      </c>
      <c r="E261" s="6" t="n">
        <f aca="false">B261/(C261*1E-015)</f>
        <v>81643833333333.3</v>
      </c>
      <c r="F261" s="8" t="n">
        <v>3.3</v>
      </c>
      <c r="G261" s="8" t="s">
        <v>81</v>
      </c>
      <c r="H261" s="8" t="n">
        <v>0.783</v>
      </c>
      <c r="I261" s="8"/>
      <c r="J261" s="8"/>
      <c r="K261" s="8"/>
      <c r="L261" s="8"/>
      <c r="M261" s="8"/>
      <c r="N261" s="8"/>
      <c r="O261" s="8" t="s">
        <v>82</v>
      </c>
    </row>
    <row r="262" customFormat="false" ht="15" hidden="false" customHeight="false" outlineLevel="0" collapsed="false">
      <c r="A262" s="8" t="n">
        <f aca="false">B262*4*LN(2)/(C262*1E-015*3.14*(F262*0.0001)^2)</f>
        <v>6.47953063829104E+020</v>
      </c>
      <c r="B262" s="8" t="n">
        <v>2.39738</v>
      </c>
      <c r="C262" s="8" t="n">
        <v>30</v>
      </c>
      <c r="D262" s="8" t="n">
        <v>4.8</v>
      </c>
      <c r="E262" s="6" t="n">
        <f aca="false">B262/(C262*1E-015)</f>
        <v>79912666666666.7</v>
      </c>
      <c r="F262" s="8" t="n">
        <v>3.3</v>
      </c>
      <c r="G262" s="8" t="s">
        <v>81</v>
      </c>
      <c r="H262" s="8" t="n">
        <v>0.794</v>
      </c>
      <c r="I262" s="8"/>
      <c r="J262" s="8"/>
      <c r="K262" s="8"/>
      <c r="L262" s="8"/>
      <c r="M262" s="8"/>
      <c r="N262" s="8"/>
      <c r="O262" s="8" t="s">
        <v>82</v>
      </c>
    </row>
    <row r="263" customFormat="false" ht="15" hidden="false" customHeight="false" outlineLevel="0" collapsed="false">
      <c r="A263" s="8" t="n">
        <f aca="false">B263*4*LN(2)/(C263*1E-015*3.14*(F263*0.0001)^2)</f>
        <v>6.59326256617035E+020</v>
      </c>
      <c r="B263" s="8" t="n">
        <v>2.43946</v>
      </c>
      <c r="C263" s="8" t="n">
        <v>30</v>
      </c>
      <c r="D263" s="8" t="n">
        <v>4.8</v>
      </c>
      <c r="E263" s="6" t="n">
        <f aca="false">B263/(C263*1E-015)</f>
        <v>81315333333333.3</v>
      </c>
      <c r="F263" s="8" t="n">
        <v>3.3</v>
      </c>
      <c r="G263" s="8" t="s">
        <v>81</v>
      </c>
      <c r="H263" s="8" t="n">
        <v>0.752</v>
      </c>
      <c r="I263" s="8"/>
      <c r="J263" s="8"/>
      <c r="K263" s="8"/>
      <c r="L263" s="8"/>
      <c r="M263" s="8"/>
      <c r="N263" s="8"/>
      <c r="O263" s="8" t="s">
        <v>82</v>
      </c>
    </row>
    <row r="264" customFormat="false" ht="15" hidden="false" customHeight="false" outlineLevel="0" collapsed="false">
      <c r="A264" s="8" t="n">
        <f aca="false">B264*4*LN(2)/(C264*1E-015*3.14*(F264*0.0001)^2)</f>
        <v>6.40385349996831E+020</v>
      </c>
      <c r="B264" s="8" t="n">
        <v>2.36938</v>
      </c>
      <c r="C264" s="8" t="n">
        <v>30</v>
      </c>
      <c r="D264" s="8" t="n">
        <v>4.4</v>
      </c>
      <c r="E264" s="6" t="n">
        <f aca="false">B264/(C264*1E-015)</f>
        <v>78979333333333.3</v>
      </c>
      <c r="F264" s="8" t="n">
        <v>3.3</v>
      </c>
      <c r="G264" s="8" t="s">
        <v>81</v>
      </c>
      <c r="H264" s="8" t="n">
        <v>0.739</v>
      </c>
      <c r="I264" s="8"/>
      <c r="J264" s="8"/>
      <c r="K264" s="8"/>
      <c r="L264" s="8"/>
      <c r="M264" s="8"/>
      <c r="N264" s="8"/>
      <c r="O264" s="8" t="s">
        <v>82</v>
      </c>
    </row>
    <row r="265" customFormat="false" ht="15" hidden="false" customHeight="false" outlineLevel="0" collapsed="false">
      <c r="A265" s="8" t="n">
        <f aca="false">B265*4*LN(2)/(C265*1E-015*3.14*(F265*0.0001)^2)</f>
        <v>6.49950399729836E+020</v>
      </c>
      <c r="B265" s="8" t="n">
        <v>2.40477</v>
      </c>
      <c r="C265" s="8" t="n">
        <v>30</v>
      </c>
      <c r="D265" s="8" t="n">
        <v>6.2</v>
      </c>
      <c r="E265" s="6" t="n">
        <f aca="false">B265/(C265*1E-015)</f>
        <v>80159000000000</v>
      </c>
      <c r="F265" s="8" t="n">
        <v>3.3</v>
      </c>
      <c r="G265" s="8" t="s">
        <v>81</v>
      </c>
      <c r="H265" s="8" t="n">
        <v>0.788</v>
      </c>
      <c r="I265" s="8"/>
      <c r="J265" s="8"/>
      <c r="K265" s="8"/>
      <c r="L265" s="8"/>
      <c r="M265" s="8"/>
      <c r="N265" s="8"/>
      <c r="O265" s="8" t="s">
        <v>82</v>
      </c>
    </row>
    <row r="266" customFormat="false" ht="15" hidden="false" customHeight="false" outlineLevel="0" collapsed="false">
      <c r="A266" s="8" t="n">
        <f aca="false">B266*4*LN(2)/(C266*1E-015*3.14*(F266*0.0001)^2)</f>
        <v>6.61450621999951E+020</v>
      </c>
      <c r="B266" s="8" t="n">
        <v>2.44732</v>
      </c>
      <c r="C266" s="8" t="n">
        <v>30</v>
      </c>
      <c r="D266" s="8" t="n">
        <v>6.2</v>
      </c>
      <c r="E266" s="6" t="n">
        <f aca="false">B266/(C266*1E-015)</f>
        <v>81577333333333.3</v>
      </c>
      <c r="F266" s="8" t="n">
        <v>3.3</v>
      </c>
      <c r="G266" s="8" t="s">
        <v>81</v>
      </c>
      <c r="H266" s="8" t="n">
        <v>0.768</v>
      </c>
      <c r="I266" s="8"/>
      <c r="J266" s="8"/>
      <c r="K266" s="8"/>
      <c r="L266" s="8"/>
      <c r="M266" s="8"/>
      <c r="N266" s="8"/>
      <c r="O266" s="8" t="s">
        <v>82</v>
      </c>
    </row>
    <row r="267" customFormat="false" ht="15" hidden="false" customHeight="false" outlineLevel="0" collapsed="false">
      <c r="A267" s="8" t="n">
        <f aca="false">B267*4*LN(2)/(C267*1E-015*3.14*(F267*0.0001)^2)</f>
        <v>6.5394236877636E+020</v>
      </c>
      <c r="B267" s="8" t="n">
        <v>2.41954</v>
      </c>
      <c r="C267" s="8" t="n">
        <v>30</v>
      </c>
      <c r="D267" s="8" t="n">
        <v>6.8</v>
      </c>
      <c r="E267" s="6" t="n">
        <f aca="false">B267/(C267*1E-015)</f>
        <v>80651333333333.3</v>
      </c>
      <c r="F267" s="8" t="n">
        <v>3.3</v>
      </c>
      <c r="G267" s="8" t="s">
        <v>81</v>
      </c>
      <c r="H267" s="8" t="n">
        <v>0.779</v>
      </c>
      <c r="I267" s="8"/>
      <c r="J267" s="8"/>
      <c r="K267" s="8"/>
      <c r="L267" s="8"/>
      <c r="M267" s="8"/>
      <c r="N267" s="8"/>
      <c r="O267" s="8" t="s">
        <v>82</v>
      </c>
    </row>
    <row r="268" customFormat="false" ht="15" hidden="false" customHeight="false" outlineLevel="0" collapsed="false">
      <c r="A268" s="8" t="n">
        <f aca="false">B268*4*LN(2)/(C268*1E-015*3.14*(F268*0.0001)^2)</f>
        <v>6.63107410778231E+020</v>
      </c>
      <c r="B268" s="8" t="n">
        <v>2.45345</v>
      </c>
      <c r="C268" s="8" t="n">
        <v>30</v>
      </c>
      <c r="D268" s="8" t="n">
        <v>6.2</v>
      </c>
      <c r="E268" s="6" t="n">
        <f aca="false">B268/(C268*1E-015)</f>
        <v>81781666666666.7</v>
      </c>
      <c r="F268" s="8" t="n">
        <v>3.3</v>
      </c>
      <c r="G268" s="8" t="s">
        <v>81</v>
      </c>
      <c r="H268" s="16" t="n">
        <v>0.81</v>
      </c>
      <c r="I268" s="8"/>
      <c r="J268" s="8"/>
      <c r="K268" s="8"/>
      <c r="L268" s="8"/>
      <c r="M268" s="8"/>
      <c r="N268" s="8"/>
      <c r="O268" s="8" t="s">
        <v>82</v>
      </c>
    </row>
    <row r="269" customFormat="false" ht="15" hidden="false" customHeight="false" outlineLevel="0" collapsed="false">
      <c r="A269" s="8" t="n">
        <f aca="false">B269*4*LN(2)/(C269*1E-015*3.14*(F269*0.0001)^2)</f>
        <v>6.58057313172659E+020</v>
      </c>
      <c r="B269" s="8" t="n">
        <v>2.434765</v>
      </c>
      <c r="C269" s="8" t="n">
        <v>30</v>
      </c>
      <c r="D269" s="8" t="n">
        <v>6.2</v>
      </c>
      <c r="E269" s="6" t="n">
        <f aca="false">B269/(C269*1E-015)</f>
        <v>81158833333333.3</v>
      </c>
      <c r="F269" s="8" t="n">
        <v>3.3</v>
      </c>
      <c r="G269" s="8" t="s">
        <v>81</v>
      </c>
      <c r="H269" s="8" t="n">
        <v>0.818</v>
      </c>
      <c r="I269" s="8"/>
      <c r="J269" s="8"/>
      <c r="K269" s="8"/>
      <c r="L269" s="8"/>
      <c r="M269" s="8"/>
      <c r="N269" s="8"/>
      <c r="O269" s="8" t="s">
        <v>82</v>
      </c>
    </row>
    <row r="270" customFormat="false" ht="15" hidden="false" customHeight="false" outlineLevel="0" collapsed="false">
      <c r="A270" s="8" t="n">
        <f aca="false">B270*4*LN(2)/(C270*1E-015*3.14*(F270*0.0001)^2)</f>
        <v>6.55518074906437E+020</v>
      </c>
      <c r="B270" s="8" t="n">
        <v>2.42537</v>
      </c>
      <c r="C270" s="8" t="n">
        <v>30</v>
      </c>
      <c r="D270" s="8" t="n">
        <v>6.2</v>
      </c>
      <c r="E270" s="6" t="n">
        <f aca="false">B270/(C270*1E-015)</f>
        <v>80845666666666.7</v>
      </c>
      <c r="F270" s="8" t="n">
        <v>3.3</v>
      </c>
      <c r="G270" s="8" t="s">
        <v>81</v>
      </c>
      <c r="H270" s="8" t="n">
        <v>0.783</v>
      </c>
      <c r="I270" s="8"/>
      <c r="J270" s="8"/>
      <c r="K270" s="8"/>
      <c r="L270" s="8"/>
      <c r="M270" s="8"/>
      <c r="N270" s="8"/>
      <c r="O270" s="8" t="s">
        <v>82</v>
      </c>
    </row>
    <row r="271" customFormat="false" ht="15" hidden="false" customHeight="false" outlineLevel="0" collapsed="false">
      <c r="A271" s="8" t="n">
        <f aca="false">B271*4*LN(2)/(C271*1E-015*3.14*(F271*0.0001)^2)</f>
        <v>6.47773330625588E+020</v>
      </c>
      <c r="B271" s="8" t="n">
        <v>2.396715</v>
      </c>
      <c r="C271" s="8" t="n">
        <v>30</v>
      </c>
      <c r="D271" s="8" t="n">
        <v>6.2</v>
      </c>
      <c r="E271" s="6" t="n">
        <f aca="false">B271/(C271*1E-015)</f>
        <v>79890500000000</v>
      </c>
      <c r="F271" s="8" t="n">
        <v>3.3</v>
      </c>
      <c r="G271" s="8" t="s">
        <v>81</v>
      </c>
      <c r="H271" s="8" t="n">
        <v>0.789</v>
      </c>
      <c r="I271" s="8"/>
      <c r="J271" s="8"/>
      <c r="K271" s="8"/>
      <c r="L271" s="8"/>
      <c r="M271" s="8"/>
      <c r="N271" s="8"/>
      <c r="O271" s="8" t="s">
        <v>82</v>
      </c>
    </row>
    <row r="272" customFormat="false" ht="15" hidden="false" customHeight="false" outlineLevel="0" collapsed="false">
      <c r="A272" s="8" t="n">
        <f aca="false">B272*4*LN(2)/(C272*1E-015*3.14*(F272*0.0001)^2)</f>
        <v>6.4838145048711E+020</v>
      </c>
      <c r="B272" s="8" t="n">
        <v>2.398965</v>
      </c>
      <c r="C272" s="8" t="n">
        <v>30</v>
      </c>
      <c r="D272" s="8" t="n">
        <v>6.1</v>
      </c>
      <c r="E272" s="6" t="n">
        <f aca="false">B272/(C272*1E-015)</f>
        <v>79965500000000</v>
      </c>
      <c r="F272" s="8" t="n">
        <v>3.3</v>
      </c>
      <c r="G272" s="8" t="s">
        <v>81</v>
      </c>
      <c r="H272" s="16" t="n">
        <v>0.81</v>
      </c>
      <c r="I272" s="8"/>
      <c r="J272" s="8"/>
      <c r="K272" s="8"/>
      <c r="L272" s="8"/>
      <c r="M272" s="8"/>
      <c r="N272" s="8"/>
      <c r="O272" s="8" t="s">
        <v>82</v>
      </c>
    </row>
    <row r="273" customFormat="false" ht="15" hidden="false" customHeight="false" outlineLevel="0" collapsed="false">
      <c r="A273" s="8" t="n">
        <f aca="false">B273*4*LN(2)/(C273*1E-015*3.14*(F273*0.0001)^2)</f>
        <v>6.53672093282351E+020</v>
      </c>
      <c r="B273" s="8" t="n">
        <v>2.41854</v>
      </c>
      <c r="C273" s="8" t="n">
        <v>30</v>
      </c>
      <c r="D273" s="8" t="n">
        <v>6.2</v>
      </c>
      <c r="E273" s="6" t="n">
        <f aca="false">B273/(C273*1E-015)</f>
        <v>80618000000000</v>
      </c>
      <c r="F273" s="8" t="n">
        <v>3.3</v>
      </c>
      <c r="G273" s="8" t="s">
        <v>81</v>
      </c>
      <c r="H273" s="8" t="n">
        <v>0.846</v>
      </c>
      <c r="I273" s="8"/>
      <c r="J273" s="8"/>
      <c r="K273" s="8"/>
      <c r="L273" s="8"/>
      <c r="M273" s="8"/>
      <c r="N273" s="8"/>
      <c r="O273" s="8" t="s">
        <v>82</v>
      </c>
    </row>
    <row r="274" customFormat="false" ht="15" hidden="false" customHeight="false" outlineLevel="0" collapsed="false">
      <c r="A274" s="8" t="n">
        <f aca="false">B274*4*LN(2)/(C274*1E-015*3.14*(F274*0.0001)^2)</f>
        <v>6.44338129096724E+020</v>
      </c>
      <c r="B274" s="8" t="n">
        <v>2.384005</v>
      </c>
      <c r="C274" s="8" t="n">
        <v>30</v>
      </c>
      <c r="D274" s="8" t="n">
        <v>3.7</v>
      </c>
      <c r="E274" s="6" t="n">
        <f aca="false">B274/(C274*1E-015)</f>
        <v>79466833333333.3</v>
      </c>
      <c r="F274" s="8" t="n">
        <v>3.3</v>
      </c>
      <c r="G274" s="8" t="s">
        <v>81</v>
      </c>
      <c r="H274" s="8" t="n">
        <v>1.012</v>
      </c>
      <c r="I274" s="8"/>
      <c r="J274" s="8"/>
      <c r="K274" s="8"/>
      <c r="L274" s="8"/>
      <c r="M274" s="8"/>
      <c r="N274" s="8"/>
      <c r="O274" s="8" t="s">
        <v>82</v>
      </c>
    </row>
    <row r="275" customFormat="false" ht="15" hidden="false" customHeight="false" outlineLevel="0" collapsed="false">
      <c r="A275" s="8" t="n">
        <f aca="false">B275*4*LN(2)/(C275*1E-015*3.14*(F275*0.0001)^2)</f>
        <v>6.49965264882007E+020</v>
      </c>
      <c r="B275" s="8" t="n">
        <v>2.404825</v>
      </c>
      <c r="C275" s="8" t="n">
        <v>30</v>
      </c>
      <c r="D275" s="8" t="n">
        <v>4.8</v>
      </c>
      <c r="E275" s="6" t="n">
        <f aca="false">B275/(C275*1E-015)</f>
        <v>80160833333333.3</v>
      </c>
      <c r="F275" s="8" t="n">
        <v>3.3</v>
      </c>
      <c r="G275" s="8" t="s">
        <v>81</v>
      </c>
      <c r="H275" s="8" t="n">
        <v>0.871</v>
      </c>
      <c r="I275" s="8"/>
      <c r="J275" s="8"/>
      <c r="K275" s="8"/>
      <c r="L275" s="8"/>
      <c r="M275" s="8"/>
      <c r="N275" s="8"/>
      <c r="O275" s="8" t="s">
        <v>82</v>
      </c>
    </row>
    <row r="276" customFormat="false" ht="15" hidden="false" customHeight="false" outlineLevel="0" collapsed="false">
      <c r="A276" s="8" t="n">
        <f aca="false">B276*4*LN(2)/(C276*1E-015*3.14*(F276*0.0001)^2)</f>
        <v>6.47155751121775E+020</v>
      </c>
      <c r="B276" s="8" t="n">
        <v>2.39443</v>
      </c>
      <c r="C276" s="8" t="n">
        <v>30</v>
      </c>
      <c r="D276" s="8" t="n">
        <v>5.5</v>
      </c>
      <c r="E276" s="6" t="n">
        <f aca="false">B276/(C276*1E-015)</f>
        <v>79814333333333.3</v>
      </c>
      <c r="F276" s="8" t="n">
        <v>3.3</v>
      </c>
      <c r="G276" s="8" t="s">
        <v>81</v>
      </c>
      <c r="H276" s="8" t="n">
        <v>0.836</v>
      </c>
      <c r="I276" s="8"/>
      <c r="J276" s="8"/>
      <c r="K276" s="8"/>
      <c r="L276" s="8"/>
      <c r="M276" s="8"/>
      <c r="N276" s="8"/>
      <c r="O276" s="8" t="s">
        <v>82</v>
      </c>
    </row>
    <row r="277" customFormat="false" ht="15" hidden="false" customHeight="false" outlineLevel="0" collapsed="false">
      <c r="A277" s="8" t="n">
        <f aca="false">B277*4*LN(2)/(C277*1E-015*3.14*(F277*0.0001)^2)</f>
        <v>6.57105943433745E+020</v>
      </c>
      <c r="B277" s="8" t="n">
        <v>2.431245</v>
      </c>
      <c r="C277" s="8" t="n">
        <v>30</v>
      </c>
      <c r="D277" s="8" t="n">
        <v>6.2</v>
      </c>
      <c r="E277" s="6" t="n">
        <f aca="false">B277/(C277*1E-015)</f>
        <v>81041500000000</v>
      </c>
      <c r="F277" s="8" t="n">
        <v>3.3</v>
      </c>
      <c r="G277" s="8" t="s">
        <v>81</v>
      </c>
      <c r="H277" s="8" t="n">
        <v>0.787</v>
      </c>
      <c r="I277" s="8"/>
      <c r="J277" s="8"/>
      <c r="K277" s="8"/>
      <c r="L277" s="8"/>
      <c r="M277" s="8"/>
      <c r="N277" s="8"/>
      <c r="O277" s="8" t="s">
        <v>82</v>
      </c>
    </row>
    <row r="278" customFormat="false" ht="15" hidden="false" customHeight="false" outlineLevel="0" collapsed="false">
      <c r="A278" s="8" t="n">
        <f aca="false">B278*4*LN(2)/(C278*1E-015*3.14*(F278*0.0001)^2)</f>
        <v>6.52412609480265E+020</v>
      </c>
      <c r="B278" s="8" t="n">
        <v>2.41388</v>
      </c>
      <c r="C278" s="8" t="n">
        <v>30</v>
      </c>
      <c r="D278" s="8" t="n">
        <v>6.2</v>
      </c>
      <c r="E278" s="6" t="n">
        <f aca="false">B278/(C278*1E-015)</f>
        <v>80462666666666.6</v>
      </c>
      <c r="F278" s="8" t="n">
        <v>3.3</v>
      </c>
      <c r="G278" s="8" t="s">
        <v>81</v>
      </c>
      <c r="H278" s="16" t="n">
        <v>0.78</v>
      </c>
      <c r="I278" s="8"/>
      <c r="J278" s="8"/>
      <c r="K278" s="8"/>
      <c r="L278" s="8"/>
      <c r="M278" s="8"/>
      <c r="N278" s="8"/>
      <c r="O278" s="8" t="s">
        <v>82</v>
      </c>
    </row>
    <row r="279" customFormat="false" ht="15" hidden="false" customHeight="false" outlineLevel="0" collapsed="false">
      <c r="A279" s="8" t="n">
        <f aca="false">B279*4*LN(2)/(C279*1E-015*3.14*(F279*0.0001)^2)</f>
        <v>6.61331700782587E+020</v>
      </c>
      <c r="B279" s="8" t="n">
        <v>2.44688</v>
      </c>
      <c r="C279" s="8" t="n">
        <v>30</v>
      </c>
      <c r="D279" s="8" t="n">
        <v>6.2</v>
      </c>
      <c r="E279" s="6" t="n">
        <f aca="false">B279/(C279*1E-015)</f>
        <v>81562666666666.7</v>
      </c>
      <c r="F279" s="8" t="n">
        <v>3.3</v>
      </c>
      <c r="G279" s="8" t="s">
        <v>81</v>
      </c>
      <c r="H279" s="8" t="n">
        <v>0.828</v>
      </c>
      <c r="I279" s="8"/>
      <c r="J279" s="8"/>
      <c r="K279" s="8"/>
      <c r="L279" s="8"/>
      <c r="M279" s="8"/>
      <c r="N279" s="8"/>
      <c r="O279" s="8" t="s">
        <v>82</v>
      </c>
    </row>
    <row r="280" customFormat="false" ht="15" hidden="false" customHeight="false" outlineLevel="0" collapsed="false">
      <c r="A280" s="8" t="n">
        <f aca="false">B280*4*LN(2)/(C280*1E-015*3.14*(F280*0.0001)^2)</f>
        <v>6.50040942020329E+020</v>
      </c>
      <c r="B280" s="8" t="n">
        <v>2.405105</v>
      </c>
      <c r="C280" s="8" t="n">
        <v>30</v>
      </c>
      <c r="D280" s="8" t="n">
        <v>6.2</v>
      </c>
      <c r="E280" s="6" t="n">
        <f aca="false">B280/(C280*1E-015)</f>
        <v>80170166666666.7</v>
      </c>
      <c r="F280" s="8" t="n">
        <v>3.3</v>
      </c>
      <c r="G280" s="8" t="s">
        <v>81</v>
      </c>
      <c r="H280" s="8" t="n">
        <v>0.793</v>
      </c>
      <c r="I280" s="8"/>
      <c r="J280" s="8"/>
      <c r="K280" s="8"/>
      <c r="L280" s="8"/>
      <c r="M280" s="8"/>
      <c r="N280" s="8"/>
      <c r="O280" s="8" t="s">
        <v>82</v>
      </c>
    </row>
    <row r="281" customFormat="false" ht="15" hidden="false" customHeight="false" outlineLevel="0" collapsed="false">
      <c r="A281" s="8" t="n">
        <f aca="false">B281*4*LN(2)/(C281*1E-015*3.14*(F281*0.0001)^2)</f>
        <v>6.5449508216161E+020</v>
      </c>
      <c r="B281" s="8" t="n">
        <v>2.421585</v>
      </c>
      <c r="C281" s="8" t="n">
        <v>30</v>
      </c>
      <c r="D281" s="8" t="n">
        <v>6.2</v>
      </c>
      <c r="E281" s="6" t="n">
        <f aca="false">B281/(C281*1E-015)</f>
        <v>80719500000000</v>
      </c>
      <c r="F281" s="8" t="n">
        <v>3.3</v>
      </c>
      <c r="G281" s="8" t="s">
        <v>81</v>
      </c>
      <c r="H281" s="8" t="n">
        <v>0.783</v>
      </c>
      <c r="I281" s="8"/>
      <c r="J281" s="8"/>
      <c r="K281" s="8"/>
      <c r="L281" s="8"/>
      <c r="M281" s="8"/>
      <c r="N281" s="8"/>
      <c r="O281" s="8" t="s">
        <v>82</v>
      </c>
    </row>
    <row r="282" customFormat="false" ht="15" hidden="false" customHeight="false" outlineLevel="0" collapsed="false">
      <c r="A282" s="8" t="n">
        <f aca="false">B282*4*LN(2)/(C282*1E-015*3.14*(F282*0.0001)^2)</f>
        <v>6.4893956938224E+020</v>
      </c>
      <c r="B282" s="8" t="n">
        <v>2.40103</v>
      </c>
      <c r="C282" s="8" t="n">
        <v>30</v>
      </c>
      <c r="D282" s="8" t="n">
        <v>6.2</v>
      </c>
      <c r="E282" s="6" t="n">
        <f aca="false">B282/(C282*1E-015)</f>
        <v>80034333333333.3</v>
      </c>
      <c r="F282" s="8" t="n">
        <v>3.3</v>
      </c>
      <c r="G282" s="8" t="s">
        <v>81</v>
      </c>
      <c r="H282" s="8" t="n">
        <v>0.764</v>
      </c>
      <c r="I282" s="8"/>
      <c r="J282" s="8"/>
      <c r="K282" s="8"/>
      <c r="L282" s="8"/>
      <c r="M282" s="8"/>
      <c r="N282" s="8"/>
      <c r="O282" s="8" t="s">
        <v>82</v>
      </c>
    </row>
    <row r="283" customFormat="false" ht="15" hidden="false" customHeight="false" outlineLevel="0" collapsed="false">
      <c r="A283" s="8" t="n">
        <f aca="false">B283*4*LN(2)/(C283*1E-015*3.14*(F283*0.0001)^2)</f>
        <v>6.44036771920903E+020</v>
      </c>
      <c r="B283" s="8" t="n">
        <v>2.38289</v>
      </c>
      <c r="C283" s="8" t="n">
        <v>30</v>
      </c>
      <c r="D283" s="8" t="n">
        <v>6.2</v>
      </c>
      <c r="E283" s="6" t="n">
        <f aca="false">B283/(C283*1E-015)</f>
        <v>79429666666666.7</v>
      </c>
      <c r="F283" s="8" t="n">
        <v>3.3</v>
      </c>
      <c r="G283" s="8" t="s">
        <v>81</v>
      </c>
      <c r="H283" s="8" t="n">
        <v>0.769</v>
      </c>
      <c r="I283" s="8"/>
      <c r="J283" s="8"/>
      <c r="K283" s="8"/>
      <c r="L283" s="8"/>
      <c r="M283" s="8"/>
      <c r="N283" s="8"/>
      <c r="O283" s="8" t="s">
        <v>82</v>
      </c>
    </row>
    <row r="284" customFormat="false" ht="15" hidden="false" customHeight="false" outlineLevel="0" collapsed="false">
      <c r="A284" s="8" t="n">
        <f aca="false">B284*4*LN(2)/(C284*1E-015*3.14*(F284*0.0001)^2)</f>
        <v>6.41277259127063E+020</v>
      </c>
      <c r="B284" s="8" t="n">
        <v>2.37268</v>
      </c>
      <c r="C284" s="8" t="n">
        <v>30</v>
      </c>
      <c r="D284" s="8" t="n">
        <v>5.5</v>
      </c>
      <c r="E284" s="6" t="n">
        <f aca="false">B284/(C284*1E-015)</f>
        <v>79089333333333.3</v>
      </c>
      <c r="F284" s="8" t="n">
        <v>3.3</v>
      </c>
      <c r="G284" s="8" t="s">
        <v>81</v>
      </c>
      <c r="H284" s="8" t="n">
        <v>0.766</v>
      </c>
      <c r="I284" s="8"/>
      <c r="J284" s="8"/>
      <c r="K284" s="8"/>
      <c r="L284" s="8"/>
      <c r="M284" s="8"/>
      <c r="N284" s="8"/>
      <c r="O284" s="8" t="s">
        <v>82</v>
      </c>
    </row>
    <row r="285" customFormat="false" ht="15" hidden="false" customHeight="false" outlineLevel="0" collapsed="false">
      <c r="A285" s="8" t="n">
        <f aca="false">B285*4*LN(2)/(C285*1E-015*3.14*(F285*0.0001)^2)</f>
        <v>6.4784089949909E+020</v>
      </c>
      <c r="B285" s="8" t="n">
        <v>2.396965</v>
      </c>
      <c r="C285" s="8" t="n">
        <v>30</v>
      </c>
      <c r="D285" s="8" t="n">
        <v>3.9</v>
      </c>
      <c r="E285" s="6" t="n">
        <f aca="false">B285/(C285*1E-015)</f>
        <v>79898833333333.3</v>
      </c>
      <c r="F285" s="8" t="n">
        <v>3.3</v>
      </c>
      <c r="G285" s="8" t="s">
        <v>81</v>
      </c>
      <c r="H285" s="8" t="n">
        <v>0.738</v>
      </c>
      <c r="I285" s="8"/>
      <c r="J285" s="8"/>
      <c r="K285" s="8"/>
      <c r="L285" s="8"/>
      <c r="M285" s="8"/>
      <c r="N285" s="8"/>
      <c r="O285" s="8" t="s">
        <v>82</v>
      </c>
    </row>
    <row r="286" customFormat="false" ht="15" hidden="false" customHeight="false" outlineLevel="0" collapsed="false">
      <c r="A286" s="8" t="n">
        <f aca="false">B286*4*LN(2)/(C286*1E-015*3.14*(F286*0.0001)^2)</f>
        <v>6.56404578526789E+020</v>
      </c>
      <c r="B286" s="8" t="n">
        <v>2.42865</v>
      </c>
      <c r="C286" s="8" t="n">
        <v>30</v>
      </c>
      <c r="D286" s="8" t="n">
        <v>6.2</v>
      </c>
      <c r="E286" s="6" t="n">
        <f aca="false">B286/(C286*1E-015)</f>
        <v>80955000000000</v>
      </c>
      <c r="F286" s="8" t="n">
        <v>3.3</v>
      </c>
      <c r="G286" s="8" t="s">
        <v>81</v>
      </c>
      <c r="H286" s="8" t="n">
        <v>0.737</v>
      </c>
      <c r="I286" s="8"/>
      <c r="J286" s="8"/>
      <c r="K286" s="8"/>
      <c r="L286" s="8"/>
      <c r="M286" s="8"/>
      <c r="N286" s="8"/>
      <c r="O286" s="8" t="s">
        <v>82</v>
      </c>
    </row>
    <row r="287" customFormat="false" ht="15" hidden="false" customHeight="false" outlineLevel="0" collapsed="false">
      <c r="A287" s="8" t="n">
        <f aca="false">B287*4*LN(2)/(C287*1E-015*3.14*(F287*0.0001)^2)</f>
        <v>6.64777713331212E+020</v>
      </c>
      <c r="B287" s="8" t="n">
        <v>2.45963</v>
      </c>
      <c r="C287" s="8" t="n">
        <v>30</v>
      </c>
      <c r="D287" s="8" t="n">
        <v>5.4</v>
      </c>
      <c r="E287" s="6" t="n">
        <f aca="false">B287/(C287*1E-015)</f>
        <v>81987666666666.7</v>
      </c>
      <c r="F287" s="8" t="n">
        <v>3.3</v>
      </c>
      <c r="G287" s="8" t="s">
        <v>81</v>
      </c>
      <c r="H287" s="8" t="n">
        <v>0.763</v>
      </c>
      <c r="I287" s="8"/>
      <c r="J287" s="8"/>
      <c r="K287" s="8"/>
      <c r="L287" s="8"/>
      <c r="M287" s="8"/>
      <c r="N287" s="8"/>
      <c r="O287" s="8" t="s">
        <v>82</v>
      </c>
    </row>
    <row r="288" customFormat="false" ht="15" hidden="false" customHeight="false" outlineLevel="0" collapsed="false">
      <c r="A288" s="8" t="n">
        <f aca="false">B288*4*LN(2)/(C288*1E-015*3.14*(F288*0.0001)^2)</f>
        <v>6.55218069108086E+020</v>
      </c>
      <c r="B288" s="8" t="n">
        <v>2.42426</v>
      </c>
      <c r="C288" s="8" t="n">
        <v>30</v>
      </c>
      <c r="D288" s="8" t="n">
        <v>4.8</v>
      </c>
      <c r="E288" s="6" t="n">
        <f aca="false">B288/(C288*1E-015)</f>
        <v>80808666666666.7</v>
      </c>
      <c r="F288" s="8" t="n">
        <v>3.3</v>
      </c>
      <c r="G288" s="8" t="s">
        <v>81</v>
      </c>
      <c r="H288" s="8" t="n">
        <v>0.764</v>
      </c>
      <c r="I288" s="8"/>
      <c r="J288" s="8"/>
      <c r="K288" s="8"/>
      <c r="L288" s="8"/>
      <c r="M288" s="8"/>
      <c r="N288" s="8"/>
      <c r="O288" s="8" t="s">
        <v>82</v>
      </c>
    </row>
    <row r="289" customFormat="false" ht="15" hidden="false" customHeight="false" outlineLevel="0" collapsed="false">
      <c r="A289" s="8" t="n">
        <f aca="false">B289*4*LN(2)/(C289*1E-015*3.14*(F289*0.0001)^2)</f>
        <v>6.59965458160368E+020</v>
      </c>
      <c r="B289" s="8" t="n">
        <v>2.441825</v>
      </c>
      <c r="C289" s="8" t="n">
        <v>30</v>
      </c>
      <c r="D289" s="8" t="n">
        <v>6.2</v>
      </c>
      <c r="E289" s="6" t="n">
        <f aca="false">B289/(C289*1E-015)</f>
        <v>81394166666666.7</v>
      </c>
      <c r="F289" s="8" t="n">
        <v>3.3</v>
      </c>
      <c r="G289" s="8" t="s">
        <v>81</v>
      </c>
      <c r="H289" s="8" t="n">
        <v>0.783</v>
      </c>
      <c r="I289" s="8"/>
      <c r="J289" s="8"/>
      <c r="K289" s="8"/>
      <c r="L289" s="8"/>
      <c r="M289" s="8"/>
      <c r="N289" s="8"/>
      <c r="O289" s="8" t="s">
        <v>82</v>
      </c>
    </row>
    <row r="290" customFormat="false" ht="15" hidden="false" customHeight="false" outlineLevel="0" collapsed="false">
      <c r="A290" s="8" t="n">
        <f aca="false">B290*4*LN(2)/(C290*1E-015*3.14*(F290*0.0001)^2)</f>
        <v>6.56643772338988E+020</v>
      </c>
      <c r="B290" s="8" t="n">
        <v>2.429535</v>
      </c>
      <c r="C290" s="8" t="n">
        <v>30</v>
      </c>
      <c r="D290" s="8" t="n">
        <v>6.2</v>
      </c>
      <c r="E290" s="6" t="n">
        <f aca="false">B290/(C290*1E-015)</f>
        <v>80984500000000</v>
      </c>
      <c r="F290" s="8" t="n">
        <v>3.3</v>
      </c>
      <c r="G290" s="8" t="s">
        <v>81</v>
      </c>
      <c r="H290" s="8" t="n">
        <v>0.806</v>
      </c>
      <c r="I290" s="8"/>
      <c r="J290" s="8"/>
      <c r="K290" s="8"/>
      <c r="L290" s="8"/>
      <c r="M290" s="8"/>
      <c r="N290" s="8"/>
      <c r="O290" s="8" t="s">
        <v>82</v>
      </c>
    </row>
    <row r="291" customFormat="false" ht="15" hidden="false" customHeight="false" outlineLevel="0" collapsed="false">
      <c r="A291" s="8" t="n">
        <f aca="false">B291*4*LN(2)/(C291*1E-015*3.14*(F291*0.0001)^2)</f>
        <v>6.52103144039624E+020</v>
      </c>
      <c r="B291" s="8" t="n">
        <v>2.412735</v>
      </c>
      <c r="C291" s="8" t="n">
        <v>30</v>
      </c>
      <c r="D291" s="8" t="n">
        <v>6.2</v>
      </c>
      <c r="E291" s="6" t="n">
        <f aca="false">B291/(C291*1E-015)</f>
        <v>80424500000000</v>
      </c>
      <c r="F291" s="8" t="n">
        <v>3.3</v>
      </c>
      <c r="G291" s="8" t="s">
        <v>81</v>
      </c>
      <c r="H291" s="8" t="n">
        <v>0.809</v>
      </c>
      <c r="I291" s="8"/>
      <c r="J291" s="8"/>
      <c r="K291" s="8"/>
      <c r="L291" s="8"/>
      <c r="M291" s="8"/>
      <c r="N291" s="8"/>
      <c r="O291" s="8" t="s">
        <v>82</v>
      </c>
    </row>
    <row r="292" customFormat="false" ht="15" hidden="false" customHeight="false" outlineLevel="0" collapsed="false">
      <c r="A292" s="8" t="n">
        <f aca="false">B292*4*LN(2)/(C292*1E-015*3.14*(F292*0.0001)^2)</f>
        <v>6.5642484918884E+020</v>
      </c>
      <c r="B292" s="8" t="n">
        <v>2.428725</v>
      </c>
      <c r="C292" s="8" t="n">
        <v>30</v>
      </c>
      <c r="D292" s="8" t="n">
        <v>6.8</v>
      </c>
      <c r="E292" s="6" t="n">
        <f aca="false">B292/(C292*1E-015)</f>
        <v>80957500000000</v>
      </c>
      <c r="F292" s="8" t="n">
        <v>3.3</v>
      </c>
      <c r="G292" s="8" t="s">
        <v>81</v>
      </c>
      <c r="H292" s="8" t="n">
        <v>0.818</v>
      </c>
      <c r="I292" s="8"/>
      <c r="J292" s="8"/>
      <c r="K292" s="8"/>
      <c r="L292" s="8"/>
      <c r="M292" s="8"/>
      <c r="N292" s="8"/>
      <c r="O292" s="8" t="s">
        <v>82</v>
      </c>
    </row>
    <row r="293" customFormat="false" ht="15" hidden="false" customHeight="false" outlineLevel="0" collapsed="false">
      <c r="A293" s="8" t="n">
        <f aca="false">B293*4*LN(2)/(C293*1E-015*3.14*(F293*0.0001)^2)</f>
        <v>6.57273514240031E+020</v>
      </c>
      <c r="B293" s="8" t="n">
        <v>2.431865</v>
      </c>
      <c r="C293" s="8" t="n">
        <v>30</v>
      </c>
      <c r="D293" s="8" t="n">
        <v>4.6</v>
      </c>
      <c r="E293" s="6" t="n">
        <f aca="false">B293/(C293*1E-015)</f>
        <v>81062166666666.7</v>
      </c>
      <c r="F293" s="8" t="n">
        <v>3.3</v>
      </c>
      <c r="G293" s="8" t="s">
        <v>81</v>
      </c>
      <c r="H293" s="8" t="n">
        <v>0.775</v>
      </c>
      <c r="I293" s="8"/>
      <c r="J293" s="8"/>
      <c r="K293" s="8"/>
      <c r="L293" s="8"/>
      <c r="M293" s="8"/>
      <c r="N293" s="8"/>
      <c r="O293" s="8" t="s">
        <v>82</v>
      </c>
    </row>
    <row r="294" customFormat="false" ht="15" hidden="false" customHeight="false" outlineLevel="0" collapsed="false">
      <c r="A294" s="8" t="n">
        <f aca="false">B294*4*LN(2)/(C294*1E-015*3.14*(F294*0.0001)^2)</f>
        <v>6.61750627798302E+020</v>
      </c>
      <c r="B294" s="8" t="n">
        <v>2.44843</v>
      </c>
      <c r="C294" s="8" t="n">
        <v>30</v>
      </c>
      <c r="D294" s="8" t="n">
        <v>6.2</v>
      </c>
      <c r="E294" s="6" t="n">
        <f aca="false">B294/(C294*1E-015)</f>
        <v>81614333333333.3</v>
      </c>
      <c r="F294" s="8" t="n">
        <v>3.3</v>
      </c>
      <c r="G294" s="8" t="s">
        <v>81</v>
      </c>
      <c r="H294" s="8" t="n">
        <v>0.802</v>
      </c>
      <c r="I294" s="8"/>
      <c r="J294" s="8"/>
      <c r="K294" s="8"/>
      <c r="L294" s="8"/>
      <c r="M294" s="8"/>
      <c r="N294" s="8"/>
      <c r="O294" s="8" t="s">
        <v>82</v>
      </c>
    </row>
    <row r="295" customFormat="false" ht="15" hidden="false" customHeight="false" outlineLevel="0" collapsed="false">
      <c r="A295" s="8" t="n">
        <f aca="false">B295*4*LN(2)/(C295*1E-015*3.14*(F295*0.0001)^2)</f>
        <v>6.47984145510915E+020</v>
      </c>
      <c r="B295" s="8" t="n">
        <v>2.397495</v>
      </c>
      <c r="C295" s="8" t="n">
        <v>30</v>
      </c>
      <c r="D295" s="8" t="n">
        <v>6.8</v>
      </c>
      <c r="E295" s="6" t="n">
        <f aca="false">B295/(C295*1E-015)</f>
        <v>79916500000000</v>
      </c>
      <c r="F295" s="8" t="n">
        <v>3.3</v>
      </c>
      <c r="G295" s="8" t="s">
        <v>81</v>
      </c>
      <c r="H295" s="8" t="n">
        <v>0.817</v>
      </c>
      <c r="I295" s="8"/>
      <c r="J295" s="8"/>
      <c r="K295" s="8"/>
      <c r="L295" s="8"/>
      <c r="M295" s="8"/>
      <c r="N295" s="8"/>
      <c r="O295" s="8" t="s">
        <v>82</v>
      </c>
    </row>
    <row r="296" customFormat="false" ht="15" hidden="false" customHeight="false" outlineLevel="0" collapsed="false">
      <c r="A296" s="8" t="n">
        <f aca="false">B296*4*LN(2)/(C296*1E-015*3.14*(F296*0.0001)^2)</f>
        <v>6.67169651453198E+020</v>
      </c>
      <c r="B296" s="8" t="n">
        <v>2.46848</v>
      </c>
      <c r="C296" s="8" t="n">
        <v>30</v>
      </c>
      <c r="D296" s="8" t="n">
        <v>8</v>
      </c>
      <c r="E296" s="6" t="n">
        <f aca="false">B296/(C296*1E-015)</f>
        <v>82282666666666.7</v>
      </c>
      <c r="F296" s="8" t="n">
        <v>3.3</v>
      </c>
      <c r="G296" s="8" t="s">
        <v>81</v>
      </c>
      <c r="H296" s="8" t="n">
        <v>0.751</v>
      </c>
      <c r="I296" s="8"/>
      <c r="J296" s="8"/>
      <c r="K296" s="8"/>
      <c r="L296" s="8"/>
      <c r="M296" s="8"/>
      <c r="N296" s="8"/>
      <c r="O296" s="8" t="s">
        <v>82</v>
      </c>
    </row>
    <row r="297" customFormat="false" ht="15" hidden="false" customHeight="false" outlineLevel="0" collapsed="false">
      <c r="A297" s="8" t="n">
        <f aca="false">B297*4*LN(2)/(C297*1E-015*3.14*(F297*0.0001)^2)</f>
        <v>6.5946815125139E+020</v>
      </c>
      <c r="B297" s="8" t="n">
        <v>2.439985</v>
      </c>
      <c r="C297" s="8" t="n">
        <v>30</v>
      </c>
      <c r="D297" s="8" t="n">
        <v>6.8</v>
      </c>
      <c r="E297" s="6" t="n">
        <f aca="false">B297/(C297*1E-015)</f>
        <v>81332833333333.3</v>
      </c>
      <c r="F297" s="8" t="n">
        <v>3.3</v>
      </c>
      <c r="G297" s="8" t="s">
        <v>81</v>
      </c>
      <c r="H297" s="8" t="n">
        <v>0.767</v>
      </c>
      <c r="I297" s="8"/>
      <c r="J297" s="8"/>
      <c r="K297" s="8"/>
      <c r="L297" s="8"/>
      <c r="M297" s="8"/>
      <c r="N297" s="8"/>
      <c r="O297" s="8" t="s">
        <v>82</v>
      </c>
    </row>
    <row r="298" customFormat="false" ht="15" hidden="false" customHeight="false" outlineLevel="0" collapsed="false">
      <c r="A298" s="8" t="n">
        <f aca="false">B298*4*LN(2)/(C298*1E-015*3.14*(F298*0.0001)^2)</f>
        <v>6.43990825086921E+020</v>
      </c>
      <c r="B298" s="8" t="n">
        <v>2.38272</v>
      </c>
      <c r="C298" s="8" t="n">
        <v>30</v>
      </c>
      <c r="D298" s="8" t="n">
        <v>6.8</v>
      </c>
      <c r="E298" s="6" t="n">
        <f aca="false">B298/(C298*1E-015)</f>
        <v>79424000000000</v>
      </c>
      <c r="F298" s="8" t="n">
        <v>3.3</v>
      </c>
      <c r="G298" s="8" t="s">
        <v>81</v>
      </c>
      <c r="H298" s="8" t="n">
        <v>0.773</v>
      </c>
      <c r="I298" s="8"/>
      <c r="J298" s="8"/>
      <c r="K298" s="8"/>
      <c r="L298" s="8"/>
      <c r="M298" s="8"/>
      <c r="N298" s="8"/>
      <c r="O298" s="8" t="s">
        <v>82</v>
      </c>
    </row>
    <row r="299" customFormat="false" ht="15" hidden="false" customHeight="false" outlineLevel="0" collapsed="false">
      <c r="A299" s="8" t="n">
        <f aca="false">B299*4*LN(2)/(C299*1E-015*3.14*(F299*0.0001)^2)</f>
        <v>6.51122043996368E+020</v>
      </c>
      <c r="B299" s="8" t="n">
        <v>2.409105</v>
      </c>
      <c r="C299" s="8" t="n">
        <v>30</v>
      </c>
      <c r="D299" s="8" t="n">
        <v>6.2</v>
      </c>
      <c r="E299" s="6" t="n">
        <f aca="false">B299/(C299*1E-015)</f>
        <v>80303500000000</v>
      </c>
      <c r="F299" s="8" t="n">
        <v>3.3</v>
      </c>
      <c r="G299" s="8" t="s">
        <v>81</v>
      </c>
      <c r="H299" s="8" t="n">
        <v>0.792</v>
      </c>
      <c r="I299" s="8"/>
      <c r="J299" s="8"/>
      <c r="K299" s="8"/>
      <c r="L299" s="8"/>
      <c r="M299" s="8"/>
      <c r="N299" s="8"/>
      <c r="O299" s="8" t="s">
        <v>82</v>
      </c>
    </row>
    <row r="300" customFormat="false" ht="15" hidden="false" customHeight="false" outlineLevel="0" collapsed="false">
      <c r="A300" s="8" t="n">
        <f aca="false">B300*4*LN(2)/(C300*1E-015*3.14*(F300*0.0001)^2)</f>
        <v>6.51246370723613E+020</v>
      </c>
      <c r="B300" s="8" t="n">
        <v>2.409565</v>
      </c>
      <c r="C300" s="8" t="n">
        <v>30</v>
      </c>
      <c r="D300" s="8" t="n">
        <v>6.8</v>
      </c>
      <c r="E300" s="6" t="n">
        <f aca="false">B300/(C300*1E-015)</f>
        <v>80318833333333.3</v>
      </c>
      <c r="F300" s="8" t="n">
        <v>3.3</v>
      </c>
      <c r="G300" s="8" t="s">
        <v>81</v>
      </c>
      <c r="H300" s="8" t="n">
        <v>0.802</v>
      </c>
      <c r="I300" s="8"/>
      <c r="J300" s="8"/>
      <c r="K300" s="8"/>
      <c r="L300" s="8"/>
      <c r="M300" s="8"/>
      <c r="N300" s="8"/>
      <c r="O300" s="8" t="s">
        <v>82</v>
      </c>
    </row>
    <row r="301" customFormat="false" ht="15" hidden="false" customHeight="false" outlineLevel="0" collapsed="false">
      <c r="A301" s="8" t="n">
        <f aca="false">B301*4*LN(2)/(C301*1E-015*3.14*(F301*0.0001)^2)</f>
        <v>6.359379667429E+020</v>
      </c>
      <c r="B301" s="8" t="n">
        <v>2.352925</v>
      </c>
      <c r="C301" s="8" t="n">
        <v>30</v>
      </c>
      <c r="D301" s="8" t="n">
        <v>5.3</v>
      </c>
      <c r="E301" s="6" t="n">
        <f aca="false">B301/(C301*1E-015)</f>
        <v>78430833333333.3</v>
      </c>
      <c r="F301" s="8" t="n">
        <v>3.3</v>
      </c>
      <c r="G301" s="8" t="s">
        <v>81</v>
      </c>
      <c r="H301" s="8" t="n">
        <v>0.779</v>
      </c>
      <c r="I301" s="8"/>
      <c r="J301" s="8"/>
      <c r="K301" s="8"/>
      <c r="L301" s="8"/>
      <c r="M301" s="8"/>
      <c r="N301" s="8"/>
      <c r="O301" s="8" t="s">
        <v>82</v>
      </c>
    </row>
    <row r="302" customFormat="false" ht="15" hidden="false" customHeight="false" outlineLevel="0" collapsed="false">
      <c r="A302" s="8" t="n">
        <f aca="false">B302*4*LN(2)/(C302*1E-015*3.14*(F302*0.0001)^2)</f>
        <v>6.50430138731704E+020</v>
      </c>
      <c r="B302" s="8" t="n">
        <v>2.406545</v>
      </c>
      <c r="C302" s="8" t="n">
        <v>30</v>
      </c>
      <c r="D302" s="8" t="n">
        <v>6.2</v>
      </c>
      <c r="E302" s="6" t="n">
        <f aca="false">B302/(C302*1E-015)</f>
        <v>80218166666666.7</v>
      </c>
      <c r="F302" s="8" t="n">
        <v>3.3</v>
      </c>
      <c r="G302" s="8" t="s">
        <v>81</v>
      </c>
      <c r="H302" s="8" t="n">
        <v>0.776</v>
      </c>
      <c r="I302" s="8"/>
      <c r="J302" s="8"/>
      <c r="K302" s="8"/>
      <c r="L302" s="8"/>
      <c r="M302" s="8"/>
      <c r="N302" s="8"/>
      <c r="O302" s="8" t="s">
        <v>82</v>
      </c>
    </row>
    <row r="303" customFormat="false" ht="15" hidden="false" customHeight="false" outlineLevel="0" collapsed="false">
      <c r="A303" s="8" t="n">
        <f aca="false">B303*4*LN(2)/(C303*1E-015*3.14*(F303*0.0001)^2)</f>
        <v>6.60743851583116E+020</v>
      </c>
      <c r="B303" s="8" t="n">
        <v>2.444705</v>
      </c>
      <c r="C303" s="8" t="n">
        <v>30</v>
      </c>
      <c r="D303" s="8" t="n">
        <v>6.2</v>
      </c>
      <c r="E303" s="6" t="n">
        <f aca="false">B303/(C303*1E-015)</f>
        <v>81490166666666.7</v>
      </c>
      <c r="F303" s="8" t="n">
        <v>3.3</v>
      </c>
      <c r="G303" s="8" t="s">
        <v>81</v>
      </c>
      <c r="H303" s="16" t="n">
        <v>0.76</v>
      </c>
      <c r="I303" s="8"/>
      <c r="J303" s="8"/>
      <c r="K303" s="8"/>
      <c r="L303" s="8"/>
      <c r="M303" s="8"/>
      <c r="N303" s="8"/>
      <c r="O303" s="8" t="s">
        <v>82</v>
      </c>
    </row>
    <row r="304" customFormat="false" ht="15" hidden="false" customHeight="false" outlineLevel="0" collapsed="false">
      <c r="A304" s="8" t="n">
        <f aca="false">B304*4*LN(2)/(C304*1E-015*3.14*(F304*0.0001)^2)</f>
        <v>6.42797558780868E+020</v>
      </c>
      <c r="B304" s="8" t="n">
        <v>2.378305</v>
      </c>
      <c r="C304" s="8" t="n">
        <v>30</v>
      </c>
      <c r="D304" s="8" t="n">
        <v>6.8</v>
      </c>
      <c r="E304" s="6" t="n">
        <f aca="false">B304/(C304*1E-015)</f>
        <v>79276833333333.3</v>
      </c>
      <c r="F304" s="8" t="n">
        <v>3.3</v>
      </c>
      <c r="G304" s="8" t="s">
        <v>81</v>
      </c>
      <c r="H304" s="8" t="n">
        <v>0.767</v>
      </c>
      <c r="I304" s="8"/>
      <c r="J304" s="8"/>
      <c r="K304" s="8"/>
      <c r="L304" s="8"/>
      <c r="M304" s="8"/>
      <c r="N304" s="8"/>
      <c r="O304" s="8" t="s">
        <v>82</v>
      </c>
    </row>
    <row r="305" customFormat="false" ht="15" hidden="false" customHeight="false" outlineLevel="0" collapsed="false">
      <c r="A305" s="8" t="n">
        <f aca="false">B305*4*LN(2)/(C305*1E-015*3.14*(F305*0.0001)^2)</f>
        <v>6.49038219937553E+020</v>
      </c>
      <c r="B305" s="8" t="n">
        <v>2.401395</v>
      </c>
      <c r="C305" s="8" t="n">
        <v>30</v>
      </c>
      <c r="D305" s="8" t="n">
        <v>0</v>
      </c>
      <c r="E305" s="6" t="n">
        <f aca="false">B305/(C305*1E-015)</f>
        <v>80046500000000</v>
      </c>
      <c r="F305" s="8" t="n">
        <v>3.3</v>
      </c>
      <c r="G305" s="8" t="s">
        <v>81</v>
      </c>
      <c r="H305" s="8" t="n">
        <v>0.758</v>
      </c>
      <c r="I305" s="8"/>
      <c r="J305" s="8"/>
      <c r="K305" s="8"/>
      <c r="L305" s="8"/>
      <c r="M305" s="8"/>
      <c r="N305" s="8"/>
      <c r="O305" s="8" t="s">
        <v>82</v>
      </c>
    </row>
    <row r="306" customFormat="false" ht="15" hidden="false" customHeight="false" outlineLevel="0" collapsed="false">
      <c r="A306" s="8" t="n">
        <f aca="false">B306*4*LN(2)/(C306*1E-015*3.14*(F306*0.0001)^2)</f>
        <v>6.53165326731082E+020</v>
      </c>
      <c r="B306" s="8" t="n">
        <v>2.416665</v>
      </c>
      <c r="C306" s="8" t="n">
        <v>30</v>
      </c>
      <c r="D306" s="8" t="n">
        <v>4</v>
      </c>
      <c r="E306" s="6" t="n">
        <f aca="false">B306/(C306*1E-015)</f>
        <v>80555500000000</v>
      </c>
      <c r="F306" s="8" t="n">
        <v>3.3</v>
      </c>
      <c r="G306" s="8" t="s">
        <v>81</v>
      </c>
      <c r="H306" s="8" t="n">
        <v>0.744</v>
      </c>
      <c r="I306" s="8"/>
      <c r="J306" s="8"/>
      <c r="K306" s="8"/>
      <c r="L306" s="8"/>
      <c r="M306" s="8"/>
      <c r="N306" s="8"/>
      <c r="O306" s="8" t="s">
        <v>82</v>
      </c>
    </row>
    <row r="307" customFormat="false" ht="15" hidden="false" customHeight="false" outlineLevel="0" collapsed="false">
      <c r="A307" s="8" t="n">
        <f aca="false">B307*4*LN(2)/(C307*1E-015*3.14*(F307*0.0001)^2)</f>
        <v>6.56815397277684E+020</v>
      </c>
      <c r="B307" s="8" t="n">
        <v>2.43017</v>
      </c>
      <c r="C307" s="8" t="n">
        <v>30</v>
      </c>
      <c r="D307" s="8" t="n">
        <v>6.8</v>
      </c>
      <c r="E307" s="6" t="n">
        <f aca="false">B307/(C307*1E-015)</f>
        <v>81005666666666.7</v>
      </c>
      <c r="F307" s="8" t="n">
        <v>3.3</v>
      </c>
      <c r="G307" s="8" t="s">
        <v>81</v>
      </c>
      <c r="H307" s="16" t="n">
        <v>0.8</v>
      </c>
      <c r="I307" s="8"/>
      <c r="J307" s="8"/>
      <c r="K307" s="8"/>
      <c r="L307" s="8"/>
      <c r="M307" s="8"/>
      <c r="N307" s="8"/>
      <c r="O307" s="8" t="s">
        <v>82</v>
      </c>
    </row>
    <row r="308" customFormat="false" ht="15" hidden="false" customHeight="false" outlineLevel="0" collapsed="false">
      <c r="A308" s="8" t="n">
        <f aca="false">B308*4*LN(2)/(C308*1E-015*3.14*(F308*0.0001)^2)</f>
        <v>6.48497668949534E+020</v>
      </c>
      <c r="B308" s="8" t="n">
        <v>2.399395</v>
      </c>
      <c r="C308" s="8" t="n">
        <v>30</v>
      </c>
      <c r="D308" s="8" t="n">
        <v>6.8</v>
      </c>
      <c r="E308" s="6" t="n">
        <f aca="false">B308/(C308*1E-015)</f>
        <v>79979833333333.3</v>
      </c>
      <c r="F308" s="8" t="n">
        <v>3.3</v>
      </c>
      <c r="G308" s="8" t="s">
        <v>81</v>
      </c>
      <c r="H308" s="8" t="n">
        <v>0.794</v>
      </c>
      <c r="I308" s="8"/>
      <c r="J308" s="8"/>
      <c r="K308" s="8"/>
      <c r="L308" s="8"/>
      <c r="M308" s="8"/>
      <c r="N308" s="8"/>
      <c r="O308" s="8" t="s">
        <v>82</v>
      </c>
    </row>
    <row r="309" customFormat="false" ht="15" hidden="false" customHeight="false" outlineLevel="0" collapsed="false">
      <c r="A309" s="8" t="n">
        <f aca="false">B309*4*LN(2)/(C309*1E-015*3.14*(F309*0.0001)^2)</f>
        <v>6.49396334967116E+020</v>
      </c>
      <c r="B309" s="8" t="n">
        <v>2.40272</v>
      </c>
      <c r="C309" s="8" t="n">
        <v>30</v>
      </c>
      <c r="D309" s="8" t="n">
        <v>6.2</v>
      </c>
      <c r="E309" s="6" t="n">
        <f aca="false">B309/(C309*1E-015)</f>
        <v>80090666666666.7</v>
      </c>
      <c r="F309" s="8" t="n">
        <v>3.3</v>
      </c>
      <c r="G309" s="8" t="s">
        <v>81</v>
      </c>
      <c r="H309" s="8" t="n">
        <v>0.788</v>
      </c>
      <c r="I309" s="8"/>
      <c r="J309" s="8"/>
      <c r="K309" s="8"/>
      <c r="L309" s="8"/>
      <c r="M309" s="8"/>
      <c r="N309" s="8"/>
      <c r="O309" s="8" t="s">
        <v>82</v>
      </c>
    </row>
    <row r="310" customFormat="false" ht="15" hidden="false" customHeight="false" outlineLevel="0" collapsed="false">
      <c r="A310" s="8" t="n">
        <f aca="false">B310*4*LN(2)/(C310*1E-015*3.14*(F310*0.0001)^2)</f>
        <v>6.48292259574086E+020</v>
      </c>
      <c r="B310" s="8" t="n">
        <v>2.398635</v>
      </c>
      <c r="C310" s="8" t="n">
        <v>30</v>
      </c>
      <c r="D310" s="8" t="n">
        <v>5.5</v>
      </c>
      <c r="E310" s="6" t="n">
        <f aca="false">B310/(C310*1E-015)</f>
        <v>79954500000000</v>
      </c>
      <c r="F310" s="8" t="n">
        <v>3.3</v>
      </c>
      <c r="G310" s="8" t="s">
        <v>81</v>
      </c>
      <c r="H310" s="8" t="n">
        <v>0.781</v>
      </c>
      <c r="I310" s="8"/>
      <c r="J310" s="8"/>
      <c r="K310" s="8"/>
      <c r="L310" s="8"/>
      <c r="M310" s="8"/>
      <c r="N310" s="8"/>
      <c r="O310" s="8" t="s">
        <v>82</v>
      </c>
    </row>
    <row r="311" customFormat="false" ht="15" hidden="false" customHeight="false" outlineLevel="0" collapsed="false">
      <c r="A311" s="8" t="n">
        <f aca="false">B311*4*LN(2)/(C311*1E-015*3.14*(F311*0.0001)^2)</f>
        <v>6.55993759775894E+020</v>
      </c>
      <c r="B311" s="8" t="n">
        <v>2.42713</v>
      </c>
      <c r="C311" s="8" t="n">
        <v>30</v>
      </c>
      <c r="D311" s="8" t="n">
        <v>6.2</v>
      </c>
      <c r="E311" s="6" t="n">
        <f aca="false">B311/(C311*1E-015)</f>
        <v>80904333333333.3</v>
      </c>
      <c r="F311" s="8" t="n">
        <v>3.3</v>
      </c>
      <c r="G311" s="8" t="s">
        <v>81</v>
      </c>
      <c r="H311" s="8" t="n">
        <v>0.789</v>
      </c>
      <c r="I311" s="8"/>
      <c r="J311" s="8"/>
      <c r="K311" s="8"/>
      <c r="L311" s="8"/>
      <c r="M311" s="8"/>
      <c r="N311" s="8"/>
      <c r="O311" s="8" t="s">
        <v>82</v>
      </c>
    </row>
    <row r="312" customFormat="false" ht="15" hidden="false" customHeight="false" outlineLevel="0" collapsed="false">
      <c r="A312" s="8" t="n">
        <f aca="false">B312*4*LN(2)/(C312*1E-015*3.14*(F312*0.0001)^2)</f>
        <v>6.64511491969612E+020</v>
      </c>
      <c r="B312" s="8" t="n">
        <v>2.458645</v>
      </c>
      <c r="C312" s="8" t="n">
        <v>30</v>
      </c>
      <c r="D312" s="8" t="n">
        <v>6.8</v>
      </c>
      <c r="E312" s="6" t="n">
        <f aca="false">B312/(C312*1E-015)</f>
        <v>81954833333333.3</v>
      </c>
      <c r="F312" s="8" t="n">
        <v>3.3</v>
      </c>
      <c r="G312" s="8" t="s">
        <v>81</v>
      </c>
      <c r="H312" s="8" t="n">
        <v>0.814</v>
      </c>
      <c r="I312" s="8"/>
      <c r="J312" s="8"/>
      <c r="K312" s="8"/>
      <c r="L312" s="8"/>
      <c r="M312" s="8"/>
      <c r="N312" s="8"/>
      <c r="O312" s="8" t="s">
        <v>82</v>
      </c>
    </row>
    <row r="313" customFormat="false" ht="15" hidden="false" customHeight="false" outlineLevel="0" collapsed="false">
      <c r="A313" s="8" t="n">
        <f aca="false">B313*4*LN(2)/(C313*1E-015*3.14*(F313*0.0001)^2)</f>
        <v>6.53847772353457E+020</v>
      </c>
      <c r="B313" s="8" t="n">
        <v>2.41919</v>
      </c>
      <c r="C313" s="8" t="n">
        <v>30</v>
      </c>
      <c r="D313" s="8" t="n">
        <v>6.8</v>
      </c>
      <c r="E313" s="6" t="n">
        <f aca="false">B313/(C313*1E-015)</f>
        <v>80639666666666.7</v>
      </c>
      <c r="F313" s="8" t="n">
        <v>3.3</v>
      </c>
      <c r="G313" s="8" t="s">
        <v>81</v>
      </c>
      <c r="H313" s="8" t="n">
        <v>0.765</v>
      </c>
      <c r="I313" s="8"/>
      <c r="J313" s="8"/>
      <c r="K313" s="8"/>
      <c r="L313" s="8"/>
      <c r="M313" s="8"/>
      <c r="N313" s="8"/>
      <c r="O313" s="8" t="s">
        <v>82</v>
      </c>
    </row>
    <row r="314" customFormat="false" ht="15" hidden="false" customHeight="false" outlineLevel="0" collapsed="false">
      <c r="A314" s="8" t="n">
        <f aca="false">B314*4*LN(2)/(C314*1E-015*3.14*(F314*0.0001)^2)</f>
        <v>6.75440081569896E+020</v>
      </c>
      <c r="B314" s="8" t="n">
        <v>2.49908</v>
      </c>
      <c r="C314" s="8" t="n">
        <v>30</v>
      </c>
      <c r="D314" s="8" t="n">
        <v>6</v>
      </c>
      <c r="E314" s="6" t="n">
        <f aca="false">B314/(C314*1E-015)</f>
        <v>83302666666666.7</v>
      </c>
      <c r="F314" s="8" t="n">
        <v>3.3</v>
      </c>
      <c r="G314" s="8" t="s">
        <v>81</v>
      </c>
      <c r="H314" s="8" t="n">
        <v>0.768</v>
      </c>
      <c r="I314" s="8"/>
      <c r="J314" s="8"/>
      <c r="K314" s="8"/>
      <c r="L314" s="8"/>
      <c r="M314" s="8"/>
      <c r="N314" s="8"/>
      <c r="O314" s="8" t="s">
        <v>82</v>
      </c>
    </row>
    <row r="315" customFormat="false" ht="15" hidden="false" customHeight="false" outlineLevel="0" collapsed="false">
      <c r="A315" s="8" t="n">
        <f aca="false">B315*4*LN(2)/(C315*1E-015*3.14*(F315*0.0001)^2)</f>
        <v>6.55019416619989E+020</v>
      </c>
      <c r="B315" s="8" t="n">
        <v>2.423525</v>
      </c>
      <c r="C315" s="8" t="n">
        <v>30</v>
      </c>
      <c r="D315" s="8" t="n">
        <v>6.8</v>
      </c>
      <c r="E315" s="6" t="n">
        <f aca="false">B315/(C315*1E-015)</f>
        <v>80784166666666.7</v>
      </c>
      <c r="F315" s="8" t="n">
        <v>3.3</v>
      </c>
      <c r="G315" s="8" t="s">
        <v>81</v>
      </c>
      <c r="H315" s="8" t="n">
        <v>0.726</v>
      </c>
      <c r="I315" s="8"/>
      <c r="J315" s="8"/>
      <c r="K315" s="8"/>
      <c r="L315" s="8"/>
      <c r="M315" s="8"/>
      <c r="N315" s="8"/>
      <c r="O315" s="8" t="s">
        <v>82</v>
      </c>
    </row>
    <row r="316" customFormat="false" ht="15" hidden="false" customHeight="false" outlineLevel="0" collapsed="false">
      <c r="A316" s="8" t="n">
        <f aca="false">B316*4*LN(2)/(C316*1E-015*3.14*(F316*0.0001)^2)</f>
        <v>6.5421940115772E+020</v>
      </c>
      <c r="B316" s="8" t="n">
        <v>2.420565</v>
      </c>
      <c r="C316" s="8" t="n">
        <v>30</v>
      </c>
      <c r="D316" s="8" t="n">
        <v>4.5</v>
      </c>
      <c r="E316" s="6" t="n">
        <f aca="false">B316/(C316*1E-015)</f>
        <v>80685500000000</v>
      </c>
      <c r="F316" s="8" t="n">
        <v>3.3</v>
      </c>
      <c r="G316" s="8" t="s">
        <v>81</v>
      </c>
      <c r="H316" s="8" t="n">
        <v>0.733</v>
      </c>
      <c r="I316" s="8"/>
      <c r="J316" s="8"/>
      <c r="K316" s="8"/>
      <c r="L316" s="8"/>
      <c r="M316" s="8"/>
      <c r="N316" s="8"/>
      <c r="O316" s="8" t="s">
        <v>82</v>
      </c>
    </row>
    <row r="317" customFormat="false" ht="15" hidden="false" customHeight="false" outlineLevel="0" collapsed="false">
      <c r="A317" s="8" t="n">
        <f aca="false">B317*4*LN(2)/(C317*1E-015*3.14*(F317*0.0001)^2)</f>
        <v>6.50988257626834E+020</v>
      </c>
      <c r="B317" s="8" t="n">
        <v>2.40861</v>
      </c>
      <c r="C317" s="8" t="n">
        <v>30</v>
      </c>
      <c r="D317" s="8" t="n">
        <v>6.8</v>
      </c>
      <c r="E317" s="6" t="n">
        <f aca="false">B317/(C317*1E-015)</f>
        <v>80287000000000</v>
      </c>
      <c r="F317" s="8" t="n">
        <v>3.3</v>
      </c>
      <c r="G317" s="8" t="s">
        <v>81</v>
      </c>
      <c r="H317" s="8" t="n">
        <v>0.742</v>
      </c>
      <c r="I317" s="8"/>
      <c r="J317" s="8"/>
      <c r="K317" s="8"/>
      <c r="L317" s="8"/>
      <c r="M317" s="8"/>
      <c r="N317" s="8"/>
      <c r="O317" s="8" t="s">
        <v>82</v>
      </c>
    </row>
    <row r="318" customFormat="false" ht="15" hidden="false" customHeight="false" outlineLevel="0" collapsed="false">
      <c r="A318" s="8" t="n">
        <f aca="false">B318*4*LN(2)/(C318*1E-015*3.14*(F318*0.0001)^2)</f>
        <v>6.46347627394686E+020</v>
      </c>
      <c r="B318" s="8" t="n">
        <v>2.39144</v>
      </c>
      <c r="C318" s="8" t="n">
        <v>30</v>
      </c>
      <c r="D318" s="8" t="n">
        <v>6.2</v>
      </c>
      <c r="E318" s="6" t="n">
        <f aca="false">B318/(C318*1E-015)</f>
        <v>79714666666666.6</v>
      </c>
      <c r="F318" s="8" t="n">
        <v>3.3</v>
      </c>
      <c r="G318" s="8" t="s">
        <v>81</v>
      </c>
      <c r="H318" s="8" t="n">
        <v>0.715</v>
      </c>
      <c r="I318" s="8"/>
      <c r="J318" s="8"/>
      <c r="K318" s="8"/>
      <c r="L318" s="8"/>
      <c r="M318" s="8"/>
      <c r="N318" s="8"/>
      <c r="O318" s="8" t="s">
        <v>82</v>
      </c>
    </row>
    <row r="319" customFormat="false" ht="15" hidden="false" customHeight="false" outlineLevel="0" collapsed="false">
      <c r="A319" s="8" t="n">
        <f aca="false">B319*4*LN(2)/(C319*1E-015*3.14*(F319*0.0001)^2)</f>
        <v>6.4396109478258E+020</v>
      </c>
      <c r="B319" s="8" t="n">
        <v>2.38261</v>
      </c>
      <c r="C319" s="8" t="n">
        <v>30</v>
      </c>
      <c r="D319" s="8" t="n">
        <v>6.8</v>
      </c>
      <c r="E319" s="6" t="n">
        <f aca="false">B319/(C319*1E-015)</f>
        <v>79420333333333.3</v>
      </c>
      <c r="F319" s="8" t="n">
        <v>3.3</v>
      </c>
      <c r="G319" s="8" t="s">
        <v>81</v>
      </c>
      <c r="H319" s="8" t="n">
        <v>0.649</v>
      </c>
      <c r="I319" s="8"/>
      <c r="J319" s="8"/>
      <c r="K319" s="8"/>
      <c r="L319" s="8"/>
      <c r="M319" s="8"/>
      <c r="N319" s="8"/>
      <c r="O319" s="8" t="s">
        <v>82</v>
      </c>
    </row>
    <row r="320" customFormat="false" ht="15" hidden="false" customHeight="false" outlineLevel="0" collapsed="false">
      <c r="A320" s="8" t="n">
        <f aca="false">B320*4*LN(2)/(C320*1E-015*3.14*(F320*0.0001)^2)</f>
        <v>6.46192218985631E+020</v>
      </c>
      <c r="B320" s="8" t="n">
        <v>2.390865</v>
      </c>
      <c r="C320" s="8" t="n">
        <v>30</v>
      </c>
      <c r="D320" s="8" t="n">
        <v>6.2</v>
      </c>
      <c r="E320" s="6" t="n">
        <f aca="false">B320/(C320*1E-015)</f>
        <v>79695500000000</v>
      </c>
      <c r="F320" s="8" t="n">
        <v>3.3</v>
      </c>
      <c r="G320" s="8" t="s">
        <v>81</v>
      </c>
      <c r="H320" s="8" t="n">
        <v>0.745</v>
      </c>
      <c r="I320" s="8"/>
      <c r="J320" s="8"/>
      <c r="K320" s="8"/>
      <c r="L320" s="8"/>
      <c r="M320" s="8"/>
      <c r="N320" s="8"/>
      <c r="O320" s="8" t="s">
        <v>82</v>
      </c>
    </row>
    <row r="321" customFormat="false" ht="15" hidden="false" customHeight="false" outlineLevel="0" collapsed="false">
      <c r="A321" s="8" t="n">
        <f aca="false">B321*4*LN(2)/(C321*1E-015*3.14*(F321*0.0001)^2)</f>
        <v>6.66300715739956E+020</v>
      </c>
      <c r="B321" s="8" t="n">
        <v>2.465265</v>
      </c>
      <c r="C321" s="8" t="n">
        <v>30</v>
      </c>
      <c r="D321" s="8" t="n">
        <v>6.2</v>
      </c>
      <c r="E321" s="6" t="n">
        <f aca="false">B321/(C321*1E-015)</f>
        <v>82175500000000</v>
      </c>
      <c r="F321" s="8" t="n">
        <v>3.3</v>
      </c>
      <c r="G321" s="8" t="s">
        <v>81</v>
      </c>
      <c r="H321" s="8" t="n">
        <v>0.709</v>
      </c>
      <c r="I321" s="8"/>
      <c r="J321" s="8"/>
      <c r="K321" s="8"/>
      <c r="L321" s="8"/>
      <c r="M321" s="8"/>
      <c r="N321" s="8"/>
      <c r="O321" s="8" t="s">
        <v>82</v>
      </c>
    </row>
    <row r="322" customFormat="false" ht="15" hidden="false" customHeight="false" outlineLevel="0" collapsed="false">
      <c r="A322" s="8" t="n">
        <f aca="false">B322*4*LN(2)/(C322*1E-015*3.14*(F322*0.0001)^2)</f>
        <v>6.54824818264302E+020</v>
      </c>
      <c r="B322" s="8" t="n">
        <v>2.422805</v>
      </c>
      <c r="C322" s="8" t="n">
        <v>30</v>
      </c>
      <c r="D322" s="8" t="n">
        <v>6.2</v>
      </c>
      <c r="E322" s="6" t="n">
        <f aca="false">B322/(C322*1E-015)</f>
        <v>80760166666666.7</v>
      </c>
      <c r="F322" s="8" t="n">
        <v>3.3</v>
      </c>
      <c r="G322" s="8" t="s">
        <v>81</v>
      </c>
      <c r="H322" s="8" t="n">
        <v>0.731</v>
      </c>
      <c r="I322" s="8"/>
      <c r="J322" s="8"/>
      <c r="K322" s="8"/>
      <c r="L322" s="8"/>
      <c r="M322" s="8"/>
      <c r="N322" s="8"/>
      <c r="O322" s="8" t="s">
        <v>82</v>
      </c>
    </row>
    <row r="323" customFormat="false" ht="15" hidden="false" customHeight="false" outlineLevel="0" collapsed="false">
      <c r="A323" s="8" t="n">
        <f aca="false">B323*4*LN(2)/(C323*1E-015*3.14*(F323*0.0001)^2)</f>
        <v>6.66937214528349E+020</v>
      </c>
      <c r="B323" s="8" t="n">
        <v>2.46762</v>
      </c>
      <c r="C323" s="8" t="n">
        <v>30</v>
      </c>
      <c r="D323" s="8" t="n">
        <v>6.8</v>
      </c>
      <c r="E323" s="6" t="n">
        <f aca="false">B323/(C323*1E-015)</f>
        <v>82254000000000</v>
      </c>
      <c r="F323" s="8" t="n">
        <v>3.3</v>
      </c>
      <c r="G323" s="8" t="s">
        <v>81</v>
      </c>
      <c r="H323" s="8" t="n">
        <v>0.796</v>
      </c>
      <c r="I323" s="8"/>
      <c r="J323" s="8"/>
      <c r="K323" s="8"/>
      <c r="L323" s="8"/>
      <c r="M323" s="8"/>
      <c r="N323" s="8"/>
      <c r="O323" s="8" t="s">
        <v>82</v>
      </c>
    </row>
    <row r="324" customFormat="false" ht="15" hidden="false" customHeight="false" outlineLevel="0" collapsed="false">
      <c r="A324" s="8" t="n">
        <f aca="false">B324*4*LN(2)/(C324*1E-015*3.14*(F324*0.0001)^2)</f>
        <v>6.52369365401223E+020</v>
      </c>
      <c r="B324" s="8" t="n">
        <v>2.41372</v>
      </c>
      <c r="C324" s="8" t="n">
        <v>30</v>
      </c>
      <c r="D324" s="8" t="n">
        <v>6.8</v>
      </c>
      <c r="E324" s="6" t="n">
        <f aca="false">B324/(C324*1E-015)</f>
        <v>80457333333333.3</v>
      </c>
      <c r="F324" s="8" t="n">
        <v>3.3</v>
      </c>
      <c r="G324" s="8" t="s">
        <v>81</v>
      </c>
      <c r="H324" s="8" t="n">
        <v>0.801</v>
      </c>
      <c r="I324" s="8"/>
      <c r="J324" s="8"/>
      <c r="K324" s="8"/>
      <c r="L324" s="8"/>
      <c r="M324" s="8"/>
      <c r="N324" s="8"/>
      <c r="O324" s="8" t="s">
        <v>82</v>
      </c>
    </row>
    <row r="325" customFormat="false" ht="15" hidden="false" customHeight="false" outlineLevel="0" collapsed="false">
      <c r="A325" s="8" t="n">
        <f aca="false">B325*4*LN(2)/(C325*1E-015*3.14*(F325*0.0001)^2)</f>
        <v>6.59693831288888E+020</v>
      </c>
      <c r="B325" s="8" t="n">
        <v>2.44082</v>
      </c>
      <c r="C325" s="8" t="n">
        <v>30</v>
      </c>
      <c r="D325" s="8" t="n">
        <v>6.8</v>
      </c>
      <c r="E325" s="6" t="n">
        <f aca="false">B325/(C325*1E-015)</f>
        <v>81360666666666.7</v>
      </c>
      <c r="F325" s="8" t="n">
        <v>3.3</v>
      </c>
      <c r="G325" s="8" t="s">
        <v>81</v>
      </c>
      <c r="H325" s="8" t="n">
        <v>0.807</v>
      </c>
      <c r="I325" s="8"/>
      <c r="J325" s="8"/>
      <c r="K325" s="8"/>
      <c r="L325" s="8"/>
      <c r="M325" s="8"/>
      <c r="N325" s="8"/>
      <c r="O325" s="8" t="s">
        <v>82</v>
      </c>
    </row>
    <row r="326" customFormat="false" ht="15" hidden="false" customHeight="false" outlineLevel="0" collapsed="false">
      <c r="A326" s="8" t="n">
        <f aca="false">B326*4*LN(2)/(C326*1E-015*3.14*(F326*0.0001)^2)</f>
        <v>6.52099089907214E+020</v>
      </c>
      <c r="B326" s="8" t="n">
        <v>2.41272</v>
      </c>
      <c r="C326" s="8" t="n">
        <v>30</v>
      </c>
      <c r="D326" s="8" t="n">
        <v>6.8</v>
      </c>
      <c r="E326" s="6" t="n">
        <f aca="false">B326/(C326*1E-015)</f>
        <v>80424000000000</v>
      </c>
      <c r="F326" s="8" t="n">
        <v>3.3</v>
      </c>
      <c r="G326" s="8" t="s">
        <v>81</v>
      </c>
      <c r="H326" s="8" t="n">
        <v>0.796</v>
      </c>
      <c r="I326" s="8"/>
      <c r="J326" s="8"/>
      <c r="K326" s="8"/>
      <c r="L326" s="8"/>
      <c r="M326" s="8"/>
      <c r="N326" s="8"/>
      <c r="O326" s="8" t="s">
        <v>82</v>
      </c>
    </row>
    <row r="327" customFormat="false" ht="15" hidden="false" customHeight="false" outlineLevel="0" collapsed="false">
      <c r="A327" s="8" t="n">
        <f aca="false">B327*4*LN(2)/(C327*1E-015*3.14*(F327*0.0001)^2)</f>
        <v>6.55205906710856E+020</v>
      </c>
      <c r="B327" s="8" t="n">
        <v>2.424215</v>
      </c>
      <c r="C327" s="8" t="n">
        <v>30</v>
      </c>
      <c r="D327" s="8" t="n">
        <v>6.2</v>
      </c>
      <c r="E327" s="6" t="n">
        <f aca="false">B327/(C327*1E-015)</f>
        <v>80807166666666.6</v>
      </c>
      <c r="F327" s="8" t="n">
        <v>3.3</v>
      </c>
      <c r="G327" s="8" t="s">
        <v>81</v>
      </c>
      <c r="H327" s="8" t="n">
        <v>0.836</v>
      </c>
      <c r="I327" s="8"/>
      <c r="J327" s="8"/>
      <c r="K327" s="8"/>
      <c r="L327" s="8"/>
      <c r="M327" s="8"/>
      <c r="N327" s="8"/>
      <c r="O327" s="8" t="s">
        <v>82</v>
      </c>
    </row>
    <row r="328" customFormat="false" ht="15" hidden="false" customHeight="false" outlineLevel="0" collapsed="false">
      <c r="A328" s="8" t="n">
        <f aca="false">B328*4*LN(2)/(C328*1E-015*3.14*(F328*0.0001)^2)</f>
        <v>6.43859741472326E+020</v>
      </c>
      <c r="B328" s="8" t="n">
        <v>2.382235</v>
      </c>
      <c r="C328" s="8" t="n">
        <v>30</v>
      </c>
      <c r="D328" s="8" t="n">
        <v>6.8</v>
      </c>
      <c r="E328" s="6" t="n">
        <f aca="false">B328/(C328*1E-015)</f>
        <v>79407833333333.3</v>
      </c>
      <c r="F328" s="8" t="n">
        <v>3.3</v>
      </c>
      <c r="G328" s="8" t="s">
        <v>81</v>
      </c>
      <c r="H328" s="8" t="n">
        <v>0.826</v>
      </c>
      <c r="I328" s="8"/>
      <c r="J328" s="8"/>
      <c r="K328" s="8"/>
      <c r="L328" s="8"/>
      <c r="M328" s="8"/>
      <c r="N328" s="8"/>
      <c r="O328" s="8" t="s">
        <v>82</v>
      </c>
    </row>
    <row r="329" customFormat="false" ht="15" hidden="false" customHeight="false" outlineLevel="0" collapsed="false">
      <c r="A329" s="8" t="n">
        <f aca="false">B329*4*LN(2)/(C329*1E-015*3.14*(F329*0.0001)^2)</f>
        <v>2.4272496152787E+020</v>
      </c>
      <c r="B329" s="8" t="n">
        <v>2.39484</v>
      </c>
      <c r="C329" s="8" t="n">
        <v>80</v>
      </c>
      <c r="D329" s="8" t="n">
        <v>5</v>
      </c>
      <c r="E329" s="6" t="n">
        <f aca="false">B329/(C329*1E-015)</f>
        <v>29935500000000</v>
      </c>
      <c r="F329" s="8" t="n">
        <v>3.3</v>
      </c>
      <c r="G329" s="8" t="s">
        <v>81</v>
      </c>
      <c r="H329" s="8" t="n">
        <v>0.581</v>
      </c>
      <c r="I329" s="8"/>
      <c r="J329" s="8"/>
      <c r="K329" s="8"/>
      <c r="L329" s="8"/>
      <c r="M329" s="8"/>
      <c r="N329" s="8"/>
      <c r="O329" s="8" t="s">
        <v>82</v>
      </c>
    </row>
    <row r="330" customFormat="false" ht="15" hidden="false" customHeight="false" outlineLevel="0" collapsed="false">
      <c r="A330" s="8" t="n">
        <f aca="false">B330*4*LN(2)/(C330*1E-015*3.14*(F330*0.0001)^2)</f>
        <v>2.39371687258128E+020</v>
      </c>
      <c r="B330" s="8" t="n">
        <v>2.361755</v>
      </c>
      <c r="C330" s="8" t="n">
        <v>80</v>
      </c>
      <c r="D330" s="8" t="n">
        <v>6.8</v>
      </c>
      <c r="E330" s="6" t="n">
        <f aca="false">B330/(C330*1E-015)</f>
        <v>29521937500000</v>
      </c>
      <c r="F330" s="8" t="n">
        <v>3.3</v>
      </c>
      <c r="G330" s="8" t="s">
        <v>81</v>
      </c>
      <c r="H330" s="8" t="n">
        <v>0.257</v>
      </c>
      <c r="I330" s="8"/>
      <c r="J330" s="8"/>
      <c r="K330" s="8"/>
      <c r="L330" s="8"/>
      <c r="M330" s="8"/>
      <c r="N330" s="8"/>
      <c r="O330" s="8" t="s">
        <v>82</v>
      </c>
    </row>
    <row r="331" customFormat="false" ht="15" hidden="false" customHeight="false" outlineLevel="0" collapsed="false">
      <c r="A331" s="8" t="n">
        <f aca="false">B331*4*LN(2)/(C331*1E-015*3.14*(F331*0.0001)^2)</f>
        <v>2.43576329334E+020</v>
      </c>
      <c r="B331" s="8" t="n">
        <v>2.40324</v>
      </c>
      <c r="C331" s="8" t="n">
        <v>80</v>
      </c>
      <c r="D331" s="8" t="n">
        <v>4.5</v>
      </c>
      <c r="E331" s="6" t="n">
        <f aca="false">B331/(C331*1E-015)</f>
        <v>30040500000000</v>
      </c>
      <c r="F331" s="8" t="n">
        <v>3.3</v>
      </c>
      <c r="G331" s="8" t="s">
        <v>81</v>
      </c>
      <c r="H331" s="8" t="n">
        <v>0.482</v>
      </c>
      <c r="I331" s="8"/>
      <c r="J331" s="8"/>
      <c r="K331" s="8"/>
      <c r="L331" s="8"/>
      <c r="M331" s="8"/>
      <c r="N331" s="8"/>
      <c r="O331" s="8" t="s">
        <v>82</v>
      </c>
    </row>
    <row r="332" customFormat="false" ht="15" hidden="false" customHeight="false" outlineLevel="0" collapsed="false">
      <c r="A332" s="8" t="n">
        <f aca="false">B332*4*LN(2)/(C332*1E-015*3.14*(F332*0.0001)^2)</f>
        <v>2.42662122475512E+020</v>
      </c>
      <c r="B332" s="8" t="n">
        <v>2.39422</v>
      </c>
      <c r="C332" s="8" t="n">
        <v>80</v>
      </c>
      <c r="D332" s="8" t="n">
        <v>4.5</v>
      </c>
      <c r="E332" s="6" t="n">
        <f aca="false">B332/(C332*1E-015)</f>
        <v>29927750000000</v>
      </c>
      <c r="F332" s="8" t="n">
        <v>3.3</v>
      </c>
      <c r="G332" s="8" t="s">
        <v>81</v>
      </c>
      <c r="H332" s="8" t="n">
        <v>0.432</v>
      </c>
      <c r="I332" s="8"/>
      <c r="J332" s="8"/>
      <c r="K332" s="8"/>
      <c r="L332" s="8"/>
      <c r="M332" s="8"/>
      <c r="N332" s="8"/>
      <c r="O332" s="8" t="s">
        <v>82</v>
      </c>
    </row>
    <row r="333" customFormat="false" ht="15" hidden="false" customHeight="false" outlineLevel="0" collapsed="false">
      <c r="A333" s="8" t="n">
        <f aca="false">B333*4*LN(2)/(C333*1E-015*3.14*(F333*0.0001)^2)</f>
        <v>2.43491699319939E+020</v>
      </c>
      <c r="B333" s="8" t="n">
        <v>2.402405</v>
      </c>
      <c r="C333" s="8" t="n">
        <v>80</v>
      </c>
      <c r="D333" s="8" t="n">
        <v>3.5</v>
      </c>
      <c r="E333" s="6" t="n">
        <f aca="false">B333/(C333*1E-015)</f>
        <v>30030062500000</v>
      </c>
      <c r="F333" s="8" t="n">
        <v>3.3</v>
      </c>
      <c r="G333" s="8" t="s">
        <v>81</v>
      </c>
      <c r="H333" s="8" t="n">
        <v>0.531</v>
      </c>
      <c r="I333" s="8"/>
      <c r="J333" s="8"/>
      <c r="K333" s="8"/>
      <c r="L333" s="8"/>
      <c r="M333" s="8"/>
      <c r="N333" s="8"/>
      <c r="O333" s="8" t="s">
        <v>82</v>
      </c>
    </row>
    <row r="334" customFormat="false" ht="15" hidden="false" customHeight="false" outlineLevel="0" collapsed="false">
      <c r="A334" s="8" t="n">
        <f aca="false">B334*4*LN(2)/(C334*1E-015*3.14*(F334*0.0001)^2)</f>
        <v>2.43474469257196E+020</v>
      </c>
      <c r="B334" s="8" t="n">
        <v>2.402235</v>
      </c>
      <c r="C334" s="8" t="n">
        <v>80</v>
      </c>
      <c r="D334" s="8" t="n">
        <v>4</v>
      </c>
      <c r="E334" s="6" t="n">
        <f aca="false">B334/(C334*1E-015)</f>
        <v>30027937500000</v>
      </c>
      <c r="F334" s="8" t="n">
        <v>3.3</v>
      </c>
      <c r="G334" s="8" t="s">
        <v>81</v>
      </c>
      <c r="H334" s="8" t="n">
        <v>0.502</v>
      </c>
      <c r="I334" s="8"/>
      <c r="J334" s="8"/>
      <c r="K334" s="8"/>
      <c r="L334" s="8"/>
      <c r="M334" s="8"/>
      <c r="N334" s="8"/>
      <c r="O334" s="8" t="s">
        <v>82</v>
      </c>
    </row>
    <row r="335" customFormat="false" ht="15" hidden="false" customHeight="false" outlineLevel="0" collapsed="false">
      <c r="A335" s="8" t="n">
        <f aca="false">B335*4*LN(2)/(C335*1E-015*3.14*(F335*0.0001)^2)</f>
        <v>2.43600654128461E+020</v>
      </c>
      <c r="B335" s="8" t="n">
        <v>2.40348</v>
      </c>
      <c r="C335" s="8" t="n">
        <v>80</v>
      </c>
      <c r="D335" s="8" t="n">
        <v>4.8</v>
      </c>
      <c r="E335" s="6" t="n">
        <f aca="false">B335/(C335*1E-015)</f>
        <v>30043500000000</v>
      </c>
      <c r="F335" s="8" t="n">
        <v>3.3</v>
      </c>
      <c r="G335" s="8" t="s">
        <v>81</v>
      </c>
      <c r="H335" s="8" t="n">
        <v>0.535</v>
      </c>
      <c r="I335" s="8"/>
      <c r="J335" s="8"/>
      <c r="K335" s="8"/>
      <c r="L335" s="8"/>
      <c r="M335" s="8"/>
      <c r="N335" s="8"/>
      <c r="O335" s="8" t="s">
        <v>82</v>
      </c>
    </row>
    <row r="336" customFormat="false" ht="15" hidden="false" customHeight="false" outlineLevel="0" collapsed="false">
      <c r="A336" s="8" t="n">
        <f aca="false">B336*4*LN(2)/(C336*1E-015*3.14*(F336*0.0001)^2)</f>
        <v>2.46832811192451E+020</v>
      </c>
      <c r="B336" s="8" t="n">
        <v>2.43537</v>
      </c>
      <c r="C336" s="8" t="n">
        <v>80</v>
      </c>
      <c r="D336" s="8" t="n">
        <v>4.3</v>
      </c>
      <c r="E336" s="6" t="n">
        <f aca="false">B336/(C336*1E-015)</f>
        <v>30442125000000</v>
      </c>
      <c r="F336" s="8" t="n">
        <v>3.3</v>
      </c>
      <c r="G336" s="8" t="s">
        <v>81</v>
      </c>
      <c r="H336" s="8" t="n">
        <v>0.534</v>
      </c>
      <c r="I336" s="8"/>
      <c r="J336" s="8"/>
      <c r="K336" s="8"/>
      <c r="L336" s="8"/>
      <c r="M336" s="8"/>
      <c r="N336" s="8"/>
      <c r="O336" s="8" t="s">
        <v>82</v>
      </c>
    </row>
    <row r="337" customFormat="false" ht="15" hidden="false" customHeight="false" outlineLevel="0" collapsed="false">
      <c r="A337" s="8" t="n">
        <f aca="false">B337*4*LN(2)/(C337*1E-015*3.14*(F337*0.0001)^2)</f>
        <v>2.51899463172031E+020</v>
      </c>
      <c r="B337" s="8" t="n">
        <v>2.48536</v>
      </c>
      <c r="C337" s="8" t="n">
        <v>80</v>
      </c>
      <c r="D337" s="8" t="n">
        <v>6.8</v>
      </c>
      <c r="E337" s="6" t="n">
        <f aca="false">B337/(C337*1E-015)</f>
        <v>31067000000000</v>
      </c>
      <c r="F337" s="8" t="n">
        <v>3.3</v>
      </c>
      <c r="G337" s="8" t="s">
        <v>81</v>
      </c>
      <c r="H337" s="8" t="n">
        <v>0.579</v>
      </c>
      <c r="I337" s="8"/>
      <c r="J337" s="8"/>
      <c r="K337" s="8"/>
      <c r="L337" s="8"/>
      <c r="M337" s="8"/>
      <c r="N337" s="8"/>
      <c r="O337" s="8" t="s">
        <v>82</v>
      </c>
    </row>
    <row r="338" customFormat="false" ht="15" hidden="false" customHeight="false" outlineLevel="0" collapsed="false">
      <c r="A338" s="8" t="n">
        <f aca="false">B338*4*LN(2)/(C338*1E-015*3.14*(F338*0.0001)^2)</f>
        <v>2.44009614735335E+020</v>
      </c>
      <c r="B338" s="8" t="n">
        <v>2.407515</v>
      </c>
      <c r="C338" s="8" t="n">
        <v>80</v>
      </c>
      <c r="D338" s="8" t="n">
        <v>4.3</v>
      </c>
      <c r="E338" s="6" t="n">
        <f aca="false">B338/(C338*1E-015)</f>
        <v>30093937500000</v>
      </c>
      <c r="F338" s="8" t="n">
        <v>3.3</v>
      </c>
      <c r="G338" s="8" t="s">
        <v>81</v>
      </c>
      <c r="H338" s="8" t="n">
        <v>0.489</v>
      </c>
      <c r="I338" s="8"/>
      <c r="J338" s="8"/>
      <c r="K338" s="8"/>
      <c r="L338" s="8"/>
      <c r="M338" s="8"/>
      <c r="N338" s="8"/>
      <c r="O338" s="8" t="s">
        <v>82</v>
      </c>
    </row>
    <row r="339" customFormat="false" ht="15" hidden="false" customHeight="false" outlineLevel="0" collapsed="false">
      <c r="A339" s="8" t="n">
        <f aca="false">B339*4*LN(2)/(C339*1E-015*3.14*(F339*0.0001)^2)</f>
        <v>2.41580682655106E+020</v>
      </c>
      <c r="B339" s="8" t="n">
        <v>2.38355</v>
      </c>
      <c r="C339" s="8" t="n">
        <v>80</v>
      </c>
      <c r="D339" s="8" t="n">
        <v>5.5</v>
      </c>
      <c r="E339" s="6" t="n">
        <f aca="false">B339/(C339*1E-015)</f>
        <v>29794375000000</v>
      </c>
      <c r="F339" s="8" t="n">
        <v>3.3</v>
      </c>
      <c r="G339" s="8" t="s">
        <v>81</v>
      </c>
      <c r="H339" s="8" t="n">
        <v>0.449</v>
      </c>
      <c r="I339" s="8"/>
      <c r="J339" s="8"/>
      <c r="K339" s="8"/>
      <c r="L339" s="8"/>
      <c r="M339" s="8"/>
      <c r="N339" s="8"/>
      <c r="O339" s="8" t="s">
        <v>82</v>
      </c>
    </row>
    <row r="340" customFormat="false" ht="15" hidden="false" customHeight="false" outlineLevel="0" collapsed="false">
      <c r="A340" s="8" t="n">
        <f aca="false">B340*4*LN(2)/(C340*1E-015*3.14*(F340*0.0001)^2)</f>
        <v>6.55105904778072E+020</v>
      </c>
      <c r="B340" s="8" t="n">
        <v>2.423845</v>
      </c>
      <c r="C340" s="8" t="n">
        <v>30</v>
      </c>
      <c r="D340" s="8" t="n">
        <v>4.4</v>
      </c>
      <c r="E340" s="6" t="n">
        <f aca="false">B340/(C340*1E-015)</f>
        <v>80794833333333.3</v>
      </c>
      <c r="F340" s="8" t="n">
        <v>3.3</v>
      </c>
      <c r="G340" s="8" t="s">
        <v>81</v>
      </c>
      <c r="H340" s="8" t="n">
        <v>0.451</v>
      </c>
      <c r="I340" s="8"/>
      <c r="J340" s="8"/>
      <c r="K340" s="8"/>
      <c r="L340" s="8"/>
      <c r="M340" s="8"/>
      <c r="N340" s="8"/>
      <c r="O340" s="8" t="s">
        <v>82</v>
      </c>
    </row>
    <row r="341" customFormat="false" ht="15" hidden="false" customHeight="false" outlineLevel="0" collapsed="false">
      <c r="A341" s="8" t="n">
        <f aca="false">B341*4*LN(2)/(C341*1E-015*3.14*(F341*0.0001)^2)</f>
        <v>6.45698966209063E+020</v>
      </c>
      <c r="B341" s="8" t="n">
        <v>2.38904</v>
      </c>
      <c r="C341" s="8" t="n">
        <v>30</v>
      </c>
      <c r="D341" s="8" t="n">
        <v>5.5</v>
      </c>
      <c r="E341" s="6" t="n">
        <f aca="false">B341/(C341*1E-015)</f>
        <v>79634666666666.7</v>
      </c>
      <c r="F341" s="8" t="n">
        <v>3.3</v>
      </c>
      <c r="G341" s="8" t="s">
        <v>81</v>
      </c>
      <c r="H341" s="8" t="n">
        <v>0.519</v>
      </c>
      <c r="I341" s="8"/>
      <c r="J341" s="8"/>
      <c r="K341" s="8"/>
      <c r="L341" s="8"/>
      <c r="M341" s="8"/>
      <c r="N341" s="8"/>
      <c r="O341" s="8" t="s">
        <v>82</v>
      </c>
    </row>
    <row r="342" customFormat="false" ht="15" hidden="false" customHeight="false" outlineLevel="0" collapsed="false">
      <c r="A342" s="8" t="n">
        <f aca="false">B342*4*LN(2)/(C342*1E-015*3.14*(F342*0.0001)^2)</f>
        <v>6.55842405499249E+020</v>
      </c>
      <c r="B342" s="8" t="n">
        <v>2.42657</v>
      </c>
      <c r="C342" s="8" t="n">
        <v>30</v>
      </c>
      <c r="D342" s="8" t="n">
        <v>6.8</v>
      </c>
      <c r="E342" s="6" t="n">
        <f aca="false">B342/(C342*1E-015)</f>
        <v>80885666666666.7</v>
      </c>
      <c r="F342" s="8" t="n">
        <v>3.3</v>
      </c>
      <c r="G342" s="8" t="s">
        <v>81</v>
      </c>
      <c r="H342" s="8" t="n">
        <v>0.611</v>
      </c>
      <c r="I342" s="8"/>
      <c r="J342" s="8"/>
      <c r="K342" s="8"/>
      <c r="L342" s="8"/>
      <c r="M342" s="8"/>
      <c r="N342" s="8"/>
      <c r="O342" s="8" t="s">
        <v>82</v>
      </c>
    </row>
    <row r="343" customFormat="false" ht="15" hidden="false" customHeight="false" outlineLevel="0" collapsed="false">
      <c r="A343" s="8" t="n">
        <f aca="false">B343*4*LN(2)/(C343*1E-015*3.14*(F343*0.0001)^2)</f>
        <v>6.40790763237846E+020</v>
      </c>
      <c r="B343" s="8" t="n">
        <v>2.37088</v>
      </c>
      <c r="C343" s="8" t="n">
        <v>30</v>
      </c>
      <c r="D343" s="8" t="n">
        <v>5.4</v>
      </c>
      <c r="E343" s="6" t="n">
        <f aca="false">B343/(C343*1E-015)</f>
        <v>79029333333333.3</v>
      </c>
      <c r="F343" s="8" t="n">
        <v>3.3</v>
      </c>
      <c r="G343" s="8" t="s">
        <v>81</v>
      </c>
      <c r="H343" s="16" t="n">
        <v>0.56</v>
      </c>
      <c r="I343" s="8"/>
      <c r="J343" s="8"/>
      <c r="K343" s="8"/>
      <c r="L343" s="8"/>
      <c r="M343" s="8"/>
      <c r="N343" s="8"/>
      <c r="O343" s="8" t="s">
        <v>82</v>
      </c>
    </row>
    <row r="344" customFormat="false" ht="15" hidden="false" customHeight="false" outlineLevel="0" collapsed="false">
      <c r="A344" s="8" t="n">
        <f aca="false">B344*4*LN(2)/(C344*1E-015*3.14*(F344*0.0001)^2)</f>
        <v>6.41317800451165E+020</v>
      </c>
      <c r="B344" s="8" t="n">
        <v>2.37283</v>
      </c>
      <c r="C344" s="8" t="n">
        <v>30</v>
      </c>
      <c r="D344" s="8" t="n">
        <v>5.5</v>
      </c>
      <c r="E344" s="6" t="n">
        <f aca="false">B344/(C344*1E-015)</f>
        <v>79094333333333.3</v>
      </c>
      <c r="F344" s="8" t="n">
        <v>3.3</v>
      </c>
      <c r="G344" s="8" t="s">
        <v>81</v>
      </c>
      <c r="H344" s="8" t="n">
        <v>0.544</v>
      </c>
      <c r="I344" s="8"/>
      <c r="J344" s="8"/>
      <c r="K344" s="8"/>
      <c r="L344" s="8"/>
      <c r="M344" s="8"/>
      <c r="N344" s="8"/>
      <c r="O344" s="8" t="s">
        <v>82</v>
      </c>
    </row>
    <row r="345" customFormat="false" ht="15" hidden="false" customHeight="false" outlineLevel="0" collapsed="false">
      <c r="A345" s="8" t="n">
        <f aca="false">B345*4*LN(2)/(C345*1E-015*3.14*(F345*0.0001)^2)</f>
        <v>6.39639389633364E+020</v>
      </c>
      <c r="B345" s="8" t="n">
        <v>2.36662</v>
      </c>
      <c r="C345" s="8" t="n">
        <v>30</v>
      </c>
      <c r="D345" s="8" t="n">
        <v>4.5</v>
      </c>
      <c r="E345" s="6" t="n">
        <f aca="false">B345/(C345*1E-015)</f>
        <v>78887333333333.3</v>
      </c>
      <c r="F345" s="8" t="n">
        <v>3.3</v>
      </c>
      <c r="G345" s="8" t="s">
        <v>81</v>
      </c>
      <c r="H345" s="8" t="n">
        <v>0.548</v>
      </c>
      <c r="I345" s="8"/>
      <c r="J345" s="8"/>
      <c r="K345" s="8"/>
      <c r="L345" s="8"/>
      <c r="M345" s="8"/>
      <c r="N345" s="8"/>
      <c r="O345" s="8" t="s">
        <v>82</v>
      </c>
    </row>
    <row r="346" customFormat="false" ht="15" hidden="false" customHeight="false" outlineLevel="0" collapsed="false">
      <c r="A346" s="8" t="n">
        <f aca="false">B346*4*LN(2)/(C346*1E-015*3.14*(F346*0.0001)^2)</f>
        <v>6.53804528274415E+020</v>
      </c>
      <c r="B346" s="8" t="n">
        <v>2.41903</v>
      </c>
      <c r="C346" s="8" t="n">
        <v>30</v>
      </c>
      <c r="D346" s="8" t="n">
        <v>3.6</v>
      </c>
      <c r="E346" s="6" t="n">
        <f aca="false">B346/(C346*1E-015)</f>
        <v>80634333333333.3</v>
      </c>
      <c r="F346" s="8" t="n">
        <v>3.3</v>
      </c>
      <c r="G346" s="8" t="s">
        <v>81</v>
      </c>
      <c r="H346" s="8" t="n">
        <v>0.447</v>
      </c>
      <c r="I346" s="8"/>
      <c r="J346" s="8"/>
      <c r="K346" s="8"/>
      <c r="L346" s="8"/>
      <c r="M346" s="8"/>
      <c r="N346" s="8"/>
      <c r="O346" s="8" t="s">
        <v>82</v>
      </c>
    </row>
    <row r="347" customFormat="false" ht="15" hidden="false" customHeight="false" outlineLevel="0" collapsed="false">
      <c r="A347" s="8" t="n">
        <f aca="false">B347*4*LN(2)/(C347*1E-015*3.14*(F347*0.0001)^2)</f>
        <v>6.51862598849955E+020</v>
      </c>
      <c r="B347" s="8" t="n">
        <v>2.411845</v>
      </c>
      <c r="C347" s="8" t="n">
        <v>30</v>
      </c>
      <c r="D347" s="8" t="n">
        <v>4.8</v>
      </c>
      <c r="E347" s="6" t="n">
        <f aca="false">B347/(C347*1E-015)</f>
        <v>80394833333333.3</v>
      </c>
      <c r="F347" s="8" t="n">
        <v>3.3</v>
      </c>
      <c r="G347" s="8" t="s">
        <v>81</v>
      </c>
      <c r="H347" s="8" t="n">
        <v>0.554</v>
      </c>
      <c r="I347" s="8"/>
      <c r="J347" s="8"/>
      <c r="K347" s="8"/>
      <c r="L347" s="8"/>
      <c r="M347" s="8"/>
      <c r="N347" s="8"/>
      <c r="O347" s="8" t="s">
        <v>82</v>
      </c>
    </row>
    <row r="348" customFormat="false" ht="15" hidden="false" customHeight="false" outlineLevel="0" collapsed="false">
      <c r="A348" s="8" t="n">
        <f aca="false">B348*4*LN(2)/(C348*1E-015*3.14*(F348*0.0001)^2)</f>
        <v>6.51255830365903E+020</v>
      </c>
      <c r="B348" s="8" t="n">
        <v>2.4096</v>
      </c>
      <c r="C348" s="8" t="n">
        <v>30</v>
      </c>
      <c r="D348" s="8" t="n">
        <v>4.5</v>
      </c>
      <c r="E348" s="6" t="n">
        <f aca="false">B348/(C348*1E-015)</f>
        <v>80320000000000</v>
      </c>
      <c r="F348" s="8" t="n">
        <v>3.3</v>
      </c>
      <c r="G348" s="8" t="s">
        <v>81</v>
      </c>
      <c r="H348" s="8" t="n">
        <v>0.527</v>
      </c>
      <c r="I348" s="8"/>
      <c r="J348" s="8"/>
      <c r="K348" s="8"/>
      <c r="L348" s="8"/>
      <c r="M348" s="8"/>
      <c r="N348" s="8"/>
      <c r="O348" s="8" t="s">
        <v>82</v>
      </c>
    </row>
    <row r="349" customFormat="false" ht="15" hidden="false" customHeight="false" outlineLevel="0" collapsed="false">
      <c r="A349" s="8" t="n">
        <f aca="false">B349*4*LN(2)/(C349*1E-015*3.14*(F349*0.0001)^2)</f>
        <v>6.50431490109174E+020</v>
      </c>
      <c r="B349" s="8" t="n">
        <v>2.40655</v>
      </c>
      <c r="C349" s="8" t="n">
        <v>30</v>
      </c>
      <c r="D349" s="8" t="n">
        <v>3.5</v>
      </c>
      <c r="E349" s="6" t="n">
        <f aca="false">B349/(C349*1E-015)</f>
        <v>80218333333333.3</v>
      </c>
      <c r="F349" s="8" t="n">
        <v>3.3</v>
      </c>
      <c r="G349" s="8" t="s">
        <v>81</v>
      </c>
      <c r="H349" s="8" t="n">
        <v>0.275</v>
      </c>
      <c r="I349" s="8"/>
      <c r="J349" s="8"/>
      <c r="K349" s="8"/>
      <c r="L349" s="8"/>
      <c r="M349" s="8"/>
      <c r="N349" s="8"/>
      <c r="O349" s="8" t="s">
        <v>82</v>
      </c>
    </row>
    <row r="350" customFormat="false" ht="15" hidden="false" customHeight="false" outlineLevel="0" collapsed="false">
      <c r="A350" s="8" t="n">
        <f aca="false">B350*4*LN(2)/(C350*1E-015*3.14*(F350*0.0001)^2)</f>
        <v>6.52699101503915E+020</v>
      </c>
      <c r="B350" s="8" t="n">
        <v>2.41494</v>
      </c>
      <c r="C350" s="8" t="n">
        <v>30</v>
      </c>
      <c r="D350" s="8" t="n">
        <v>4.8</v>
      </c>
      <c r="E350" s="6" t="n">
        <f aca="false">B350/(C350*1E-015)</f>
        <v>80498000000000</v>
      </c>
      <c r="F350" s="8" t="n">
        <v>3.3</v>
      </c>
      <c r="G350" s="8" t="s">
        <v>81</v>
      </c>
      <c r="H350" s="8" t="n">
        <v>0.425</v>
      </c>
      <c r="I350" s="8"/>
      <c r="J350" s="8"/>
      <c r="K350" s="8"/>
      <c r="L350" s="8"/>
      <c r="M350" s="8"/>
      <c r="N350" s="8"/>
      <c r="O350" s="8" t="s">
        <v>82</v>
      </c>
    </row>
    <row r="351" customFormat="false" ht="15" hidden="false" customHeight="false" outlineLevel="0" collapsed="false">
      <c r="A351" s="8" t="n">
        <f aca="false">B351*4*LN(2)/(C351*1E-015*3.14*(F351*0.0001)^2)</f>
        <v>6.56823505542504E+020</v>
      </c>
      <c r="B351" s="8" t="n">
        <v>2.4302</v>
      </c>
      <c r="C351" s="8" t="n">
        <v>30</v>
      </c>
      <c r="D351" s="8" t="n">
        <v>5</v>
      </c>
      <c r="E351" s="6" t="n">
        <f aca="false">B351/(C351*1E-015)</f>
        <v>81006666666666.7</v>
      </c>
      <c r="F351" s="8" t="n">
        <v>3.3</v>
      </c>
      <c r="G351" s="8" t="s">
        <v>81</v>
      </c>
      <c r="H351" s="8" t="n">
        <v>0.566</v>
      </c>
      <c r="I351" s="8"/>
      <c r="J351" s="8"/>
      <c r="K351" s="8"/>
      <c r="L351" s="8"/>
      <c r="M351" s="8"/>
      <c r="N351" s="8"/>
      <c r="O351" s="8" t="s">
        <v>82</v>
      </c>
    </row>
    <row r="352" customFormat="false" ht="15" hidden="false" customHeight="false" outlineLevel="0" collapsed="false">
      <c r="A352" s="8" t="n">
        <f aca="false">B352*4*LN(2)/(C352*1E-015*3.14*(F352*0.0001)^2)</f>
        <v>6.54915360554795E+020</v>
      </c>
      <c r="B352" s="8" t="n">
        <v>2.42314</v>
      </c>
      <c r="C352" s="8" t="n">
        <v>30</v>
      </c>
      <c r="D352" s="8" t="n">
        <v>4</v>
      </c>
      <c r="E352" s="6" t="n">
        <f aca="false">B352/(C352*1E-015)</f>
        <v>80771333333333.3</v>
      </c>
      <c r="F352" s="8" t="n">
        <v>3.3</v>
      </c>
      <c r="G352" s="8" t="s">
        <v>81</v>
      </c>
      <c r="H352" s="8" t="n">
        <v>0.536</v>
      </c>
      <c r="I352" s="8"/>
      <c r="J352" s="8"/>
      <c r="K352" s="8"/>
      <c r="L352" s="8"/>
      <c r="M352" s="8"/>
      <c r="N352" s="8"/>
      <c r="O352" s="8" t="s">
        <v>82</v>
      </c>
    </row>
    <row r="353" customFormat="false" ht="15" hidden="false" customHeight="false" outlineLevel="0" collapsed="false">
      <c r="A353" s="8" t="n">
        <f aca="false">B353*4*LN(2)/(C353*1E-015*3.14*(F353*0.0001)^2)</f>
        <v>6.59307337332454E+020</v>
      </c>
      <c r="B353" s="8" t="n">
        <v>2.43939</v>
      </c>
      <c r="C353" s="8" t="n">
        <v>30</v>
      </c>
      <c r="D353" s="8" t="n">
        <v>7</v>
      </c>
      <c r="E353" s="6" t="n">
        <f aca="false">B353/(C353*1E-015)</f>
        <v>81313000000000</v>
      </c>
      <c r="F353" s="8" t="n">
        <v>3.3</v>
      </c>
      <c r="G353" s="8" t="s">
        <v>81</v>
      </c>
      <c r="H353" s="8" t="n">
        <v>0.581</v>
      </c>
      <c r="I353" s="8"/>
      <c r="J353" s="8"/>
      <c r="K353" s="8"/>
      <c r="L353" s="8"/>
      <c r="M353" s="8"/>
      <c r="N353" s="8"/>
      <c r="O353" s="8" t="s">
        <v>82</v>
      </c>
    </row>
    <row r="354" customFormat="false" ht="15" hidden="false" customHeight="false" outlineLevel="0" collapsed="false">
      <c r="A354" s="8" t="n">
        <f aca="false">B354*4*LN(2)/(C354*1E-015*3.14*(F354*0.0001)^2)</f>
        <v>6.34746051814317E+020</v>
      </c>
      <c r="B354" s="8" t="n">
        <v>2.348515</v>
      </c>
      <c r="C354" s="8" t="n">
        <v>30</v>
      </c>
      <c r="D354" s="8" t="n">
        <v>7</v>
      </c>
      <c r="E354" s="6" t="n">
        <f aca="false">B354/(C354*1E-015)</f>
        <v>78283833333333.3</v>
      </c>
      <c r="F354" s="8" t="n">
        <v>3.3</v>
      </c>
      <c r="G354" s="8" t="s">
        <v>81</v>
      </c>
      <c r="H354" s="8" t="n">
        <v>0.574</v>
      </c>
      <c r="I354" s="8"/>
      <c r="J354" s="8"/>
      <c r="K354" s="8"/>
      <c r="L354" s="8"/>
      <c r="M354" s="8"/>
      <c r="N354" s="8"/>
      <c r="O354" s="8" t="s">
        <v>82</v>
      </c>
    </row>
    <row r="355" customFormat="false" ht="15" hidden="false" customHeight="false" outlineLevel="0" collapsed="false">
      <c r="A355" s="8" t="n">
        <f aca="false">B355*4*LN(2)/(C355*1E-015*3.14*(F355*0.0001)^2)</f>
        <v>6.51289614802655E+020</v>
      </c>
      <c r="B355" s="8" t="n">
        <v>2.409725</v>
      </c>
      <c r="C355" s="8" t="n">
        <v>30</v>
      </c>
      <c r="D355" s="8" t="n">
        <v>4</v>
      </c>
      <c r="E355" s="6" t="n">
        <f aca="false">B355/(C355*1E-015)</f>
        <v>80324166666666.7</v>
      </c>
      <c r="F355" s="8" t="n">
        <v>3.3</v>
      </c>
      <c r="G355" s="8" t="s">
        <v>81</v>
      </c>
      <c r="H355" s="8" t="n">
        <v>0.572</v>
      </c>
      <c r="I355" s="8"/>
      <c r="J355" s="8"/>
      <c r="K355" s="8"/>
      <c r="L355" s="8"/>
      <c r="M355" s="8"/>
      <c r="N355" s="8"/>
      <c r="O355" s="8" t="s">
        <v>82</v>
      </c>
    </row>
    <row r="356" customFormat="false" ht="15" hidden="false" customHeight="false" outlineLevel="0" collapsed="false">
      <c r="A356" s="8" t="n">
        <f aca="false">B356*4*LN(2)/(C356*1E-015*3.14*(F356*0.0001)^2)</f>
        <v>6.54801844847311E+020</v>
      </c>
      <c r="B356" s="8" t="n">
        <v>2.42272</v>
      </c>
      <c r="C356" s="8" t="n">
        <v>30</v>
      </c>
      <c r="D356" s="8" t="n">
        <v>4</v>
      </c>
      <c r="E356" s="6" t="n">
        <f aca="false">B356/(C356*1E-015)</f>
        <v>80757333333333.3</v>
      </c>
      <c r="F356" s="8" t="n">
        <v>3.3</v>
      </c>
      <c r="G356" s="8" t="s">
        <v>81</v>
      </c>
      <c r="H356" s="8" t="n">
        <v>0.475</v>
      </c>
      <c r="I356" s="8"/>
      <c r="J356" s="8"/>
      <c r="K356" s="8"/>
      <c r="L356" s="8"/>
      <c r="M356" s="8"/>
      <c r="N356" s="8"/>
      <c r="O356" s="8" t="s">
        <v>82</v>
      </c>
    </row>
    <row r="357" customFormat="false" ht="15" hidden="false" customHeight="false" outlineLevel="0" collapsed="false">
      <c r="A357" s="8" t="n">
        <f aca="false">B357*4*LN(2)/(C357*1E-015*3.14*(F357*0.0001)^2)</f>
        <v>2.47606136949686E+020</v>
      </c>
      <c r="B357" s="8" t="n">
        <v>2.443</v>
      </c>
      <c r="C357" s="8" t="n">
        <v>80</v>
      </c>
      <c r="D357" s="8" t="n">
        <v>4.3</v>
      </c>
      <c r="E357" s="6" t="n">
        <f aca="false">B357/(C357*1E-015)</f>
        <v>30537500000000</v>
      </c>
      <c r="F357" s="8" t="n">
        <v>3.3</v>
      </c>
      <c r="G357" s="8" t="s">
        <v>81</v>
      </c>
      <c r="H357" s="16" t="n">
        <v>0.28</v>
      </c>
      <c r="I357" s="8"/>
      <c r="J357" s="8"/>
      <c r="K357" s="8"/>
      <c r="L357" s="8"/>
      <c r="M357" s="8"/>
      <c r="N357" s="8"/>
      <c r="O357" s="8" t="s">
        <v>82</v>
      </c>
    </row>
    <row r="358" customFormat="false" ht="15" hidden="false" customHeight="false" outlineLevel="0" collapsed="false">
      <c r="A358" s="8" t="n">
        <f aca="false">B358*4*LN(2)/(C358*1E-015*3.14*(F358*0.0001)^2)</f>
        <v>2.49374752213612E+020</v>
      </c>
      <c r="B358" s="8" t="n">
        <v>2.46045</v>
      </c>
      <c r="C358" s="8" t="n">
        <v>80</v>
      </c>
      <c r="D358" s="8" t="n">
        <v>4.4</v>
      </c>
      <c r="E358" s="6" t="n">
        <f aca="false">B358/(C358*1E-015)</f>
        <v>30755625000000</v>
      </c>
      <c r="F358" s="8" t="n">
        <v>3.3</v>
      </c>
      <c r="G358" s="8" t="s">
        <v>81</v>
      </c>
      <c r="H358" s="8" t="n">
        <v>0.531</v>
      </c>
      <c r="I358" s="8"/>
      <c r="J358" s="8"/>
      <c r="K358" s="8"/>
      <c r="L358" s="8"/>
      <c r="M358" s="8"/>
      <c r="N358" s="8"/>
      <c r="O358" s="8" t="s">
        <v>82</v>
      </c>
    </row>
    <row r="359" customFormat="false" ht="15" hidden="false" customHeight="false" outlineLevel="0" collapsed="false">
      <c r="A359" s="8" t="n">
        <f aca="false">B359*4*LN(2)/(C359*1E-015*3.14*(F359*0.0001)^2)</f>
        <v>2.46227731930236E+020</v>
      </c>
      <c r="B359" s="8" t="n">
        <v>2.4294</v>
      </c>
      <c r="C359" s="8" t="n">
        <v>80</v>
      </c>
      <c r="D359" s="8" t="n">
        <v>6.8</v>
      </c>
      <c r="E359" s="6" t="n">
        <f aca="false">B359/(C359*1E-015)</f>
        <v>30367500000000</v>
      </c>
      <c r="F359" s="8" t="n">
        <v>3.3</v>
      </c>
      <c r="G359" s="8" t="s">
        <v>81</v>
      </c>
      <c r="H359" s="8" t="n">
        <v>0.607</v>
      </c>
      <c r="I359" s="8"/>
      <c r="J359" s="8"/>
      <c r="K359" s="8"/>
      <c r="L359" s="8"/>
      <c r="M359" s="8"/>
      <c r="N359" s="8"/>
      <c r="O359" s="8" t="s">
        <v>82</v>
      </c>
    </row>
    <row r="360" customFormat="false" ht="15" hidden="false" customHeight="false" outlineLevel="0" collapsed="false">
      <c r="A360" s="8" t="n">
        <f aca="false">B360*4*LN(2)/(C360*1E-015*3.14*(F360*0.0001)^2)</f>
        <v>2.42839997535008E+020</v>
      </c>
      <c r="B360" s="8" t="n">
        <v>2.395975</v>
      </c>
      <c r="C360" s="8" t="n">
        <v>80</v>
      </c>
      <c r="D360" s="8" t="n">
        <v>4.7</v>
      </c>
      <c r="E360" s="6" t="n">
        <f aca="false">B360/(C360*1E-015)</f>
        <v>29949687500000</v>
      </c>
      <c r="F360" s="8" t="n">
        <v>3.3</v>
      </c>
      <c r="G360" s="8" t="s">
        <v>81</v>
      </c>
      <c r="H360" s="16" t="n">
        <v>0.58</v>
      </c>
      <c r="I360" s="8"/>
      <c r="J360" s="8"/>
      <c r="K360" s="8"/>
      <c r="L360" s="8"/>
      <c r="M360" s="8"/>
      <c r="N360" s="8"/>
      <c r="O360" s="8" t="s">
        <v>82</v>
      </c>
    </row>
    <row r="361" customFormat="false" ht="15" hidden="false" customHeight="false" outlineLevel="0" collapsed="false">
      <c r="A361" s="8" t="n">
        <f aca="false">B361*4*LN(2)/(C361*1E-015*3.14*(F361*0.0001)^2)</f>
        <v>2.44160631167613E+020</v>
      </c>
      <c r="B361" s="8" t="n">
        <v>2.409005</v>
      </c>
      <c r="C361" s="8" t="n">
        <v>80</v>
      </c>
      <c r="D361" s="8" t="n">
        <v>4.4</v>
      </c>
      <c r="E361" s="6" t="n">
        <f aca="false">B361/(C361*1E-015)</f>
        <v>30112562500000</v>
      </c>
      <c r="F361" s="8" t="n">
        <v>3.3</v>
      </c>
      <c r="G361" s="8" t="s">
        <v>81</v>
      </c>
      <c r="H361" s="16" t="n">
        <v>0.55</v>
      </c>
      <c r="I361" s="8"/>
      <c r="J361" s="8"/>
      <c r="K361" s="8"/>
      <c r="L361" s="8"/>
      <c r="M361" s="8"/>
      <c r="N361" s="8"/>
      <c r="O361" s="8" t="s">
        <v>82</v>
      </c>
    </row>
    <row r="362" customFormat="false" ht="15" hidden="false" customHeight="false" outlineLevel="0" collapsed="false">
      <c r="A362" s="8" t="n">
        <f aca="false">B362*4*LN(2)/(C362*1E-015*3.14*(F362*0.0001)^2)</f>
        <v>2.43423285835517E+020</v>
      </c>
      <c r="B362" s="8" t="n">
        <v>2.40173</v>
      </c>
      <c r="C362" s="8" t="n">
        <v>80</v>
      </c>
      <c r="D362" s="8" t="n">
        <v>4.8</v>
      </c>
      <c r="E362" s="6" t="n">
        <f aca="false">B362/(C362*1E-015)</f>
        <v>30021625000000</v>
      </c>
      <c r="F362" s="8" t="n">
        <v>3.3</v>
      </c>
      <c r="G362" s="8" t="s">
        <v>81</v>
      </c>
      <c r="H362" s="8" t="n">
        <v>0.538</v>
      </c>
      <c r="I362" s="8"/>
      <c r="J362" s="8"/>
      <c r="K362" s="8"/>
      <c r="L362" s="8"/>
      <c r="M362" s="8"/>
      <c r="N362" s="8"/>
      <c r="O362" s="8" t="s">
        <v>82</v>
      </c>
    </row>
    <row r="363" customFormat="false" ht="15" hidden="false" customHeight="false" outlineLevel="0" collapsed="false">
      <c r="A363" s="8" t="n">
        <f aca="false">B363*4*LN(2)/(C363*1E-015*3.14*(F363*0.0001)^2)</f>
        <v>2.48636393348414E+020</v>
      </c>
      <c r="B363" s="8" t="n">
        <v>2.453165</v>
      </c>
      <c r="C363" s="8" t="n">
        <v>80</v>
      </c>
      <c r="D363" s="8" t="n">
        <v>4.8</v>
      </c>
      <c r="E363" s="6" t="n">
        <f aca="false">B363/(C363*1E-015)</f>
        <v>30664562500000</v>
      </c>
      <c r="F363" s="8" t="n">
        <v>3.3</v>
      </c>
      <c r="G363" s="8" t="s">
        <v>81</v>
      </c>
      <c r="H363" s="8" t="n">
        <v>0.587</v>
      </c>
      <c r="I363" s="8"/>
      <c r="J363" s="8"/>
      <c r="K363" s="8"/>
      <c r="L363" s="8"/>
      <c r="M363" s="8"/>
      <c r="N363" s="8"/>
      <c r="O363" s="8" t="s">
        <v>82</v>
      </c>
    </row>
    <row r="364" customFormat="false" ht="15" hidden="false" customHeight="false" outlineLevel="0" collapsed="false">
      <c r="A364" s="8" t="n">
        <f aca="false">B364*4*LN(2)/(C364*1E-015*3.14*(F364*0.0001)^2)</f>
        <v>2.45312511538646E+020</v>
      </c>
      <c r="B364" s="8" t="n">
        <v>2.42037</v>
      </c>
      <c r="C364" s="8" t="n">
        <v>80</v>
      </c>
      <c r="D364" s="8" t="n">
        <v>6.8</v>
      </c>
      <c r="E364" s="6" t="n">
        <f aca="false">B364/(C364*1E-015)</f>
        <v>30254625000000</v>
      </c>
      <c r="F364" s="8" t="n">
        <v>3.3</v>
      </c>
      <c r="G364" s="8" t="s">
        <v>81</v>
      </c>
      <c r="H364" s="8" t="n">
        <v>0.595</v>
      </c>
      <c r="I364" s="8"/>
      <c r="J364" s="8"/>
      <c r="K364" s="8"/>
      <c r="L364" s="8"/>
      <c r="M364" s="8"/>
      <c r="N364" s="8"/>
      <c r="O364" s="8" t="s">
        <v>82</v>
      </c>
    </row>
    <row r="365" customFormat="false" ht="15" hidden="false" customHeight="false" outlineLevel="0" collapsed="false">
      <c r="A365" s="8" t="n">
        <f aca="false">B365*4*LN(2)/(C365*1E-015*3.14*(F365*0.0001)^2)</f>
        <v>2.39414255648434E+020</v>
      </c>
      <c r="B365" s="8" t="n">
        <v>2.362175</v>
      </c>
      <c r="C365" s="8" t="n">
        <v>80</v>
      </c>
      <c r="D365" s="8" t="n">
        <v>4.8</v>
      </c>
      <c r="E365" s="6" t="n">
        <f aca="false">B365/(C365*1E-015)</f>
        <v>29527187500000</v>
      </c>
      <c r="F365" s="8" t="n">
        <v>3.3</v>
      </c>
      <c r="G365" s="8" t="s">
        <v>81</v>
      </c>
      <c r="H365" s="8" t="n">
        <v>0.602</v>
      </c>
      <c r="I365" s="8"/>
      <c r="J365" s="8"/>
      <c r="K365" s="8"/>
      <c r="L365" s="8"/>
      <c r="M365" s="8"/>
      <c r="N365" s="8"/>
      <c r="O365" s="8" t="s">
        <v>82</v>
      </c>
    </row>
    <row r="366" customFormat="false" ht="15" hidden="false" customHeight="false" outlineLevel="0" collapsed="false">
      <c r="A366" s="8" t="n">
        <f aca="false">B366*4*LN(2)/(C366*1E-015*3.14*(F366*0.0001)^2)</f>
        <v>2.4553396852155E+020</v>
      </c>
      <c r="B366" s="8" t="n">
        <v>2.422555</v>
      </c>
      <c r="C366" s="8" t="n">
        <v>80</v>
      </c>
      <c r="D366" s="8" t="n">
        <v>5.5</v>
      </c>
      <c r="E366" s="6" t="n">
        <f aca="false">B366/(C366*1E-015)</f>
        <v>30281937500000</v>
      </c>
      <c r="F366" s="8" t="n">
        <v>3.3</v>
      </c>
      <c r="G366" s="8" t="s">
        <v>81</v>
      </c>
      <c r="H366" s="8" t="n">
        <v>0.547</v>
      </c>
      <c r="I366" s="8"/>
      <c r="J366" s="8"/>
      <c r="K366" s="8"/>
      <c r="L366" s="8"/>
      <c r="M366" s="8"/>
      <c r="N366" s="8"/>
      <c r="O366" s="8" t="s">
        <v>82</v>
      </c>
    </row>
    <row r="367" customFormat="false" ht="15" hidden="false" customHeight="false" outlineLevel="0" collapsed="false">
      <c r="A367" s="8" t="n">
        <f aca="false">B367*4*LN(2)/(C367*1E-015*3.14*(F367*0.0001)^2)</f>
        <v>2.4522636122493E+020</v>
      </c>
      <c r="B367" s="8" t="n">
        <v>2.41952</v>
      </c>
      <c r="C367" s="8" t="n">
        <v>80</v>
      </c>
      <c r="D367" s="8" t="n">
        <v>4</v>
      </c>
      <c r="E367" s="6" t="n">
        <f aca="false">B367/(C367*1E-015)</f>
        <v>30244000000000</v>
      </c>
      <c r="F367" s="8" t="n">
        <v>3.3</v>
      </c>
      <c r="G367" s="8" t="s">
        <v>81</v>
      </c>
      <c r="H367" s="8" t="n">
        <v>0.348</v>
      </c>
      <c r="I367" s="8"/>
      <c r="J367" s="8"/>
      <c r="K367" s="8"/>
      <c r="L367" s="8"/>
      <c r="M367" s="8"/>
      <c r="N367" s="8"/>
      <c r="O367" s="8" t="s">
        <v>82</v>
      </c>
    </row>
    <row r="368" customFormat="false" ht="15" hidden="false" customHeight="false" outlineLevel="0" collapsed="false">
      <c r="A368" s="8" t="n">
        <f aca="false">B368*4*LN(2)/(C368*1E-015*3.14*(F368*0.0001)^2)</f>
        <v>2.43286458866675E+020</v>
      </c>
      <c r="B368" s="8" t="n">
        <v>2.40038</v>
      </c>
      <c r="C368" s="8" t="n">
        <v>80</v>
      </c>
      <c r="D368" s="8" t="n">
        <v>4</v>
      </c>
      <c r="E368" s="6" t="n">
        <f aca="false">B368/(C368*1E-015)</f>
        <v>30004750000000</v>
      </c>
      <c r="F368" s="8" t="n">
        <v>3.3</v>
      </c>
      <c r="G368" s="8" t="s">
        <v>81</v>
      </c>
      <c r="H368" s="8" t="n">
        <v>0.561</v>
      </c>
      <c r="I368" s="8"/>
      <c r="J368" s="8"/>
      <c r="K368" s="8"/>
      <c r="L368" s="8"/>
      <c r="M368" s="8"/>
      <c r="N368" s="8"/>
      <c r="O368" s="8" t="s">
        <v>82</v>
      </c>
    </row>
    <row r="369" customFormat="false" ht="15" hidden="false" customHeight="false" outlineLevel="0" collapsed="false">
      <c r="A369" s="8" t="n">
        <f aca="false">B369*4*LN(2)/(C369*1E-015*3.14*(F369*0.0001)^2)</f>
        <v>2.44224483753073E+020</v>
      </c>
      <c r="B369" s="8" t="n">
        <v>2.409635</v>
      </c>
      <c r="C369" s="8" t="n">
        <v>80</v>
      </c>
      <c r="D369" s="8" t="n">
        <v>4.4</v>
      </c>
      <c r="E369" s="6" t="n">
        <f aca="false">B369/(C369*1E-015)</f>
        <v>30120437500000</v>
      </c>
      <c r="F369" s="8" t="n">
        <v>3.3</v>
      </c>
      <c r="G369" s="8" t="s">
        <v>81</v>
      </c>
      <c r="H369" s="8" t="n">
        <v>0.565</v>
      </c>
      <c r="I369" s="8"/>
      <c r="J369" s="8"/>
      <c r="K369" s="8"/>
      <c r="L369" s="8"/>
      <c r="M369" s="8"/>
      <c r="N369" s="8"/>
      <c r="O369" s="8" t="s">
        <v>82</v>
      </c>
    </row>
    <row r="370" customFormat="false" ht="15" hidden="false" customHeight="false" outlineLevel="0" collapsed="false">
      <c r="A370" s="8" t="n">
        <f aca="false">B370*4*LN(2)/(C370*1E-015*3.14*(F370*0.0001)^2)</f>
        <v>2.49439618332175E+020</v>
      </c>
      <c r="B370" s="8" t="n">
        <v>2.46109</v>
      </c>
      <c r="C370" s="8" t="n">
        <v>80</v>
      </c>
      <c r="D370" s="8" t="n">
        <v>6.8</v>
      </c>
      <c r="E370" s="6" t="n">
        <f aca="false">B370/(C370*1E-015)</f>
        <v>30763625000000</v>
      </c>
      <c r="F370" s="8" t="n">
        <v>3.3</v>
      </c>
      <c r="G370" s="8" t="s">
        <v>81</v>
      </c>
      <c r="H370" s="8" t="n">
        <v>0.625</v>
      </c>
      <c r="I370" s="8"/>
      <c r="J370" s="8"/>
      <c r="K370" s="8"/>
      <c r="L370" s="8"/>
      <c r="M370" s="8"/>
      <c r="N370" s="8"/>
      <c r="O370" s="8" t="s">
        <v>82</v>
      </c>
    </row>
    <row r="371" customFormat="false" ht="15" hidden="false" customHeight="false" outlineLevel="0" collapsed="false">
      <c r="A371" s="8" t="n">
        <f aca="false">B371*4*LN(2)/(C371*1E-015*3.14*(F371*0.0001)^2)</f>
        <v>2.46101040292419E+020</v>
      </c>
      <c r="B371" s="8" t="n">
        <v>2.42815</v>
      </c>
      <c r="C371" s="8" t="n">
        <v>80</v>
      </c>
      <c r="D371" s="8" t="n">
        <v>6.2</v>
      </c>
      <c r="E371" s="6" t="n">
        <f aca="false">B371/(C371*1E-015)</f>
        <v>30351875000000</v>
      </c>
      <c r="F371" s="8" t="n">
        <v>3.3</v>
      </c>
      <c r="G371" s="8" t="s">
        <v>81</v>
      </c>
      <c r="H371" s="8" t="n">
        <v>0.595</v>
      </c>
      <c r="I371" s="8"/>
      <c r="J371" s="8"/>
      <c r="K371" s="8"/>
      <c r="L371" s="8"/>
      <c r="M371" s="8"/>
      <c r="N371" s="8"/>
      <c r="O371" s="8" t="s">
        <v>82</v>
      </c>
    </row>
    <row r="372" customFormat="false" ht="15" hidden="false" customHeight="false" outlineLevel="0" collapsed="false">
      <c r="A372" s="8" t="n">
        <f aca="false">B372*4*LN(2)/(C372*1E-015*3.14*(F372*0.0001)^2)</f>
        <v>2.42522254907362E+020</v>
      </c>
      <c r="B372" s="8" t="n">
        <v>2.39284</v>
      </c>
      <c r="C372" s="8" t="n">
        <v>80</v>
      </c>
      <c r="D372" s="8" t="n">
        <v>4.5</v>
      </c>
      <c r="E372" s="6" t="n">
        <f aca="false">B372/(C372*1E-015)</f>
        <v>29910500000000</v>
      </c>
      <c r="F372" s="8" t="n">
        <v>3.3</v>
      </c>
      <c r="G372" s="8" t="s">
        <v>81</v>
      </c>
      <c r="H372" s="16" t="n">
        <v>0</v>
      </c>
      <c r="I372" s="8"/>
      <c r="J372" s="8"/>
      <c r="K372" s="8"/>
      <c r="L372" s="8"/>
      <c r="M372" s="8"/>
      <c r="N372" s="8"/>
      <c r="O372" s="8" t="s">
        <v>82</v>
      </c>
    </row>
    <row r="373" customFormat="false" ht="15" hidden="false" customHeight="false" outlineLevel="0" collapsed="false">
      <c r="A373" s="8" t="n">
        <f aca="false">B373*4*LN(2)/(C373*1E-015*3.14*(F373*0.0001)^2)</f>
        <v>1.03446283210211E+020</v>
      </c>
      <c r="B373" s="8" t="n">
        <v>2.38577</v>
      </c>
      <c r="C373" s="8" t="n">
        <v>187</v>
      </c>
      <c r="D373" s="8" t="n">
        <v>4.4</v>
      </c>
      <c r="E373" s="6" t="n">
        <f aca="false">B373/(C373*1E-015)</f>
        <v>12758128342246</v>
      </c>
      <c r="F373" s="8" t="n">
        <v>3.3</v>
      </c>
      <c r="G373" s="8" t="s">
        <v>81</v>
      </c>
      <c r="H373" s="8" t="n">
        <v>0.575</v>
      </c>
      <c r="I373" s="8"/>
      <c r="J373" s="8"/>
      <c r="K373" s="8"/>
      <c r="L373" s="8"/>
      <c r="M373" s="8"/>
      <c r="N373" s="8"/>
      <c r="O373" s="8" t="s">
        <v>82</v>
      </c>
    </row>
    <row r="374" customFormat="false" ht="15" hidden="false" customHeight="false" outlineLevel="0" collapsed="false">
      <c r="A374" s="8" t="n">
        <f aca="false">B374*4*LN(2)/(C374*1E-015*3.14*(F374*0.0001)^2)</f>
        <v>1.04142640071248E+020</v>
      </c>
      <c r="B374" s="8" t="n">
        <v>2.40183</v>
      </c>
      <c r="C374" s="8" t="n">
        <v>187</v>
      </c>
      <c r="D374" s="8" t="n">
        <v>4.3</v>
      </c>
      <c r="E374" s="6" t="n">
        <f aca="false">B374/(C374*1E-015)</f>
        <v>12844010695187.2</v>
      </c>
      <c r="F374" s="8" t="n">
        <v>3.3</v>
      </c>
      <c r="G374" s="8" t="s">
        <v>81</v>
      </c>
      <c r="H374" s="8" t="n">
        <v>0.634</v>
      </c>
      <c r="I374" s="8"/>
      <c r="J374" s="8"/>
      <c r="K374" s="8"/>
      <c r="L374" s="8"/>
      <c r="M374" s="8"/>
      <c r="N374" s="8"/>
      <c r="O374" s="8" t="s">
        <v>82</v>
      </c>
    </row>
    <row r="375" customFormat="false" ht="15" hidden="false" customHeight="false" outlineLevel="0" collapsed="false">
      <c r="A375" s="8" t="n">
        <f aca="false">B375*4*LN(2)/(C375*1E-015*3.14*(F375*0.0001)^2)</f>
        <v>1.04314994898311E+020</v>
      </c>
      <c r="B375" s="8" t="n">
        <v>2.405805</v>
      </c>
      <c r="C375" s="8" t="n">
        <v>187</v>
      </c>
      <c r="D375" s="8" t="n">
        <v>6.8</v>
      </c>
      <c r="E375" s="6" t="n">
        <f aca="false">B375/(C375*1E-015)</f>
        <v>12865267379679.1</v>
      </c>
      <c r="F375" s="8" t="n">
        <v>3.3</v>
      </c>
      <c r="G375" s="8" t="s">
        <v>81</v>
      </c>
      <c r="H375" s="8" t="n">
        <v>0.629</v>
      </c>
      <c r="I375" s="8"/>
      <c r="J375" s="8"/>
      <c r="K375" s="8"/>
      <c r="L375" s="8"/>
      <c r="M375" s="8"/>
      <c r="N375" s="8"/>
      <c r="O375" s="8" t="s">
        <v>82</v>
      </c>
    </row>
    <row r="376" customFormat="false" ht="15" hidden="false" customHeight="false" outlineLevel="0" collapsed="false">
      <c r="A376" s="8" t="n">
        <f aca="false">B376*4*LN(2)/(C376*1E-015*3.14*(F376*0.0001)^2)</f>
        <v>1.04925282745079E+020</v>
      </c>
      <c r="B376" s="8" t="n">
        <v>2.41988</v>
      </c>
      <c r="C376" s="8" t="n">
        <v>187</v>
      </c>
      <c r="D376" s="8" t="n">
        <v>6.8</v>
      </c>
      <c r="E376" s="6" t="n">
        <f aca="false">B376/(C376*1E-015)</f>
        <v>12940534759358.3</v>
      </c>
      <c r="F376" s="8" t="n">
        <v>3.3</v>
      </c>
      <c r="G376" s="8" t="s">
        <v>81</v>
      </c>
      <c r="H376" s="8" t="n">
        <v>0.637</v>
      </c>
      <c r="I376" s="8"/>
      <c r="J376" s="8"/>
      <c r="K376" s="8"/>
      <c r="L376" s="8"/>
      <c r="M376" s="8"/>
      <c r="N376" s="8"/>
      <c r="O376" s="8" t="s">
        <v>82</v>
      </c>
    </row>
    <row r="377" customFormat="false" ht="15" hidden="false" customHeight="false" outlineLevel="0" collapsed="false">
      <c r="A377" s="8" t="n">
        <f aca="false">B377*4*LN(2)/(C377*1E-015*3.14*(F377*0.0001)^2)</f>
        <v>1.05323541634781E+020</v>
      </c>
      <c r="B377" s="8" t="n">
        <v>2.429065</v>
      </c>
      <c r="C377" s="8" t="n">
        <v>187</v>
      </c>
      <c r="D377" s="8" t="n">
        <v>6.8</v>
      </c>
      <c r="E377" s="6" t="n">
        <f aca="false">B377/(C377*1E-015)</f>
        <v>12989652406417.1</v>
      </c>
      <c r="F377" s="8" t="n">
        <v>3.3</v>
      </c>
      <c r="G377" s="8" t="s">
        <v>81</v>
      </c>
      <c r="H377" s="8" t="n">
        <v>0.582</v>
      </c>
      <c r="I377" s="8"/>
      <c r="J377" s="8"/>
      <c r="K377" s="8"/>
      <c r="L377" s="8"/>
      <c r="M377" s="8"/>
      <c r="N377" s="8"/>
      <c r="O377" s="8" t="s">
        <v>82</v>
      </c>
    </row>
    <row r="378" customFormat="false" ht="15" hidden="false" customHeight="false" outlineLevel="0" collapsed="false">
      <c r="A378" s="8" t="n">
        <f aca="false">B378*4*LN(2)/(C378*1E-015*3.14*(F378*0.0001)^2)</f>
        <v>1.02298118223894E+020</v>
      </c>
      <c r="B378" s="8" t="n">
        <v>2.35929</v>
      </c>
      <c r="C378" s="8" t="n">
        <v>187</v>
      </c>
      <c r="D378" s="8" t="n">
        <v>5</v>
      </c>
      <c r="E378" s="6" t="n">
        <f aca="false">B378/(C378*1E-015)</f>
        <v>12616524064171.1</v>
      </c>
      <c r="F378" s="8" t="n">
        <v>3.3</v>
      </c>
      <c r="G378" s="8" t="s">
        <v>81</v>
      </c>
      <c r="H378" s="8" t="n">
        <v>0.645</v>
      </c>
      <c r="I378" s="8"/>
      <c r="J378" s="8"/>
      <c r="K378" s="8"/>
      <c r="L378" s="8"/>
      <c r="M378" s="8"/>
      <c r="N378" s="8"/>
      <c r="O378" s="8" t="s">
        <v>82</v>
      </c>
    </row>
    <row r="379" customFormat="false" ht="15" hidden="false" customHeight="false" outlineLevel="0" collapsed="false">
      <c r="A379" s="8" t="n">
        <f aca="false">B379*4*LN(2)/(C379*1E-015*3.14*(F379*0.0001)^2)</f>
        <v>1.03177669838224E+020</v>
      </c>
      <c r="B379" s="8" t="n">
        <v>2.379575</v>
      </c>
      <c r="C379" s="8" t="n">
        <v>187</v>
      </c>
      <c r="D379" s="8" t="n">
        <v>4</v>
      </c>
      <c r="E379" s="6" t="n">
        <f aca="false">B379/(C379*1E-015)</f>
        <v>12725000000000</v>
      </c>
      <c r="F379" s="8" t="n">
        <v>3.3</v>
      </c>
      <c r="G379" s="8" t="s">
        <v>81</v>
      </c>
      <c r="H379" s="8" t="n">
        <v>0.676</v>
      </c>
      <c r="I379" s="8"/>
      <c r="J379" s="8"/>
      <c r="K379" s="8"/>
      <c r="L379" s="8"/>
      <c r="M379" s="8"/>
      <c r="N379" s="8"/>
      <c r="O379" s="8" t="s">
        <v>82</v>
      </c>
    </row>
    <row r="380" customFormat="false" ht="15" hidden="false" customHeight="false" outlineLevel="0" collapsed="false">
      <c r="A380" s="8" t="n">
        <f aca="false">B380*4*LN(2)/(C380*1E-015*3.14*(F380*0.0001)^2)</f>
        <v>1.0600537299467E+020</v>
      </c>
      <c r="B380" s="8" t="n">
        <v>2.44479</v>
      </c>
      <c r="C380" s="8" t="n">
        <v>187</v>
      </c>
      <c r="D380" s="8" t="n">
        <v>6.8</v>
      </c>
      <c r="E380" s="6" t="n">
        <f aca="false">B380/(C380*1E-015)</f>
        <v>13073743315508</v>
      </c>
      <c r="F380" s="8" t="n">
        <v>3.3</v>
      </c>
      <c r="G380" s="8" t="s">
        <v>81</v>
      </c>
      <c r="H380" s="8" t="n">
        <v>0.601</v>
      </c>
      <c r="I380" s="8"/>
      <c r="J380" s="8"/>
      <c r="K380" s="8"/>
      <c r="L380" s="8"/>
      <c r="M380" s="8"/>
      <c r="N380" s="8"/>
      <c r="O380" s="8" t="s">
        <v>82</v>
      </c>
    </row>
    <row r="381" customFormat="false" ht="15" hidden="false" customHeight="false" outlineLevel="0" collapsed="false">
      <c r="A381" s="8" t="n">
        <f aca="false">B381*4*LN(2)/(C381*1E-015*3.14*(F381*0.0001)^2)</f>
        <v>1.05761691453012E+020</v>
      </c>
      <c r="B381" s="8" t="n">
        <v>2.43917</v>
      </c>
      <c r="C381" s="8" t="n">
        <v>187</v>
      </c>
      <c r="D381" s="8" t="n">
        <v>6.8</v>
      </c>
      <c r="E381" s="6" t="n">
        <f aca="false">B381/(C381*1E-015)</f>
        <v>13043689839572.2</v>
      </c>
      <c r="F381" s="8" t="n">
        <v>3.3</v>
      </c>
      <c r="G381" s="8" t="s">
        <v>81</v>
      </c>
      <c r="H381" s="8" t="n">
        <v>0.633</v>
      </c>
      <c r="I381" s="8"/>
      <c r="J381" s="8"/>
      <c r="K381" s="8"/>
      <c r="L381" s="8"/>
      <c r="M381" s="8"/>
      <c r="N381" s="8"/>
      <c r="O381" s="8" t="s">
        <v>82</v>
      </c>
    </row>
    <row r="382" customFormat="false" ht="15" hidden="false" customHeight="false" outlineLevel="0" collapsed="false">
      <c r="A382" s="8" t="n">
        <f aca="false">B382*4*LN(2)/(C382*1E-015*3.14*(F382*0.0001)^2)</f>
        <v>1.04671845269813E+020</v>
      </c>
      <c r="B382" s="8" t="n">
        <v>2.414035</v>
      </c>
      <c r="C382" s="8" t="n">
        <v>187</v>
      </c>
      <c r="D382" s="8" t="n">
        <v>6.8</v>
      </c>
      <c r="E382" s="6" t="n">
        <f aca="false">B382/(C382*1E-015)</f>
        <v>12909278074866.3</v>
      </c>
      <c r="F382" s="8" t="n">
        <v>3.3</v>
      </c>
      <c r="G382" s="8" t="s">
        <v>81</v>
      </c>
      <c r="H382" s="8" t="n">
        <v>0.685</v>
      </c>
      <c r="I382" s="8"/>
      <c r="J382" s="8"/>
      <c r="K382" s="8"/>
      <c r="L382" s="8"/>
      <c r="M382" s="8"/>
      <c r="N382" s="8"/>
      <c r="O382" s="8" t="s">
        <v>82</v>
      </c>
    </row>
    <row r="383" customFormat="false" ht="15" hidden="false" customHeight="false" outlineLevel="0" collapsed="false">
      <c r="A383" s="8" t="n">
        <f aca="false">B383*4*LN(2)/(C383*1E-015*3.14*(F383*0.0001)^2)</f>
        <v>1.04623282400301E+020</v>
      </c>
      <c r="B383" s="8" t="n">
        <v>2.412915</v>
      </c>
      <c r="C383" s="8" t="n">
        <v>187</v>
      </c>
      <c r="D383" s="8" t="n">
        <v>4</v>
      </c>
      <c r="E383" s="6" t="n">
        <f aca="false">B383/(C383*1E-015)</f>
        <v>12903288770053.5</v>
      </c>
      <c r="F383" s="8" t="n">
        <v>3.3</v>
      </c>
      <c r="G383" s="8" t="s">
        <v>81</v>
      </c>
      <c r="H383" s="8" t="n">
        <v>0.677</v>
      </c>
      <c r="I383" s="8"/>
      <c r="J383" s="8"/>
      <c r="K383" s="8"/>
      <c r="L383" s="8"/>
      <c r="M383" s="8"/>
      <c r="N383" s="8"/>
      <c r="O383" s="8" t="s">
        <v>82</v>
      </c>
    </row>
    <row r="384" customFormat="false" ht="15" hidden="false" customHeight="false" outlineLevel="0" collapsed="false">
      <c r="A384" s="8" t="n">
        <f aca="false">B384*4*LN(2)/(C384*1E-015*3.14*(F384*0.0001)^2)</f>
        <v>1.05408093059378E+020</v>
      </c>
      <c r="B384" s="8" t="n">
        <v>2.431015</v>
      </c>
      <c r="C384" s="8" t="n">
        <v>187</v>
      </c>
      <c r="D384" s="8" t="n">
        <v>3.8</v>
      </c>
      <c r="E384" s="6" t="n">
        <f aca="false">B384/(C384*1E-015)</f>
        <v>13000080213903.7</v>
      </c>
      <c r="F384" s="8" t="n">
        <v>3.3</v>
      </c>
      <c r="G384" s="8" t="s">
        <v>81</v>
      </c>
      <c r="H384" s="8" t="n">
        <v>0.565</v>
      </c>
      <c r="I384" s="8"/>
      <c r="J384" s="8"/>
      <c r="K384" s="8"/>
      <c r="L384" s="8"/>
      <c r="M384" s="8"/>
      <c r="N384" s="8"/>
      <c r="O384" s="8" t="s">
        <v>82</v>
      </c>
    </row>
    <row r="385" customFormat="false" ht="15" hidden="false" customHeight="false" outlineLevel="0" collapsed="false">
      <c r="A385" s="8" t="n">
        <f aca="false">B385*4*LN(2)/(C385*1E-015*3.14*(F385*0.0001)^2)</f>
        <v>1.0475639669441E+020</v>
      </c>
      <c r="B385" s="8" t="n">
        <v>2.415985</v>
      </c>
      <c r="C385" s="8" t="n">
        <v>187</v>
      </c>
      <c r="D385" s="8" t="n">
        <v>6.8</v>
      </c>
      <c r="E385" s="6" t="n">
        <f aca="false">B385/(C385*1E-015)</f>
        <v>12919705882352.9</v>
      </c>
      <c r="F385" s="8" t="n">
        <v>3.3</v>
      </c>
      <c r="G385" s="8" t="s">
        <v>81</v>
      </c>
      <c r="H385" s="8" t="n">
        <v>0.599</v>
      </c>
      <c r="I385" s="8"/>
      <c r="J385" s="8"/>
      <c r="K385" s="8"/>
      <c r="L385" s="8"/>
      <c r="M385" s="8"/>
      <c r="N385" s="8"/>
      <c r="O385" s="8" t="s">
        <v>82</v>
      </c>
    </row>
    <row r="386" customFormat="false" ht="15" hidden="false" customHeight="false" outlineLevel="0" collapsed="false">
      <c r="A386" s="8" t="n">
        <f aca="false">B386*4*LN(2)/(C386*1E-015*3.14*(F386*0.0001)^2)</f>
        <v>1.05409393850526E+020</v>
      </c>
      <c r="B386" s="8" t="n">
        <v>2.431045</v>
      </c>
      <c r="C386" s="8" t="n">
        <v>187</v>
      </c>
      <c r="D386" s="8" t="n">
        <v>8</v>
      </c>
      <c r="E386" s="6" t="n">
        <f aca="false">B386/(C386*1E-015)</f>
        <v>13000240641711.2</v>
      </c>
      <c r="F386" s="8" t="n">
        <v>3.3</v>
      </c>
      <c r="G386" s="8" t="s">
        <v>81</v>
      </c>
      <c r="H386" s="8" t="n">
        <v>0.641</v>
      </c>
      <c r="I386" s="8"/>
      <c r="J386" s="8"/>
      <c r="K386" s="8"/>
      <c r="L386" s="8"/>
      <c r="M386" s="8"/>
      <c r="N386" s="8"/>
      <c r="O386" s="8" t="s">
        <v>82</v>
      </c>
    </row>
    <row r="387" customFormat="false" ht="15" hidden="false" customHeight="false" outlineLevel="0" collapsed="false">
      <c r="A387" s="8" t="n">
        <f aca="false">B387*4*LN(2)/(C387*1E-015*3.14*(F387*0.0001)^2)</f>
        <v>1.05087881638534E+020</v>
      </c>
      <c r="B387" s="8" t="n">
        <v>2.42363</v>
      </c>
      <c r="C387" s="8" t="n">
        <v>187</v>
      </c>
      <c r="D387" s="8" t="n">
        <v>7.5</v>
      </c>
      <c r="E387" s="6" t="n">
        <f aca="false">B387/(C387*1E-015)</f>
        <v>12960588235294.1</v>
      </c>
      <c r="F387" s="8" t="n">
        <v>3.3</v>
      </c>
      <c r="G387" s="8" t="s">
        <v>81</v>
      </c>
      <c r="H387" s="8" t="n">
        <v>0.635</v>
      </c>
      <c r="I387" s="8"/>
      <c r="J387" s="8"/>
      <c r="K387" s="8"/>
      <c r="L387" s="8"/>
      <c r="M387" s="8"/>
      <c r="N387" s="8"/>
      <c r="O387" s="8" t="s">
        <v>82</v>
      </c>
    </row>
    <row r="388" customFormat="false" ht="15" hidden="false" customHeight="false" outlineLevel="0" collapsed="false">
      <c r="A388" s="8" t="n">
        <f aca="false">B388*4*LN(2)/(C388*1E-015*3.14*(F388*0.0001)^2)</f>
        <v>1.04571033955871E+020</v>
      </c>
      <c r="B388" s="8" t="n">
        <v>2.41171</v>
      </c>
      <c r="C388" s="8" t="n">
        <v>187</v>
      </c>
      <c r="D388" s="8" t="n">
        <v>7</v>
      </c>
      <c r="E388" s="6" t="n">
        <f aca="false">B388/(C388*1E-015)</f>
        <v>12896844919786.1</v>
      </c>
      <c r="F388" s="8" t="n">
        <v>3.3</v>
      </c>
      <c r="G388" s="8" t="s">
        <v>81</v>
      </c>
      <c r="H388" s="16" t="n">
        <v>0.58</v>
      </c>
      <c r="I388" s="8"/>
      <c r="J388" s="8"/>
      <c r="K388" s="8"/>
      <c r="L388" s="8"/>
      <c r="M388" s="8"/>
      <c r="N388" s="8"/>
      <c r="O388" s="8" t="s">
        <v>82</v>
      </c>
    </row>
    <row r="389" customFormat="false" ht="15" hidden="false" customHeight="false" outlineLevel="0" collapsed="false">
      <c r="A389" s="8" t="n">
        <f aca="false">B389*4*LN(2)/(C389*1E-015*3.14*(F389*0.0001)^2)</f>
        <v>1.03972886826481E+020</v>
      </c>
      <c r="B389" s="8" t="n">
        <v>2.397915</v>
      </c>
      <c r="C389" s="8" t="n">
        <v>187</v>
      </c>
      <c r="D389" s="8" t="n">
        <v>4.3</v>
      </c>
      <c r="E389" s="6" t="n">
        <f aca="false">B389/(C389*1E-015)</f>
        <v>12823074866310.2</v>
      </c>
      <c r="F389" s="8" t="n">
        <v>3.3</v>
      </c>
      <c r="G389" s="8" t="s">
        <v>81</v>
      </c>
      <c r="H389" s="8" t="n">
        <v>0.682</v>
      </c>
      <c r="I389" s="8"/>
      <c r="J389" s="8"/>
      <c r="K389" s="8"/>
      <c r="L389" s="8"/>
      <c r="M389" s="8"/>
      <c r="N389" s="8"/>
      <c r="O389" s="8" t="s">
        <v>82</v>
      </c>
    </row>
    <row r="390" customFormat="false" ht="15" hidden="false" customHeight="false" outlineLevel="0" collapsed="false">
      <c r="A390" s="8" t="n">
        <f aca="false">B390*4*LN(2)/(C390*1E-015*3.14*(F390*0.0001)^2)</f>
        <v>1.04716505765882E+020</v>
      </c>
      <c r="B390" s="8" t="n">
        <v>2.415065</v>
      </c>
      <c r="C390" s="8" t="n">
        <v>187</v>
      </c>
      <c r="D390" s="8" t="n">
        <v>6.8</v>
      </c>
      <c r="E390" s="6" t="n">
        <f aca="false">B390/(C390*1E-015)</f>
        <v>12914786096256.7</v>
      </c>
      <c r="F390" s="8" t="n">
        <v>3.3</v>
      </c>
      <c r="G390" s="8" t="s">
        <v>81</v>
      </c>
      <c r="H390" s="8" t="n">
        <v>0.588</v>
      </c>
      <c r="I390" s="8"/>
      <c r="J390" s="8"/>
      <c r="K390" s="8"/>
      <c r="L390" s="8"/>
      <c r="M390" s="8"/>
      <c r="N390" s="8"/>
      <c r="O390" s="8" t="s">
        <v>82</v>
      </c>
    </row>
    <row r="391" customFormat="false" ht="15" hidden="false" customHeight="false" outlineLevel="0" collapsed="false">
      <c r="A391" s="8" t="n">
        <f aca="false">B391*4*LN(2)/(C391*1E-015*3.14*(F391*0.0001)^2)</f>
        <v>1.0495216576213E+020</v>
      </c>
      <c r="B391" s="8" t="n">
        <v>2.4205</v>
      </c>
      <c r="C391" s="8" t="n">
        <v>187</v>
      </c>
      <c r="D391" s="8" t="n">
        <v>6.2</v>
      </c>
      <c r="E391" s="6" t="n">
        <f aca="false">B391/(C391*1E-015)</f>
        <v>12943850267379.7</v>
      </c>
      <c r="F391" s="8" t="n">
        <v>3.3</v>
      </c>
      <c r="G391" s="8" t="s">
        <v>81</v>
      </c>
      <c r="H391" s="8" t="n">
        <v>0.621</v>
      </c>
      <c r="I391" s="8"/>
      <c r="J391" s="8"/>
      <c r="K391" s="8"/>
      <c r="L391" s="8"/>
      <c r="M391" s="8"/>
      <c r="N391" s="8"/>
      <c r="O391" s="8" t="s">
        <v>82</v>
      </c>
    </row>
    <row r="392" customFormat="false" ht="15" hidden="false" customHeight="false" outlineLevel="0" collapsed="false">
      <c r="A392" s="8" t="n">
        <f aca="false">B392*4*LN(2)/(C392*1E-015*3.14*(F392*0.0001)^2)</f>
        <v>1.04334073168476E+020</v>
      </c>
      <c r="B392" s="8" t="n">
        <v>2.406245</v>
      </c>
      <c r="C392" s="8" t="n">
        <v>187</v>
      </c>
      <c r="D392" s="8" t="n">
        <v>6.8</v>
      </c>
      <c r="E392" s="6" t="n">
        <f aca="false">B392/(C392*1E-015)</f>
        <v>12867620320855.6</v>
      </c>
      <c r="F392" s="8" t="n">
        <v>3.3</v>
      </c>
      <c r="G392" s="8" t="s">
        <v>81</v>
      </c>
      <c r="H392" s="8" t="n">
        <v>0.649</v>
      </c>
      <c r="I392" s="8"/>
      <c r="J392" s="8"/>
      <c r="K392" s="8"/>
      <c r="L392" s="8"/>
      <c r="M392" s="8"/>
      <c r="N392" s="8"/>
      <c r="O392" s="8" t="s">
        <v>82</v>
      </c>
    </row>
    <row r="393" customFormat="false" ht="15" hidden="false" customHeight="false" outlineLevel="0" collapsed="false">
      <c r="A393" s="8" t="n">
        <f aca="false">B393*4*LN(2)/(C393*1E-015*3.14*(F393*0.0001)^2)</f>
        <v>1.03547744919727E+020</v>
      </c>
      <c r="B393" s="8" t="n">
        <v>2.38811</v>
      </c>
      <c r="C393" s="8" t="n">
        <v>187</v>
      </c>
      <c r="D393" s="8" t="n">
        <v>6.8</v>
      </c>
      <c r="E393" s="6" t="n">
        <f aca="false">B393/(C393*1E-015)</f>
        <v>12770641711229.9</v>
      </c>
      <c r="F393" s="8" t="n">
        <v>3.3</v>
      </c>
      <c r="G393" s="8" t="s">
        <v>81</v>
      </c>
      <c r="H393" s="8" t="n">
        <v>0.611</v>
      </c>
      <c r="I393" s="8"/>
      <c r="J393" s="8"/>
      <c r="K393" s="8"/>
      <c r="L393" s="8"/>
      <c r="M393" s="8"/>
      <c r="N393" s="8"/>
      <c r="O393" s="8" t="s">
        <v>82</v>
      </c>
    </row>
    <row r="394" customFormat="false" ht="15" hidden="false" customHeight="false" outlineLevel="0" collapsed="false">
      <c r="A394" s="8" t="n">
        <f aca="false">B394*4*LN(2)/(C394*1E-015*3.14*(F394*0.0001)^2)</f>
        <v>1.03416365013816E+020</v>
      </c>
      <c r="B394" s="8" t="n">
        <v>2.38508</v>
      </c>
      <c r="C394" s="8" t="n">
        <v>187</v>
      </c>
      <c r="D394" s="8" t="n">
        <v>4.8</v>
      </c>
      <c r="E394" s="6" t="n">
        <f aca="false">B394/(C394*1E-015)</f>
        <v>12754438502673.8</v>
      </c>
      <c r="F394" s="8" t="n">
        <v>3.3</v>
      </c>
      <c r="G394" s="8" t="s">
        <v>81</v>
      </c>
      <c r="H394" s="8" t="n">
        <v>0.653</v>
      </c>
      <c r="I394" s="8"/>
      <c r="J394" s="8"/>
      <c r="K394" s="8"/>
      <c r="L394" s="8"/>
      <c r="M394" s="8"/>
      <c r="N394" s="8"/>
      <c r="O394" s="8" t="s">
        <v>82</v>
      </c>
    </row>
    <row r="395" customFormat="false" ht="15" hidden="false" customHeight="false" outlineLevel="0" collapsed="false">
      <c r="A395" s="8" t="n">
        <f aca="false">B395*4*LN(2)/(C395*1E-015*3.14*(F395*0.0001)^2)</f>
        <v>7.08685594798436E+019</v>
      </c>
      <c r="B395" s="8" t="n">
        <v>2.43854</v>
      </c>
      <c r="C395" s="8" t="n">
        <v>279</v>
      </c>
      <c r="D395" s="8" t="n">
        <v>6.2</v>
      </c>
      <c r="E395" s="6" t="n">
        <f aca="false">B395/(C395*1E-015)</f>
        <v>8740286738351.25</v>
      </c>
      <c r="F395" s="8" t="n">
        <v>3.3</v>
      </c>
      <c r="G395" s="8" t="s">
        <v>81</v>
      </c>
      <c r="H395" s="8" t="n">
        <v>0.592</v>
      </c>
      <c r="I395" s="8"/>
      <c r="J395" s="8"/>
      <c r="K395" s="8"/>
      <c r="L395" s="8"/>
      <c r="M395" s="8"/>
      <c r="N395" s="8"/>
      <c r="O395" s="8" t="s">
        <v>82</v>
      </c>
    </row>
    <row r="396" customFormat="false" ht="15" hidden="false" customHeight="false" outlineLevel="0" collapsed="false">
      <c r="A396" s="8" t="n">
        <f aca="false">B396*4*LN(2)/(C396*1E-015*3.14*(F396*0.0001)^2)</f>
        <v>6.94939325049338E+019</v>
      </c>
      <c r="B396" s="8" t="n">
        <v>2.39124</v>
      </c>
      <c r="C396" s="8" t="n">
        <v>279</v>
      </c>
      <c r="D396" s="8" t="n">
        <v>6.2</v>
      </c>
      <c r="E396" s="6" t="n">
        <f aca="false">B396/(C396*1E-015)</f>
        <v>8570752688172.04</v>
      </c>
      <c r="F396" s="8" t="n">
        <v>3.3</v>
      </c>
      <c r="G396" s="8" t="s">
        <v>81</v>
      </c>
      <c r="H396" s="8" t="n">
        <v>0.562</v>
      </c>
      <c r="I396" s="8"/>
      <c r="J396" s="8"/>
      <c r="K396" s="8"/>
      <c r="L396" s="8"/>
      <c r="M396" s="8"/>
      <c r="N396" s="8"/>
      <c r="O396" s="8" t="s">
        <v>82</v>
      </c>
    </row>
    <row r="397" customFormat="false" ht="15" hidden="false" customHeight="false" outlineLevel="0" collapsed="false">
      <c r="A397" s="8" t="n">
        <f aca="false">B397*4*LN(2)/(C397*1E-015*3.14*(F397*0.0001)^2)</f>
        <v>7.02697394202661E+019</v>
      </c>
      <c r="B397" s="8" t="n">
        <v>2.417935</v>
      </c>
      <c r="C397" s="8" t="n">
        <v>279</v>
      </c>
      <c r="D397" s="8" t="n">
        <v>6.2</v>
      </c>
      <c r="E397" s="6" t="n">
        <f aca="false">B397/(C397*1E-015)</f>
        <v>8666433691756.27</v>
      </c>
      <c r="F397" s="8" t="n">
        <v>3.3</v>
      </c>
      <c r="G397" s="8" t="s">
        <v>81</v>
      </c>
      <c r="H397" s="8" t="n">
        <v>0.665</v>
      </c>
      <c r="I397" s="8"/>
      <c r="J397" s="8"/>
      <c r="K397" s="8"/>
      <c r="L397" s="8"/>
      <c r="M397" s="8"/>
      <c r="N397" s="8"/>
      <c r="O397" s="8" t="s">
        <v>82</v>
      </c>
    </row>
    <row r="398" customFormat="false" ht="15" hidden="false" customHeight="false" outlineLevel="0" collapsed="false">
      <c r="A398" s="8" t="n">
        <f aca="false">B398*4*LN(2)/(C398*1E-015*3.14*(F398*0.0001)^2)</f>
        <v>6.99135860676758E+019</v>
      </c>
      <c r="B398" s="8" t="n">
        <v>2.40568</v>
      </c>
      <c r="C398" s="8" t="n">
        <v>279</v>
      </c>
      <c r="D398" s="8" t="n">
        <v>6.2</v>
      </c>
      <c r="E398" s="6" t="n">
        <f aca="false">B398/(C398*1E-015)</f>
        <v>8622508960573.48</v>
      </c>
      <c r="F398" s="8" t="n">
        <v>3.3</v>
      </c>
      <c r="G398" s="8" t="s">
        <v>81</v>
      </c>
      <c r="H398" s="8" t="n">
        <v>0.657</v>
      </c>
      <c r="I398" s="8"/>
      <c r="J398" s="8"/>
      <c r="K398" s="8"/>
      <c r="L398" s="8"/>
      <c r="M398" s="8"/>
      <c r="N398" s="8"/>
      <c r="O398" s="8" t="s">
        <v>82</v>
      </c>
    </row>
    <row r="399" customFormat="false" ht="15" hidden="false" customHeight="false" outlineLevel="0" collapsed="false">
      <c r="A399" s="8" t="n">
        <f aca="false">B399*4*LN(2)/(C399*1E-015*3.14*(F399*0.0001)^2)</f>
        <v>6.94812905866656E+019</v>
      </c>
      <c r="B399" s="8" t="n">
        <v>2.390805</v>
      </c>
      <c r="C399" s="8" t="n">
        <v>279</v>
      </c>
      <c r="D399" s="8" t="n">
        <v>6.8</v>
      </c>
      <c r="E399" s="6" t="n">
        <f aca="false">B399/(C399*1E-015)</f>
        <v>8569193548387.1</v>
      </c>
      <c r="F399" s="8" t="n">
        <v>3.3</v>
      </c>
      <c r="G399" s="8" t="s">
        <v>81</v>
      </c>
      <c r="H399" s="8" t="n">
        <v>0.619</v>
      </c>
      <c r="I399" s="8"/>
      <c r="J399" s="8"/>
      <c r="K399" s="8"/>
      <c r="L399" s="8"/>
      <c r="M399" s="8"/>
      <c r="N399" s="8"/>
      <c r="O399" s="8" t="s">
        <v>82</v>
      </c>
    </row>
    <row r="400" customFormat="false" ht="15" hidden="false" customHeight="false" outlineLevel="0" collapsed="false">
      <c r="A400" s="8" t="n">
        <f aca="false">B400*4*LN(2)/(C400*1E-015*3.14*(F400*0.0001)^2)</f>
        <v>6.90242925067405E+019</v>
      </c>
      <c r="B400" s="8" t="n">
        <v>2.37508</v>
      </c>
      <c r="C400" s="8" t="n">
        <v>279</v>
      </c>
      <c r="D400" s="8" t="n">
        <v>4.8</v>
      </c>
      <c r="E400" s="6" t="n">
        <f aca="false">B400/(C400*1E-015)</f>
        <v>8512831541218.64</v>
      </c>
      <c r="F400" s="8" t="n">
        <v>3.3</v>
      </c>
      <c r="G400" s="8" t="s">
        <v>81</v>
      </c>
      <c r="H400" s="8" t="n">
        <v>0.561</v>
      </c>
      <c r="I400" s="8"/>
      <c r="J400" s="8"/>
      <c r="K400" s="8"/>
      <c r="L400" s="8"/>
      <c r="M400" s="8"/>
      <c r="N400" s="8"/>
      <c r="O400" s="8" t="s">
        <v>82</v>
      </c>
    </row>
    <row r="401" customFormat="false" ht="15" hidden="false" customHeight="false" outlineLevel="0" collapsed="false">
      <c r="A401" s="8" t="n">
        <f aca="false">B401*4*LN(2)/(C401*1E-015*3.14*(F401*0.0001)^2)</f>
        <v>6.97055029991694E+019</v>
      </c>
      <c r="B401" s="8" t="n">
        <v>2.39852</v>
      </c>
      <c r="C401" s="8" t="n">
        <v>279</v>
      </c>
      <c r="D401" s="8" t="n">
        <v>3.8</v>
      </c>
      <c r="E401" s="6" t="n">
        <f aca="false">B401/(C401*1E-015)</f>
        <v>8596845878136.2</v>
      </c>
      <c r="F401" s="8" t="n">
        <v>3.3</v>
      </c>
      <c r="G401" s="8" t="s">
        <v>81</v>
      </c>
      <c r="H401" s="8" t="n">
        <v>0.584</v>
      </c>
      <c r="I401" s="8"/>
      <c r="J401" s="8"/>
      <c r="K401" s="8"/>
      <c r="L401" s="8"/>
      <c r="M401" s="8"/>
      <c r="N401" s="8"/>
      <c r="O401" s="8" t="s">
        <v>82</v>
      </c>
    </row>
    <row r="402" customFormat="false" ht="15" hidden="false" customHeight="false" outlineLevel="0" collapsed="false">
      <c r="A402" s="8" t="n">
        <f aca="false">B402*4*LN(2)/(C402*1E-015*3.14*(F402*0.0001)^2)</f>
        <v>7.04339390483473E+019</v>
      </c>
      <c r="B402" s="8" t="n">
        <v>2.423585</v>
      </c>
      <c r="C402" s="8" t="n">
        <v>279</v>
      </c>
      <c r="D402" s="8" t="n">
        <v>5.5</v>
      </c>
      <c r="E402" s="6" t="n">
        <f aca="false">B402/(C402*1E-015)</f>
        <v>8686684587813.62</v>
      </c>
      <c r="F402" s="8" t="n">
        <v>3.3</v>
      </c>
      <c r="G402" s="8" t="s">
        <v>81</v>
      </c>
      <c r="H402" s="8" t="n">
        <v>0.566</v>
      </c>
      <c r="I402" s="8"/>
      <c r="J402" s="8"/>
      <c r="K402" s="8"/>
      <c r="L402" s="8"/>
      <c r="M402" s="8"/>
      <c r="N402" s="8"/>
      <c r="O402" s="8" t="s">
        <v>82</v>
      </c>
    </row>
    <row r="403" customFormat="false" ht="15" hidden="false" customHeight="false" outlineLevel="0" collapsed="false">
      <c r="A403" s="8" t="n">
        <f aca="false">B403*4*LN(2)/(C403*1E-015*3.14*(F403*0.0001)^2)</f>
        <v>7.05599223028131E+019</v>
      </c>
      <c r="B403" s="8" t="n">
        <v>2.42792</v>
      </c>
      <c r="C403" s="8" t="n">
        <v>279</v>
      </c>
      <c r="D403" s="8" t="n">
        <v>6.8</v>
      </c>
      <c r="E403" s="6" t="n">
        <f aca="false">B403/(C403*1E-015)</f>
        <v>8702222222222.22</v>
      </c>
      <c r="F403" s="8" t="n">
        <v>3.3</v>
      </c>
      <c r="G403" s="8" t="s">
        <v>81</v>
      </c>
      <c r="H403" s="8" t="n">
        <v>0.601</v>
      </c>
      <c r="I403" s="8"/>
      <c r="J403" s="8"/>
      <c r="K403" s="8"/>
      <c r="L403" s="8"/>
      <c r="M403" s="8"/>
      <c r="N403" s="8"/>
      <c r="O403" s="8" t="s">
        <v>82</v>
      </c>
    </row>
    <row r="404" customFormat="false" ht="15" hidden="false" customHeight="false" outlineLevel="0" collapsed="false">
      <c r="A404" s="8" t="n">
        <f aca="false">B404*4*LN(2)/(C404*1E-015*3.14*(F404*0.0001)^2)</f>
        <v>7.15506418287048E+019</v>
      </c>
      <c r="B404" s="8" t="n">
        <v>2.46201</v>
      </c>
      <c r="C404" s="8" t="n">
        <v>279</v>
      </c>
      <c r="D404" s="8" t="n">
        <v>6.8</v>
      </c>
      <c r="E404" s="6" t="n">
        <f aca="false">B404/(C404*1E-015)</f>
        <v>8824408602150.54</v>
      </c>
      <c r="F404" s="8" t="n">
        <v>3.3</v>
      </c>
      <c r="G404" s="8" t="s">
        <v>81</v>
      </c>
      <c r="H404" s="8" t="n">
        <v>0.635</v>
      </c>
      <c r="I404" s="8"/>
      <c r="J404" s="8"/>
      <c r="K404" s="8"/>
      <c r="L404" s="8"/>
      <c r="M404" s="8"/>
      <c r="N404" s="8"/>
      <c r="O404" s="8" t="s">
        <v>82</v>
      </c>
    </row>
    <row r="405" customFormat="false" ht="15" hidden="false" customHeight="false" outlineLevel="0" collapsed="false">
      <c r="A405" s="8" t="n">
        <f aca="false">B405*4*LN(2)/(C405*1E-015*3.14*(F405*0.0001)^2)</f>
        <v>6.91688753650952E+019</v>
      </c>
      <c r="B405" s="8" t="n">
        <v>2.380055</v>
      </c>
      <c r="C405" s="8" t="n">
        <v>279</v>
      </c>
      <c r="D405" s="8" t="n">
        <v>0</v>
      </c>
      <c r="E405" s="6" t="n">
        <f aca="false">B405/(C405*1E-015)</f>
        <v>8530663082437.28</v>
      </c>
      <c r="F405" s="8" t="n">
        <v>3.3</v>
      </c>
      <c r="G405" s="8" t="s">
        <v>81</v>
      </c>
      <c r="H405" s="8" t="n">
        <v>0.599</v>
      </c>
      <c r="I405" s="8"/>
      <c r="J405" s="8"/>
      <c r="K405" s="8"/>
      <c r="L405" s="8"/>
      <c r="M405" s="8"/>
      <c r="N405" s="8"/>
      <c r="O405" s="8" t="s">
        <v>82</v>
      </c>
    </row>
    <row r="406" customFormat="false" ht="15" hidden="false" customHeight="false" outlineLevel="0" collapsed="false">
      <c r="A406" s="8" t="n">
        <f aca="false">B406*4*LN(2)/(C406*1E-015*3.14*(F406*0.0001)^2)</f>
        <v>4.19917928568427E+019</v>
      </c>
      <c r="B406" s="8" t="n">
        <v>2.397825</v>
      </c>
      <c r="C406" s="8" t="n">
        <v>463</v>
      </c>
      <c r="D406" s="8" t="n">
        <v>3.8</v>
      </c>
      <c r="E406" s="6" t="n">
        <f aca="false">B406/(C406*1E-015)</f>
        <v>5178887688984.88</v>
      </c>
      <c r="F406" s="8" t="n">
        <v>3.3</v>
      </c>
      <c r="G406" s="8" t="s">
        <v>81</v>
      </c>
      <c r="H406" s="8" t="n">
        <v>0.581</v>
      </c>
      <c r="I406" s="8"/>
      <c r="J406" s="8"/>
      <c r="K406" s="8"/>
      <c r="L406" s="8"/>
      <c r="M406" s="8"/>
      <c r="N406" s="8"/>
      <c r="O406" s="8" t="s">
        <v>82</v>
      </c>
    </row>
    <row r="407" customFormat="false" ht="15" hidden="false" customHeight="false" outlineLevel="0" collapsed="false">
      <c r="A407" s="8" t="n">
        <f aca="false">B407*4*LN(2)/(C407*1E-015*3.14*(F407*0.0001)^2)</f>
        <v>4.21648158728783E+019</v>
      </c>
      <c r="B407" s="8" t="n">
        <v>2.407705</v>
      </c>
      <c r="C407" s="8" t="n">
        <v>463</v>
      </c>
      <c r="D407" s="8" t="n">
        <v>6.2</v>
      </c>
      <c r="E407" s="6" t="n">
        <f aca="false">B407/(C407*1E-015)</f>
        <v>5200226781857.45</v>
      </c>
      <c r="F407" s="8" t="n">
        <v>3.3</v>
      </c>
      <c r="G407" s="8" t="s">
        <v>81</v>
      </c>
      <c r="H407" s="8" t="n">
        <v>0.647</v>
      </c>
      <c r="I407" s="8"/>
      <c r="J407" s="8"/>
      <c r="K407" s="8"/>
      <c r="L407" s="8"/>
      <c r="M407" s="8"/>
      <c r="N407" s="8"/>
      <c r="O407" s="8" t="s">
        <v>82</v>
      </c>
    </row>
    <row r="408" customFormat="false" ht="15" hidden="false" customHeight="false" outlineLevel="0" collapsed="false">
      <c r="A408" s="8" t="n">
        <f aca="false">B408*4*LN(2)/(C408*1E-015*3.14*(F408*0.0001)^2)</f>
        <v>4.1776477271604E+019</v>
      </c>
      <c r="B408" s="8" t="n">
        <v>2.38553</v>
      </c>
      <c r="C408" s="8" t="n">
        <v>463</v>
      </c>
      <c r="D408" s="8" t="n">
        <v>6.2</v>
      </c>
      <c r="E408" s="6" t="n">
        <f aca="false">B408/(C408*1E-015)</f>
        <v>5152332613390.93</v>
      </c>
      <c r="F408" s="8" t="n">
        <v>3.3</v>
      </c>
      <c r="G408" s="8" t="s">
        <v>81</v>
      </c>
      <c r="H408" s="8" t="n">
        <v>0.647</v>
      </c>
      <c r="I408" s="8"/>
      <c r="J408" s="8"/>
      <c r="K408" s="8"/>
      <c r="L408" s="8"/>
      <c r="M408" s="8"/>
      <c r="N408" s="8"/>
      <c r="O408" s="8" t="s">
        <v>82</v>
      </c>
    </row>
    <row r="409" customFormat="false" ht="15" hidden="false" customHeight="false" outlineLevel="0" collapsed="false">
      <c r="A409" s="8" t="n">
        <f aca="false">B409*4*LN(2)/(C409*1E-015*3.14*(F409*0.0001)^2)</f>
        <v>4.20050147573596E+019</v>
      </c>
      <c r="B409" s="8" t="n">
        <v>2.39858</v>
      </c>
      <c r="C409" s="8" t="n">
        <v>463</v>
      </c>
      <c r="D409" s="8" t="n">
        <v>6.2</v>
      </c>
      <c r="E409" s="6" t="n">
        <f aca="false">B409/(C409*1E-015)</f>
        <v>5180518358531.32</v>
      </c>
      <c r="F409" s="8" t="n">
        <v>3.3</v>
      </c>
      <c r="G409" s="8" t="s">
        <v>81</v>
      </c>
      <c r="H409" s="8" t="n">
        <v>0.525</v>
      </c>
      <c r="I409" s="8"/>
      <c r="J409" s="8"/>
      <c r="K409" s="8"/>
      <c r="L409" s="8"/>
      <c r="M409" s="8"/>
      <c r="N409" s="8"/>
      <c r="O409" s="8" t="s">
        <v>82</v>
      </c>
    </row>
    <row r="410" customFormat="false" ht="15" hidden="false" customHeight="false" outlineLevel="0" collapsed="false">
      <c r="A410" s="8" t="n">
        <f aca="false">B410*4*LN(2)/(C410*1E-015*3.14*(F410*0.0001)^2)</f>
        <v>4.18112394868703E+019</v>
      </c>
      <c r="B410" s="8" t="n">
        <v>2.387515</v>
      </c>
      <c r="C410" s="8" t="n">
        <v>463</v>
      </c>
      <c r="D410" s="8" t="n">
        <v>3.8</v>
      </c>
      <c r="E410" s="6" t="n">
        <f aca="false">B410/(C410*1E-015)</f>
        <v>5156619870410.37</v>
      </c>
      <c r="F410" s="8" t="n">
        <v>3.3</v>
      </c>
      <c r="G410" s="8" t="s">
        <v>81</v>
      </c>
      <c r="H410" s="8" t="n">
        <v>0.456</v>
      </c>
      <c r="I410" s="8"/>
      <c r="J410" s="8"/>
      <c r="K410" s="8"/>
      <c r="L410" s="8"/>
      <c r="M410" s="8"/>
      <c r="N410" s="8"/>
      <c r="O410" s="8" t="s">
        <v>82</v>
      </c>
    </row>
    <row r="411" customFormat="false" ht="15" hidden="false" customHeight="false" outlineLevel="0" collapsed="false">
      <c r="A411" s="8" t="n">
        <f aca="false">B411*4*LN(2)/(C411*1E-015*3.14*(F411*0.0001)^2)</f>
        <v>4.21156934477791E+019</v>
      </c>
      <c r="B411" s="8" t="n">
        <v>2.4049</v>
      </c>
      <c r="C411" s="8" t="n">
        <v>463</v>
      </c>
      <c r="D411" s="8" t="n">
        <v>3.8</v>
      </c>
      <c r="E411" s="6" t="n">
        <f aca="false">B411/(C411*1E-015)</f>
        <v>5194168466522.68</v>
      </c>
      <c r="F411" s="8" t="n">
        <v>3.3</v>
      </c>
      <c r="G411" s="8" t="s">
        <v>81</v>
      </c>
      <c r="H411" s="8" t="n">
        <v>0.389</v>
      </c>
      <c r="I411" s="8"/>
      <c r="J411" s="8"/>
      <c r="K411" s="8"/>
      <c r="L411" s="8"/>
      <c r="M411" s="8"/>
      <c r="N411" s="8"/>
      <c r="O411" s="8" t="s">
        <v>82</v>
      </c>
    </row>
    <row r="412" customFormat="false" ht="15" hidden="false" customHeight="false" outlineLevel="0" collapsed="false">
      <c r="A412" s="8" t="n">
        <f aca="false">B412*4*LN(2)/(C412*1E-015*3.14*(F412*0.0001)^2)</f>
        <v>4.10379772122698E+019</v>
      </c>
      <c r="B412" s="8" t="n">
        <v>2.34336</v>
      </c>
      <c r="C412" s="8" t="n">
        <v>463</v>
      </c>
      <c r="D412" s="8" t="n">
        <v>6.2</v>
      </c>
      <c r="E412" s="6" t="n">
        <f aca="false">B412/(C412*1E-015)</f>
        <v>5061252699784.02</v>
      </c>
      <c r="F412" s="8" t="n">
        <v>3.3</v>
      </c>
      <c r="G412" s="8" t="s">
        <v>81</v>
      </c>
      <c r="H412" s="8" t="n">
        <v>0.614</v>
      </c>
      <c r="I412" s="8"/>
      <c r="J412" s="8"/>
      <c r="K412" s="8"/>
      <c r="L412" s="8"/>
      <c r="M412" s="8"/>
      <c r="N412" s="8"/>
      <c r="O412" s="8" t="s">
        <v>82</v>
      </c>
    </row>
    <row r="413" customFormat="false" ht="15" hidden="false" customHeight="false" outlineLevel="0" collapsed="false">
      <c r="A413" s="8" t="n">
        <f aca="false">B413*4*LN(2)/(C413*1E-015*3.14*(F413*0.0001)^2)</f>
        <v>4.18468773246873E+019</v>
      </c>
      <c r="B413" s="8" t="n">
        <v>2.38955</v>
      </c>
      <c r="C413" s="8" t="n">
        <v>463</v>
      </c>
      <c r="D413" s="8" t="n">
        <v>5.5</v>
      </c>
      <c r="E413" s="6" t="n">
        <f aca="false">B413/(C413*1E-015)</f>
        <v>5161015118790.5</v>
      </c>
      <c r="F413" s="8" t="n">
        <v>3.3</v>
      </c>
      <c r="G413" s="8" t="s">
        <v>81</v>
      </c>
      <c r="H413" s="8" t="n">
        <v>0.603</v>
      </c>
      <c r="I413" s="8"/>
      <c r="J413" s="8"/>
      <c r="K413" s="8"/>
      <c r="L413" s="8"/>
      <c r="M413" s="8"/>
      <c r="N413" s="8"/>
      <c r="O413" s="8" t="s">
        <v>82</v>
      </c>
    </row>
    <row r="414" customFormat="false" ht="15" hidden="false" customHeight="false" outlineLevel="0" collapsed="false">
      <c r="A414" s="8" t="n">
        <f aca="false">B414*4*LN(2)/(C414*1E-015*3.14*(F414*0.0001)^2)</f>
        <v>4.20536993711833E+019</v>
      </c>
      <c r="B414" s="8" t="n">
        <v>2.40136</v>
      </c>
      <c r="C414" s="8" t="n">
        <v>463</v>
      </c>
      <c r="D414" s="8" t="n">
        <v>6.2</v>
      </c>
      <c r="E414" s="6" t="n">
        <f aca="false">B414/(C414*1E-015)</f>
        <v>5186522678185.74</v>
      </c>
      <c r="F414" s="8" t="n">
        <v>3.3</v>
      </c>
      <c r="G414" s="8" t="s">
        <v>81</v>
      </c>
      <c r="H414" s="8" t="n">
        <v>0.525</v>
      </c>
      <c r="I414" s="8"/>
      <c r="J414" s="8"/>
      <c r="K414" s="8"/>
      <c r="L414" s="8"/>
      <c r="M414" s="8"/>
      <c r="N414" s="8"/>
      <c r="O414" s="8" t="s">
        <v>82</v>
      </c>
    </row>
    <row r="415" customFormat="false" ht="15" hidden="false" customHeight="false" outlineLevel="0" collapsed="false">
      <c r="A415" s="8" t="n">
        <f aca="false">B415*4*LN(2)/(C415*1E-015*3.14*(F415*0.0001)^2)</f>
        <v>4.17826941917146E+019</v>
      </c>
      <c r="B415" s="8" t="n">
        <v>2.385885</v>
      </c>
      <c r="C415" s="8" t="n">
        <v>463</v>
      </c>
      <c r="D415" s="8" t="n">
        <v>5.5</v>
      </c>
      <c r="E415" s="6" t="n">
        <f aca="false">B415/(C415*1E-015)</f>
        <v>5153099352051.84</v>
      </c>
      <c r="F415" s="8" t="n">
        <v>3.3</v>
      </c>
      <c r="G415" s="8" t="s">
        <v>81</v>
      </c>
      <c r="H415" s="16" t="n">
        <v>0.5</v>
      </c>
      <c r="I415" s="8"/>
      <c r="J415" s="8"/>
      <c r="K415" s="8"/>
      <c r="L415" s="8"/>
      <c r="M415" s="8"/>
      <c r="N415" s="8"/>
      <c r="O415" s="8" t="s">
        <v>82</v>
      </c>
    </row>
    <row r="416" customFormat="false" ht="15" hidden="false" customHeight="false" outlineLevel="0" collapsed="false">
      <c r="A416" s="8" t="n">
        <f aca="false">B416*4*LN(2)/(C416*1E-015*3.14*(F416*0.0001)^2)</f>
        <v>4.26268818929289E+019</v>
      </c>
      <c r="B416" s="8" t="n">
        <v>2.43409</v>
      </c>
      <c r="C416" s="8" t="n">
        <v>463</v>
      </c>
      <c r="D416" s="8" t="n">
        <v>3.6</v>
      </c>
      <c r="E416" s="6" t="n">
        <f aca="false">B416/(C416*1E-015)</f>
        <v>5257213822894.17</v>
      </c>
      <c r="F416" s="8" t="n">
        <v>3.3</v>
      </c>
      <c r="G416" s="8" t="s">
        <v>81</v>
      </c>
      <c r="H416" s="8" t="n">
        <v>0.422</v>
      </c>
      <c r="I416" s="8"/>
      <c r="J416" s="8"/>
      <c r="K416" s="8"/>
      <c r="L416" s="8"/>
      <c r="M416" s="8"/>
      <c r="N416" s="8"/>
      <c r="O416" s="8" t="s">
        <v>82</v>
      </c>
    </row>
    <row r="417" customFormat="false" ht="15" hidden="false" customHeight="false" outlineLevel="0" collapsed="false">
      <c r="A417" s="8" t="n">
        <f aca="false">B417*4*LN(2)/(C417*1E-015*3.14*(F417*0.0001)^2)</f>
        <v>4.20695481393526E+019</v>
      </c>
      <c r="B417" s="8" t="n">
        <v>2.402265</v>
      </c>
      <c r="C417" s="8" t="n">
        <v>463</v>
      </c>
      <c r="D417" s="8" t="n">
        <v>3.8</v>
      </c>
      <c r="E417" s="6" t="n">
        <f aca="false">B417/(C417*1E-015)</f>
        <v>5188477321814.25</v>
      </c>
      <c r="F417" s="8" t="n">
        <v>3.3</v>
      </c>
      <c r="G417" s="8" t="s">
        <v>81</v>
      </c>
      <c r="H417" s="8" t="n">
        <v>0.332</v>
      </c>
      <c r="I417" s="8"/>
      <c r="J417" s="8"/>
      <c r="K417" s="8"/>
      <c r="L417" s="8"/>
      <c r="M417" s="8"/>
      <c r="N417" s="8"/>
      <c r="O417" s="8" t="s">
        <v>82</v>
      </c>
    </row>
    <row r="418" customFormat="false" ht="15" hidden="false" customHeight="false" outlineLevel="0" collapsed="false">
      <c r="A418" s="8" t="n">
        <f aca="false">B418*4*LN(2)/(C418*1E-015*3.14*(F418*0.0001)^2)</f>
        <v>4.24320558753786E+019</v>
      </c>
      <c r="B418" s="8" t="n">
        <v>2.422965</v>
      </c>
      <c r="C418" s="8" t="n">
        <v>463</v>
      </c>
      <c r="D418" s="8" t="n">
        <v>3.8</v>
      </c>
      <c r="E418" s="6" t="n">
        <f aca="false">B418/(C418*1E-015)</f>
        <v>5233185745140.39</v>
      </c>
      <c r="F418" s="8" t="n">
        <v>3.3</v>
      </c>
      <c r="G418" s="8" t="s">
        <v>81</v>
      </c>
      <c r="H418" s="8" t="n">
        <v>0.552</v>
      </c>
      <c r="I418" s="8"/>
      <c r="J418" s="8"/>
      <c r="K418" s="8"/>
      <c r="L418" s="8"/>
      <c r="M418" s="8"/>
      <c r="N418" s="8"/>
      <c r="O418" s="8" t="s">
        <v>82</v>
      </c>
    </row>
    <row r="419" customFormat="false" ht="15" hidden="false" customHeight="false" outlineLevel="0" collapsed="false">
      <c r="A419" s="8" t="n">
        <f aca="false">B419*4*LN(2)/(C419*1E-015*3.14*(F419*0.0001)^2)</f>
        <v>4.24281155739001E+019</v>
      </c>
      <c r="B419" s="8" t="n">
        <v>2.42274</v>
      </c>
      <c r="C419" s="8" t="n">
        <v>463</v>
      </c>
      <c r="D419" s="8" t="n">
        <v>5.5</v>
      </c>
      <c r="E419" s="6" t="n">
        <f aca="false">B419/(C419*1E-015)</f>
        <v>5232699784017.28</v>
      </c>
      <c r="F419" s="8" t="n">
        <v>3.3</v>
      </c>
      <c r="G419" s="8" t="s">
        <v>81</v>
      </c>
      <c r="H419" s="8" t="n">
        <v>0.623</v>
      </c>
      <c r="I419" s="8"/>
      <c r="J419" s="8"/>
      <c r="K419" s="8"/>
      <c r="L419" s="8"/>
      <c r="M419" s="8"/>
      <c r="N419" s="8"/>
      <c r="O419" s="8" t="s">
        <v>82</v>
      </c>
    </row>
    <row r="420" customFormat="false" ht="15" hidden="false" customHeight="false" outlineLevel="0" collapsed="false">
      <c r="A420" s="8" t="n">
        <f aca="false">B420*4*LN(2)/(C420*1E-015*3.14*(F420*0.0001)^2)</f>
        <v>4.29334373479596E+019</v>
      </c>
      <c r="B420" s="8" t="n">
        <v>2.451595</v>
      </c>
      <c r="C420" s="8" t="n">
        <v>463</v>
      </c>
      <c r="D420" s="8" t="n">
        <v>4.8</v>
      </c>
      <c r="E420" s="6" t="n">
        <f aca="false">B420/(C420*1E-015)</f>
        <v>5295021598272.14</v>
      </c>
      <c r="F420" s="8" t="n">
        <v>3.3</v>
      </c>
      <c r="G420" s="8" t="s">
        <v>81</v>
      </c>
      <c r="H420" s="8" t="n">
        <v>0.547</v>
      </c>
      <c r="I420" s="8"/>
      <c r="J420" s="8"/>
      <c r="K420" s="8"/>
      <c r="L420" s="8"/>
      <c r="M420" s="8"/>
      <c r="N420" s="8"/>
      <c r="O420" s="8" t="s">
        <v>82</v>
      </c>
    </row>
    <row r="421" customFormat="false" ht="15" hidden="false" customHeight="false" outlineLevel="0" collapsed="false">
      <c r="A421" s="8" t="n">
        <f aca="false">B421*4*LN(2)/(C421*1E-015*3.14*(F421*0.0001)^2)</f>
        <v>4.22895920863655E+019</v>
      </c>
      <c r="B421" s="8" t="n">
        <v>2.41483</v>
      </c>
      <c r="C421" s="8" t="n">
        <v>463</v>
      </c>
      <c r="D421" s="8" t="n">
        <v>4.8</v>
      </c>
      <c r="E421" s="6" t="n">
        <f aca="false">B421/(C421*1E-015)</f>
        <v>5215615550755.94</v>
      </c>
      <c r="F421" s="8" t="n">
        <v>3.3</v>
      </c>
      <c r="G421" s="8" t="s">
        <v>81</v>
      </c>
      <c r="H421" s="8" t="n">
        <v>0.583</v>
      </c>
      <c r="I421" s="8"/>
      <c r="J421" s="8"/>
      <c r="K421" s="8"/>
      <c r="L421" s="8"/>
      <c r="M421" s="8"/>
      <c r="N421" s="8"/>
      <c r="O421" s="8" t="s">
        <v>82</v>
      </c>
    </row>
    <row r="422" customFormat="false" ht="15" hidden="false" customHeight="false" outlineLevel="0" collapsed="false">
      <c r="A422" s="8" t="n">
        <f aca="false">B422*4*LN(2)/(C422*1E-015*3.14*(F422*0.0001)^2)</f>
        <v>4.25677773707507E+019</v>
      </c>
      <c r="B422" s="8" t="n">
        <v>2.430715</v>
      </c>
      <c r="C422" s="8" t="n">
        <v>463</v>
      </c>
      <c r="D422" s="8" t="n">
        <v>4.8</v>
      </c>
      <c r="E422" s="6" t="n">
        <f aca="false">B422/(C422*1E-015)</f>
        <v>5249924406047.52</v>
      </c>
      <c r="F422" s="8" t="n">
        <v>3.3</v>
      </c>
      <c r="G422" s="8" t="s">
        <v>81</v>
      </c>
      <c r="H422" s="16" t="n">
        <v>0.58</v>
      </c>
      <c r="I422" s="8"/>
      <c r="J422" s="8"/>
      <c r="K422" s="8"/>
      <c r="L422" s="8"/>
      <c r="M422" s="8"/>
      <c r="N422" s="8"/>
      <c r="O422" s="8" t="s">
        <v>82</v>
      </c>
    </row>
    <row r="423" customFormat="false" ht="15" hidden="false" customHeight="false" outlineLevel="0" collapsed="false">
      <c r="A423" s="8" t="n">
        <f aca="false">B423*4*LN(2)/(C423*1E-015*3.14*(F423*0.0001)^2)</f>
        <v>4.24930867671685E+019</v>
      </c>
      <c r="B423" s="8" t="n">
        <v>2.42645</v>
      </c>
      <c r="C423" s="8" t="n">
        <v>463</v>
      </c>
      <c r="D423" s="8" t="n">
        <v>4.4</v>
      </c>
      <c r="E423" s="6" t="n">
        <f aca="false">B423/(C423*1E-015)</f>
        <v>5240712742980.56</v>
      </c>
      <c r="F423" s="8" t="n">
        <v>3.3</v>
      </c>
      <c r="G423" s="8" t="s">
        <v>81</v>
      </c>
      <c r="H423" s="8" t="n">
        <v>0.356</v>
      </c>
      <c r="I423" s="8"/>
      <c r="J423" s="8"/>
      <c r="K423" s="8"/>
      <c r="L423" s="8"/>
      <c r="M423" s="8"/>
      <c r="N423" s="8"/>
      <c r="O423" s="8" t="s">
        <v>82</v>
      </c>
    </row>
    <row r="424" customFormat="false" ht="15" hidden="false" customHeight="false" outlineLevel="0" collapsed="false">
      <c r="A424" s="8" t="n">
        <f aca="false">B424*4*LN(2)/(C424*1E-015*3.14*(F424*0.0001)^2)</f>
        <v>4.20958168158762E+019</v>
      </c>
      <c r="B424" s="8" t="n">
        <v>2.403765</v>
      </c>
      <c r="C424" s="8" t="n">
        <v>463</v>
      </c>
      <c r="D424" s="8" t="n">
        <v>4.8</v>
      </c>
      <c r="E424" s="6" t="n">
        <f aca="false">B424/(C424*1E-015)</f>
        <v>5191717062634.99</v>
      </c>
      <c r="F424" s="8" t="n">
        <v>3.3</v>
      </c>
      <c r="G424" s="8" t="s">
        <v>81</v>
      </c>
      <c r="H424" s="8" t="n">
        <v>0.506</v>
      </c>
      <c r="I424" s="8"/>
      <c r="J424" s="8"/>
      <c r="K424" s="8"/>
      <c r="L424" s="8"/>
      <c r="M424" s="8"/>
      <c r="N424" s="8"/>
      <c r="O424" s="8" t="s">
        <v>82</v>
      </c>
    </row>
    <row r="425" customFormat="false" ht="15" hidden="false" customHeight="false" outlineLevel="0" collapsed="false">
      <c r="A425" s="8" t="n">
        <f aca="false">B425*4*LN(2)/(C425*1E-015*3.14*(F425*0.0001)^2)</f>
        <v>4.26147107394729E+019</v>
      </c>
      <c r="B425" s="8" t="n">
        <v>2.433395</v>
      </c>
      <c r="C425" s="8" t="n">
        <v>463</v>
      </c>
      <c r="D425" s="8" t="n">
        <v>4.8</v>
      </c>
      <c r="E425" s="6" t="n">
        <f aca="false">B425/(C425*1E-015)</f>
        <v>5255712742980.56</v>
      </c>
      <c r="F425" s="8" t="n">
        <v>3.3</v>
      </c>
      <c r="G425" s="8" t="s">
        <v>81</v>
      </c>
      <c r="H425" s="8" t="n">
        <v>0.535</v>
      </c>
      <c r="I425" s="8"/>
      <c r="J425" s="8"/>
      <c r="K425" s="8"/>
      <c r="L425" s="8"/>
      <c r="M425" s="8"/>
      <c r="N425" s="8"/>
      <c r="O425" s="8" t="s">
        <v>82</v>
      </c>
    </row>
    <row r="426" customFormat="false" ht="15" hidden="false" customHeight="false" outlineLevel="0" collapsed="false">
      <c r="A426" s="8" t="n">
        <f aca="false">B426*4*LN(2)/(C426*1E-015*3.14*(F426*0.0001)^2)</f>
        <v>4.15795497599319E+019</v>
      </c>
      <c r="B426" s="8" t="n">
        <v>2.374285</v>
      </c>
      <c r="C426" s="8" t="n">
        <v>463</v>
      </c>
      <c r="D426" s="8" t="n">
        <v>6.2</v>
      </c>
      <c r="E426" s="6" t="n">
        <f aca="false">B426/(C426*1E-015)</f>
        <v>5128045356371.49</v>
      </c>
      <c r="F426" s="8" t="n">
        <v>3.3</v>
      </c>
      <c r="G426" s="8" t="s">
        <v>81</v>
      </c>
      <c r="H426" s="8" t="n">
        <v>0.622</v>
      </c>
      <c r="I426" s="8"/>
      <c r="J426" s="8"/>
      <c r="K426" s="8"/>
      <c r="L426" s="8"/>
      <c r="M426" s="8"/>
      <c r="N426" s="8"/>
      <c r="O426" s="8" t="s">
        <v>82</v>
      </c>
    </row>
    <row r="427" customFormat="false" ht="15" hidden="false" customHeight="false" outlineLevel="0" collapsed="false">
      <c r="A427" s="8" t="n">
        <f aca="false">B427*4*LN(2)/(C427*1E-015*3.14*(F427*0.0001)^2)</f>
        <v>4.20825073531043E+019</v>
      </c>
      <c r="B427" s="8" t="n">
        <v>2.403005</v>
      </c>
      <c r="C427" s="8" t="n">
        <v>463</v>
      </c>
      <c r="D427" s="8" t="n">
        <v>4.2</v>
      </c>
      <c r="E427" s="6" t="n">
        <f aca="false">B427/(C427*1E-015)</f>
        <v>5190075593952.48</v>
      </c>
      <c r="F427" s="8" t="n">
        <v>3.3</v>
      </c>
      <c r="G427" s="8" t="s">
        <v>81</v>
      </c>
      <c r="H427" s="8" t="n">
        <v>0.581</v>
      </c>
      <c r="I427" s="8"/>
      <c r="J427" s="8"/>
      <c r="K427" s="8"/>
      <c r="L427" s="8"/>
      <c r="M427" s="8"/>
      <c r="N427" s="8"/>
      <c r="O427" s="8" t="s">
        <v>82</v>
      </c>
    </row>
    <row r="428" customFormat="false" ht="15" hidden="false" customHeight="false" outlineLevel="0" collapsed="false">
      <c r="A428" s="8" t="n">
        <f aca="false">B428*4*LN(2)/(C428*1E-015*3.14*(F428*0.0001)^2)</f>
        <v>6.48074687801408E+020</v>
      </c>
      <c r="B428" s="8" t="n">
        <v>2.39783</v>
      </c>
      <c r="C428" s="8" t="n">
        <v>30</v>
      </c>
      <c r="D428" s="8" t="n">
        <v>4.3</v>
      </c>
      <c r="E428" s="6" t="n">
        <f aca="false">B428/(C428*1E-015)</f>
        <v>79927666666666.7</v>
      </c>
      <c r="F428" s="8" t="n">
        <v>3.3</v>
      </c>
      <c r="G428" s="8" t="s">
        <v>81</v>
      </c>
      <c r="H428" s="8" t="n">
        <v>0.517</v>
      </c>
      <c r="I428" s="8"/>
      <c r="J428" s="8"/>
      <c r="K428" s="8"/>
      <c r="L428" s="8"/>
      <c r="M428" s="8"/>
      <c r="N428" s="8"/>
      <c r="O428" s="8" t="s">
        <v>82</v>
      </c>
    </row>
    <row r="429" customFormat="false" ht="15" hidden="false" customHeight="false" outlineLevel="0" collapsed="false">
      <c r="A429" s="8" t="n">
        <f aca="false">B429*4*LN(2)/(C429*1E-015*3.14*(F429*0.0001)^2)</f>
        <v>6.42170519634765E+020</v>
      </c>
      <c r="B429" s="8" t="n">
        <v>2.375985</v>
      </c>
      <c r="C429" s="8" t="n">
        <v>30</v>
      </c>
      <c r="D429" s="8" t="n">
        <v>6.2</v>
      </c>
      <c r="E429" s="6" t="n">
        <f aca="false">B429/(C429*1E-015)</f>
        <v>79199500000000</v>
      </c>
      <c r="F429" s="8" t="n">
        <v>3.3</v>
      </c>
      <c r="G429" s="8" t="s">
        <v>81</v>
      </c>
      <c r="H429" s="8" t="n">
        <v>0.544</v>
      </c>
      <c r="I429" s="8"/>
      <c r="J429" s="8"/>
      <c r="K429" s="8"/>
      <c r="L429" s="8"/>
      <c r="M429" s="8"/>
      <c r="N429" s="8"/>
      <c r="O429" s="8" t="s">
        <v>82</v>
      </c>
    </row>
    <row r="430" customFormat="false" ht="15" hidden="false" customHeight="false" outlineLevel="0" collapsed="false">
      <c r="A430" s="8" t="n">
        <f aca="false">B430*4*LN(2)/(C430*1E-015*3.14*(F430*0.0001)^2)</f>
        <v>6.41628617269276E+020</v>
      </c>
      <c r="B430" s="8" t="n">
        <v>2.37398</v>
      </c>
      <c r="C430" s="8" t="n">
        <v>30</v>
      </c>
      <c r="D430" s="8" t="n">
        <v>6.2</v>
      </c>
      <c r="E430" s="6" t="n">
        <f aca="false">B430/(C430*1E-015)</f>
        <v>79132666666666.7</v>
      </c>
      <c r="F430" s="8" t="n">
        <v>3.3</v>
      </c>
      <c r="G430" s="8" t="s">
        <v>81</v>
      </c>
      <c r="H430" s="8" t="n">
        <v>0.443</v>
      </c>
      <c r="I430" s="8"/>
      <c r="J430" s="8"/>
      <c r="K430" s="8"/>
      <c r="L430" s="8"/>
      <c r="M430" s="8"/>
      <c r="N430" s="8"/>
      <c r="O430" s="8" t="s">
        <v>82</v>
      </c>
    </row>
    <row r="431" customFormat="false" ht="15" hidden="false" customHeight="false" outlineLevel="0" collapsed="false">
      <c r="A431" s="8" t="n">
        <f aca="false">B431*4*LN(2)/(C431*1E-015*3.14*(F431*0.0001)^2)</f>
        <v>6.32809527899738E+020</v>
      </c>
      <c r="B431" s="8" t="n">
        <v>2.34135</v>
      </c>
      <c r="C431" s="8" t="n">
        <v>30</v>
      </c>
      <c r="D431" s="8" t="n">
        <v>6.2</v>
      </c>
      <c r="E431" s="6" t="n">
        <f aca="false">B431/(C431*1E-015)</f>
        <v>78045000000000</v>
      </c>
      <c r="F431" s="8" t="n">
        <v>3.3</v>
      </c>
      <c r="G431" s="8" t="s">
        <v>81</v>
      </c>
      <c r="H431" s="8" t="n">
        <v>0.427</v>
      </c>
      <c r="I431" s="8"/>
      <c r="J431" s="8"/>
      <c r="K431" s="8"/>
      <c r="L431" s="8"/>
      <c r="M431" s="8"/>
      <c r="N431" s="8"/>
      <c r="O431" s="8" t="s">
        <v>82</v>
      </c>
    </row>
    <row r="432" customFormat="false" ht="15" hidden="false" customHeight="false" outlineLevel="0" collapsed="false">
      <c r="A432" s="8" t="n">
        <f aca="false">B432*4*LN(2)/(C432*1E-015*3.14*(F432*0.0001)^2)</f>
        <v>6.33255482464854E+020</v>
      </c>
      <c r="B432" s="8" t="n">
        <v>2.343</v>
      </c>
      <c r="C432" s="8" t="n">
        <v>30</v>
      </c>
      <c r="D432" s="8" t="n">
        <v>4.3</v>
      </c>
      <c r="E432" s="6" t="n">
        <f aca="false">B432/(C432*1E-015)</f>
        <v>78100000000000</v>
      </c>
      <c r="F432" s="8" t="n">
        <v>3.3</v>
      </c>
      <c r="G432" s="8" t="s">
        <v>81</v>
      </c>
      <c r="H432" s="8" t="n">
        <v>0.268</v>
      </c>
      <c r="I432" s="8"/>
      <c r="J432" s="8"/>
      <c r="K432" s="8"/>
      <c r="L432" s="8"/>
      <c r="M432" s="8"/>
      <c r="N432" s="8"/>
      <c r="O432" s="8" t="s">
        <v>82</v>
      </c>
    </row>
    <row r="433" customFormat="false" ht="15" hidden="false" customHeight="false" outlineLevel="0" collapsed="false">
      <c r="A433" s="8" t="n">
        <f aca="false">B433*4*LN(2)/(C433*1E-015*3.14*(F433*0.0001)^2)</f>
        <v>6.35692016043352E+020</v>
      </c>
      <c r="B433" s="8" t="n">
        <v>2.352015</v>
      </c>
      <c r="C433" s="8" t="n">
        <v>30</v>
      </c>
      <c r="D433" s="8" t="n">
        <v>4.4</v>
      </c>
      <c r="E433" s="6" t="n">
        <f aca="false">B433/(C433*1E-015)</f>
        <v>78400500000000</v>
      </c>
      <c r="F433" s="8" t="n">
        <v>3.3</v>
      </c>
      <c r="G433" s="8" t="s">
        <v>81</v>
      </c>
      <c r="H433" s="8" t="n">
        <v>0.276</v>
      </c>
      <c r="I433" s="8"/>
      <c r="J433" s="8"/>
      <c r="K433" s="8"/>
      <c r="L433" s="8"/>
      <c r="M433" s="8"/>
      <c r="N433" s="8"/>
      <c r="O433" s="8" t="s">
        <v>82</v>
      </c>
    </row>
    <row r="434" customFormat="false" ht="15" hidden="false" customHeight="false" outlineLevel="0" collapsed="false">
      <c r="A434" s="8" t="n">
        <f aca="false">B434*4*LN(2)/(C434*1E-015*3.14*(F434*0.0001)^2)</f>
        <v>6.28556743001494E+020</v>
      </c>
      <c r="B434" s="8" t="n">
        <v>2.325615</v>
      </c>
      <c r="C434" s="8" t="n">
        <v>30</v>
      </c>
      <c r="D434" s="8" t="n">
        <v>3.8</v>
      </c>
      <c r="E434" s="6" t="n">
        <f aca="false">B434/(C434*1E-015)</f>
        <v>77520500000000</v>
      </c>
      <c r="F434" s="8" t="n">
        <v>3.3</v>
      </c>
      <c r="G434" s="8" t="s">
        <v>81</v>
      </c>
      <c r="H434" s="8" t="n">
        <v>0.516</v>
      </c>
      <c r="I434" s="8"/>
      <c r="J434" s="8"/>
      <c r="K434" s="8"/>
      <c r="L434" s="8"/>
      <c r="M434" s="8"/>
      <c r="N434" s="8"/>
      <c r="O434" s="8" t="s">
        <v>82</v>
      </c>
    </row>
    <row r="435" customFormat="false" ht="15" hidden="false" customHeight="false" outlineLevel="0" collapsed="false">
      <c r="A435" s="8" t="n">
        <f aca="false">B435*4*LN(2)/(C435*1E-015*3.14*(F435*0.0001)^2)</f>
        <v>6.33478459747412E+020</v>
      </c>
      <c r="B435" s="8" t="n">
        <v>2.343825</v>
      </c>
      <c r="C435" s="8" t="n">
        <v>30</v>
      </c>
      <c r="D435" s="8" t="n">
        <v>3.4</v>
      </c>
      <c r="E435" s="6" t="n">
        <f aca="false">B435/(C435*1E-015)</f>
        <v>78127500000000</v>
      </c>
      <c r="F435" s="8" t="n">
        <v>3.3</v>
      </c>
      <c r="G435" s="8" t="s">
        <v>81</v>
      </c>
      <c r="H435" s="8" t="n">
        <v>0.509</v>
      </c>
      <c r="I435" s="8"/>
      <c r="J435" s="8"/>
      <c r="K435" s="8"/>
      <c r="L435" s="8"/>
      <c r="M435" s="8"/>
      <c r="N435" s="8"/>
      <c r="O435" s="8" t="s">
        <v>82</v>
      </c>
    </row>
    <row r="436" customFormat="false" ht="15" hidden="false" customHeight="false" outlineLevel="0" collapsed="false">
      <c r="A436" s="8" t="n">
        <f aca="false">B436*4*LN(2)/(C436*1E-015*3.14*(F436*0.0001)^2)</f>
        <v>6.36594736193344E+020</v>
      </c>
      <c r="B436" s="8" t="n">
        <v>2.355355</v>
      </c>
      <c r="C436" s="8" t="n">
        <v>30</v>
      </c>
      <c r="D436" s="8" t="n">
        <v>3.8</v>
      </c>
      <c r="E436" s="6" t="n">
        <f aca="false">B436/(C436*1E-015)</f>
        <v>78511833333333.3</v>
      </c>
      <c r="F436" s="8" t="n">
        <v>3.3</v>
      </c>
      <c r="G436" s="8" t="s">
        <v>81</v>
      </c>
      <c r="H436" s="8" t="n">
        <v>0.545</v>
      </c>
      <c r="I436" s="8"/>
      <c r="J436" s="8"/>
      <c r="K436" s="8"/>
      <c r="L436" s="8"/>
      <c r="M436" s="8"/>
      <c r="N436" s="8"/>
      <c r="O436" s="8" t="s">
        <v>82</v>
      </c>
    </row>
    <row r="437" customFormat="false" ht="15" hidden="false" customHeight="false" outlineLevel="0" collapsed="false">
      <c r="A437" s="8" t="n">
        <f aca="false">B437*4*LN(2)/(C437*1E-015*3.14*(F437*0.0001)^2)</f>
        <v>6.42628636597112E+020</v>
      </c>
      <c r="B437" s="8" t="n">
        <v>2.37768</v>
      </c>
      <c r="C437" s="8" t="n">
        <v>30</v>
      </c>
      <c r="D437" s="8" t="n">
        <v>6.5</v>
      </c>
      <c r="E437" s="6" t="n">
        <f aca="false">B437/(C437*1E-015)</f>
        <v>79256000000000</v>
      </c>
      <c r="F437" s="8" t="n">
        <v>3.3</v>
      </c>
      <c r="G437" s="8" t="s">
        <v>81</v>
      </c>
      <c r="H437" s="8" t="n">
        <v>0.574</v>
      </c>
      <c r="I437" s="8"/>
      <c r="J437" s="8"/>
      <c r="K437" s="8"/>
      <c r="L437" s="8"/>
      <c r="M437" s="8"/>
      <c r="N437" s="8"/>
      <c r="O437" s="8" t="s">
        <v>82</v>
      </c>
    </row>
    <row r="438" customFormat="false" ht="15" hidden="false" customHeight="false" outlineLevel="0" collapsed="false">
      <c r="A438" s="8" t="n">
        <f aca="false">B438*4*LN(2)/(C438*1E-015*3.14*(F438*0.0001)^2)</f>
        <v>6.43992176464391E+020</v>
      </c>
      <c r="B438" s="8" t="n">
        <v>2.382725</v>
      </c>
      <c r="C438" s="8" t="n">
        <v>30</v>
      </c>
      <c r="D438" s="8" t="n">
        <v>4.4</v>
      </c>
      <c r="E438" s="6" t="n">
        <f aca="false">B438/(C438*1E-015)</f>
        <v>79424166666666.7</v>
      </c>
      <c r="F438" s="8" t="n">
        <v>3.3</v>
      </c>
      <c r="G438" s="8" t="s">
        <v>81</v>
      </c>
      <c r="H438" s="8" t="n">
        <v>0.602</v>
      </c>
      <c r="I438" s="8"/>
      <c r="J438" s="8"/>
      <c r="K438" s="8"/>
      <c r="L438" s="8"/>
      <c r="M438" s="8"/>
      <c r="N438" s="8"/>
      <c r="O438" s="8" t="s">
        <v>82</v>
      </c>
    </row>
    <row r="439" customFormat="false" ht="15" hidden="false" customHeight="false" outlineLevel="0" collapsed="false">
      <c r="A439" s="8" t="n">
        <f aca="false">B439*4*LN(2)/(C439*1E-015*3.14*(F439*0.0001)^2)</f>
        <v>6.36027157655924E+020</v>
      </c>
      <c r="B439" s="8" t="n">
        <v>2.353255</v>
      </c>
      <c r="C439" s="8" t="n">
        <v>30</v>
      </c>
      <c r="D439" s="8" t="n">
        <v>6.2</v>
      </c>
      <c r="E439" s="6" t="n">
        <f aca="false">B439/(C439*1E-015)</f>
        <v>78441833333333.3</v>
      </c>
      <c r="F439" s="8" t="n">
        <v>3.3</v>
      </c>
      <c r="G439" s="8" t="s">
        <v>81</v>
      </c>
      <c r="H439" s="8" t="n">
        <v>0.639</v>
      </c>
      <c r="I439" s="8"/>
      <c r="J439" s="8"/>
      <c r="K439" s="8"/>
      <c r="L439" s="8"/>
      <c r="M439" s="8"/>
      <c r="N439" s="8"/>
      <c r="O439" s="8" t="s">
        <v>82</v>
      </c>
    </row>
    <row r="440" customFormat="false" ht="15" hidden="false" customHeight="false" outlineLevel="0" collapsed="false">
      <c r="A440" s="8" t="n">
        <f aca="false">B440*4*LN(2)/(C440*1E-015*3.14*(F440*0.0001)^2)</f>
        <v>6.39285328736211E+020</v>
      </c>
      <c r="B440" s="8" t="n">
        <v>2.36531</v>
      </c>
      <c r="C440" s="8" t="n">
        <v>30</v>
      </c>
      <c r="D440" s="8" t="n">
        <v>5.5</v>
      </c>
      <c r="E440" s="6" t="n">
        <f aca="false">B440/(C440*1E-015)</f>
        <v>78843666666666.7</v>
      </c>
      <c r="F440" s="8" t="n">
        <v>3.3</v>
      </c>
      <c r="G440" s="8" t="s">
        <v>81</v>
      </c>
      <c r="H440" s="8" t="n">
        <v>0.675</v>
      </c>
      <c r="I440" s="8"/>
      <c r="J440" s="8"/>
      <c r="K440" s="8"/>
      <c r="L440" s="8"/>
      <c r="M440" s="8"/>
      <c r="N440" s="8"/>
      <c r="O440" s="8" t="s">
        <v>82</v>
      </c>
    </row>
    <row r="441" customFormat="false" ht="15" hidden="false" customHeight="false" outlineLevel="0" collapsed="false">
      <c r="A441" s="8" t="n">
        <f aca="false">B441*4*LN(2)/(C441*1E-015*3.14*(F441*0.0001)^2)</f>
        <v>6.3704474489087E+020</v>
      </c>
      <c r="B441" s="8" t="n">
        <v>2.35702</v>
      </c>
      <c r="C441" s="8" t="n">
        <v>30</v>
      </c>
      <c r="D441" s="8" t="n">
        <v>0</v>
      </c>
      <c r="E441" s="6" t="n">
        <f aca="false">B441/(C441*1E-015)</f>
        <v>78567333333333.3</v>
      </c>
      <c r="F441" s="8" t="n">
        <v>3.3</v>
      </c>
      <c r="G441" s="8" t="s">
        <v>81</v>
      </c>
      <c r="H441" s="8" t="n">
        <v>0.637</v>
      </c>
      <c r="I441" s="8"/>
      <c r="J441" s="8"/>
      <c r="K441" s="8"/>
      <c r="L441" s="8"/>
      <c r="M441" s="8"/>
      <c r="N441" s="8"/>
      <c r="O441" s="8" t="s">
        <v>82</v>
      </c>
    </row>
    <row r="442" customFormat="false" ht="15" hidden="false" customHeight="false" outlineLevel="0" collapsed="false">
      <c r="A442" s="8" t="n">
        <f aca="false">B442*4*LN(2)/(C442*1E-015*3.14*(F442*0.0001)^2)</f>
        <v>6.25374249059529E+020</v>
      </c>
      <c r="B442" s="8" t="n">
        <v>2.31384</v>
      </c>
      <c r="C442" s="8" t="n">
        <v>30</v>
      </c>
      <c r="D442" s="8" t="n">
        <v>6.2</v>
      </c>
      <c r="E442" s="6" t="n">
        <f aca="false">B442/(C442*1E-015)</f>
        <v>77128000000000</v>
      </c>
      <c r="F442" s="8" t="n">
        <v>3.3</v>
      </c>
      <c r="G442" s="8" t="s">
        <v>81</v>
      </c>
      <c r="H442" s="16" t="n">
        <v>0.63</v>
      </c>
      <c r="I442" s="8"/>
      <c r="J442" s="8"/>
      <c r="K442" s="8"/>
      <c r="L442" s="8"/>
      <c r="M442" s="8"/>
      <c r="N442" s="8"/>
      <c r="O442" s="8" t="s">
        <v>82</v>
      </c>
    </row>
    <row r="443" customFormat="false" ht="15" hidden="false" customHeight="false" outlineLevel="0" collapsed="false">
      <c r="A443" s="8" t="n">
        <f aca="false">B443*4*LN(2)/(C443*1E-015*3.14*(F443*0.0001)^2)</f>
        <v>6.4229890049442E+020</v>
      </c>
      <c r="B443" s="8" t="n">
        <v>2.37646</v>
      </c>
      <c r="C443" s="8" t="n">
        <v>30</v>
      </c>
      <c r="D443" s="8" t="n">
        <v>3.8</v>
      </c>
      <c r="E443" s="6" t="n">
        <f aca="false">B443/(C443*1E-015)</f>
        <v>79215333333333.3</v>
      </c>
      <c r="F443" s="8" t="n">
        <v>3.3</v>
      </c>
      <c r="G443" s="8" t="s">
        <v>81</v>
      </c>
      <c r="H443" s="8" t="n">
        <v>0.623</v>
      </c>
      <c r="I443" s="8"/>
      <c r="J443" s="8"/>
      <c r="K443" s="8"/>
      <c r="L443" s="8"/>
      <c r="M443" s="8"/>
      <c r="N443" s="8"/>
      <c r="O443" s="8" t="s">
        <v>82</v>
      </c>
    </row>
    <row r="444" customFormat="false" ht="15" hidden="false" customHeight="false" outlineLevel="0" collapsed="false">
      <c r="A444" s="8" t="n">
        <f aca="false">B444*4*LN(2)/(C444*1E-015*3.14*(F444*0.0001)^2)</f>
        <v>6.35612284772619E+020</v>
      </c>
      <c r="B444" s="8" t="n">
        <v>2.35172</v>
      </c>
      <c r="C444" s="8" t="n">
        <v>30</v>
      </c>
      <c r="D444" s="8" t="n">
        <v>6.2</v>
      </c>
      <c r="E444" s="6" t="n">
        <f aca="false">B444/(C444*1E-015)</f>
        <v>78390666666666.6</v>
      </c>
      <c r="F444" s="8" t="n">
        <v>3.3</v>
      </c>
      <c r="G444" s="8" t="s">
        <v>81</v>
      </c>
      <c r="H444" s="8" t="n">
        <v>0.603</v>
      </c>
      <c r="I444" s="8"/>
      <c r="J444" s="8"/>
      <c r="K444" s="8"/>
      <c r="L444" s="8"/>
      <c r="M444" s="8"/>
      <c r="N444" s="8"/>
      <c r="O444" s="8" t="s">
        <v>82</v>
      </c>
    </row>
    <row r="445" customFormat="false" ht="15" hidden="false" customHeight="false" outlineLevel="0" collapsed="false">
      <c r="A445" s="8" t="n">
        <f aca="false">B445*4*LN(2)/(C445*1E-015*3.14*(F445*0.0001)^2)</f>
        <v>6.40513730856486E+020</v>
      </c>
      <c r="B445" s="8" t="n">
        <v>2.369855</v>
      </c>
      <c r="C445" s="8" t="n">
        <v>30</v>
      </c>
      <c r="D445" s="8" t="n">
        <v>6.2</v>
      </c>
      <c r="E445" s="6" t="n">
        <f aca="false">B445/(C445*1E-015)</f>
        <v>78995166666666.6</v>
      </c>
      <c r="F445" s="8" t="n">
        <v>3.3</v>
      </c>
      <c r="G445" s="8" t="s">
        <v>81</v>
      </c>
      <c r="H445" s="8" t="n">
        <v>0.586</v>
      </c>
      <c r="I445" s="8"/>
      <c r="J445" s="8"/>
      <c r="K445" s="8"/>
      <c r="L445" s="8"/>
      <c r="M445" s="8"/>
      <c r="N445" s="8"/>
      <c r="O445" s="8" t="s">
        <v>82</v>
      </c>
    </row>
    <row r="446" customFormat="false" ht="15" hidden="false" customHeight="false" outlineLevel="0" collapsed="false">
      <c r="A446" s="8" t="n">
        <f aca="false">B446*4*LN(2)/(C446*1E-015*3.14*(F446*0.0001)^2)</f>
        <v>6.3259195612706E+020</v>
      </c>
      <c r="B446" s="8" t="n">
        <v>2.340545</v>
      </c>
      <c r="C446" s="8" t="n">
        <v>30</v>
      </c>
      <c r="D446" s="8" t="n">
        <v>6.8</v>
      </c>
      <c r="E446" s="6" t="n">
        <f aca="false">B446/(C446*1E-015)</f>
        <v>78018166666666.7</v>
      </c>
      <c r="F446" s="8" t="n">
        <v>3.3</v>
      </c>
      <c r="G446" s="8" t="s">
        <v>81</v>
      </c>
      <c r="H446" s="8" t="n">
        <v>0.569</v>
      </c>
      <c r="I446" s="8"/>
      <c r="J446" s="8"/>
      <c r="K446" s="8"/>
      <c r="L446" s="8"/>
      <c r="M446" s="8"/>
      <c r="N446" s="8"/>
      <c r="O446" s="8" t="s">
        <v>82</v>
      </c>
    </row>
    <row r="447" customFormat="false" ht="15" hidden="false" customHeight="false" outlineLevel="0" collapsed="false">
      <c r="A447" s="8" t="n">
        <f aca="false">B447*4*LN(2)/(C447*1E-015*3.14*(F447*0.0001)^2)</f>
        <v>6.27666185248732E+020</v>
      </c>
      <c r="B447" s="8" t="n">
        <v>2.32232</v>
      </c>
      <c r="C447" s="8" t="n">
        <v>30</v>
      </c>
      <c r="D447" s="8" t="n">
        <v>4.8</v>
      </c>
      <c r="E447" s="6" t="n">
        <f aca="false">B447/(C447*1E-015)</f>
        <v>77410666666666.7</v>
      </c>
      <c r="F447" s="8" t="n">
        <v>3.3</v>
      </c>
      <c r="G447" s="8" t="s">
        <v>81</v>
      </c>
      <c r="H447" s="8" t="n">
        <v>0.557</v>
      </c>
      <c r="I447" s="8"/>
      <c r="J447" s="8"/>
      <c r="K447" s="8"/>
      <c r="L447" s="8"/>
      <c r="M447" s="8"/>
      <c r="N447" s="8"/>
      <c r="O447" s="8" t="s">
        <v>82</v>
      </c>
    </row>
    <row r="448" customFormat="false" ht="15" hidden="false" customHeight="false" outlineLevel="0" collapsed="false">
      <c r="A448" s="8" t="n">
        <f aca="false">B448*4*LN(2)/(C448*1E-015*3.14*(F448*0.0001)^2)</f>
        <v>6.33475756992472E+020</v>
      </c>
      <c r="B448" s="8" t="n">
        <v>2.343815</v>
      </c>
      <c r="C448" s="8" t="n">
        <v>30</v>
      </c>
      <c r="D448" s="8" t="n">
        <v>4.8</v>
      </c>
      <c r="E448" s="6" t="n">
        <f aca="false">B448/(C448*1E-015)</f>
        <v>78127166666666.7</v>
      </c>
      <c r="F448" s="8" t="n">
        <v>3.3</v>
      </c>
      <c r="G448" s="8" t="s">
        <v>81</v>
      </c>
      <c r="H448" s="8" t="n">
        <v>0.528</v>
      </c>
      <c r="I448" s="8"/>
      <c r="J448" s="8"/>
      <c r="K448" s="8"/>
      <c r="L448" s="8"/>
      <c r="M448" s="8"/>
      <c r="N448" s="8"/>
      <c r="O448" s="8" t="s">
        <v>82</v>
      </c>
    </row>
    <row r="449" customFormat="false" ht="15" hidden="false" customHeight="false" outlineLevel="0" collapsed="false">
      <c r="A449" s="8" t="n">
        <f aca="false">B449*4*LN(2)/(C449*1E-015*3.14*(F449*0.0001)^2)</f>
        <v>6.31643289143086E+020</v>
      </c>
      <c r="B449" s="8" t="n">
        <v>2.337035</v>
      </c>
      <c r="C449" s="8" t="n">
        <v>30</v>
      </c>
      <c r="D449" s="8" t="n">
        <v>3.8</v>
      </c>
      <c r="E449" s="6" t="n">
        <f aca="false">B449/(C449*1E-015)</f>
        <v>77901166666666.7</v>
      </c>
      <c r="F449" s="8" t="n">
        <v>3.3</v>
      </c>
      <c r="G449" s="8" t="s">
        <v>81</v>
      </c>
      <c r="H449" s="8" t="n">
        <v>0.515</v>
      </c>
      <c r="I449" s="8"/>
      <c r="J449" s="8"/>
      <c r="K449" s="8"/>
      <c r="L449" s="8"/>
      <c r="M449" s="8"/>
      <c r="N449" s="8"/>
      <c r="O449" s="8" t="s">
        <v>82</v>
      </c>
    </row>
    <row r="450" customFormat="false" ht="15" hidden="false" customHeight="false" outlineLevel="0" collapsed="false">
      <c r="A450" s="8" t="n">
        <f aca="false">B450*4*LN(2)/(C450*1E-015*3.14*(F450*0.0001)^2)</f>
        <v>6.39506954641299E+020</v>
      </c>
      <c r="B450" s="8" t="n">
        <v>2.36613</v>
      </c>
      <c r="C450" s="8" t="n">
        <v>30</v>
      </c>
      <c r="D450" s="8" t="n">
        <v>3.8</v>
      </c>
      <c r="E450" s="6" t="n">
        <f aca="false">B450/(C450*1E-015)</f>
        <v>78871000000000</v>
      </c>
      <c r="F450" s="8" t="n">
        <v>3.3</v>
      </c>
      <c r="G450" s="8" t="s">
        <v>81</v>
      </c>
      <c r="H450" s="8" t="n">
        <v>0.526</v>
      </c>
      <c r="I450" s="8"/>
      <c r="J450" s="8"/>
      <c r="K450" s="8"/>
      <c r="L450" s="8"/>
      <c r="M450" s="8"/>
      <c r="N450" s="8"/>
      <c r="O450" s="8" t="s">
        <v>82</v>
      </c>
    </row>
    <row r="451" customFormat="false" ht="15" hidden="false" customHeight="false" outlineLevel="0" collapsed="false">
      <c r="A451" s="8" t="n">
        <f aca="false">B451*4*LN(2)/(C451*1E-015*3.14*(F451*0.0001)^2)</f>
        <v>6.42385388652503E+020</v>
      </c>
      <c r="B451" s="8" t="n">
        <v>2.37678</v>
      </c>
      <c r="C451" s="8" t="n">
        <v>30</v>
      </c>
      <c r="D451" s="8" t="n">
        <v>3.8</v>
      </c>
      <c r="E451" s="6" t="n">
        <f aca="false">B451/(C451*1E-015)</f>
        <v>79226000000000</v>
      </c>
      <c r="F451" s="8" t="n">
        <v>3.3</v>
      </c>
      <c r="G451" s="8" t="s">
        <v>81</v>
      </c>
      <c r="H451" s="8" t="n">
        <v>0.283</v>
      </c>
      <c r="I451" s="8"/>
      <c r="J451" s="8"/>
      <c r="K451" s="8"/>
      <c r="L451" s="8"/>
      <c r="M451" s="8"/>
      <c r="N451" s="8"/>
      <c r="O451" s="8" t="s">
        <v>82</v>
      </c>
    </row>
    <row r="452" customFormat="false" ht="15" hidden="false" customHeight="false" outlineLevel="0" collapsed="false">
      <c r="A452" s="8" t="n">
        <f aca="false">B452*4*LN(2)/(C452*1E-015*3.14*(F452*0.0001)^2)</f>
        <v>6.3591499332591E+020</v>
      </c>
      <c r="B452" s="8" t="n">
        <v>2.35284</v>
      </c>
      <c r="C452" s="8" t="n">
        <v>30</v>
      </c>
      <c r="D452" s="8" t="n">
        <v>6.2</v>
      </c>
      <c r="E452" s="6" t="n">
        <f aca="false">B452/(C452*1E-015)</f>
        <v>78428000000000</v>
      </c>
      <c r="F452" s="8" t="n">
        <v>3.3</v>
      </c>
      <c r="G452" s="8" t="s">
        <v>81</v>
      </c>
      <c r="H452" s="16" t="n">
        <v>0.52</v>
      </c>
      <c r="I452" s="8"/>
      <c r="J452" s="8"/>
      <c r="K452" s="8"/>
      <c r="L452" s="8"/>
      <c r="M452" s="8"/>
      <c r="N452" s="8"/>
      <c r="O452" s="8" t="s">
        <v>82</v>
      </c>
    </row>
    <row r="453" customFormat="false" ht="15" hidden="false" customHeight="false" outlineLevel="0" collapsed="false">
      <c r="A453" s="8" t="n">
        <f aca="false">B453*4*LN(2)/(C453*1E-015*3.14*(F453*0.0001)^2)</f>
        <v>6.33819006869864E+020</v>
      </c>
      <c r="B453" s="8" t="n">
        <v>2.345085</v>
      </c>
      <c r="C453" s="8" t="n">
        <v>30</v>
      </c>
      <c r="D453" s="8" t="n">
        <v>3.8</v>
      </c>
      <c r="E453" s="6" t="n">
        <f aca="false">B453/(C453*1E-015)</f>
        <v>78169500000000</v>
      </c>
      <c r="F453" s="8" t="n">
        <v>3.3</v>
      </c>
      <c r="G453" s="8" t="s">
        <v>81</v>
      </c>
      <c r="H453" s="8" t="n">
        <v>0.563</v>
      </c>
      <c r="I453" s="8"/>
      <c r="J453" s="8"/>
      <c r="K453" s="8"/>
      <c r="L453" s="8"/>
      <c r="M453" s="8"/>
      <c r="N453" s="8"/>
      <c r="O453" s="8" t="s">
        <v>82</v>
      </c>
    </row>
    <row r="454" customFormat="false" ht="15" hidden="false" customHeight="false" outlineLevel="0" collapsed="false">
      <c r="A454" s="8" t="n">
        <f aca="false">B454*4*LN(2)/(C454*1E-015*3.14*(F454*0.0001)^2)</f>
        <v>6.39985342265697E+020</v>
      </c>
      <c r="B454" s="8" t="n">
        <v>2.3679</v>
      </c>
      <c r="C454" s="8" t="n">
        <v>30</v>
      </c>
      <c r="D454" s="8" t="n">
        <v>4.4</v>
      </c>
      <c r="E454" s="6" t="n">
        <f aca="false">B454/(C454*1E-015)</f>
        <v>78930000000000</v>
      </c>
      <c r="F454" s="8" t="n">
        <v>3.3</v>
      </c>
      <c r="G454" s="8" t="s">
        <v>81</v>
      </c>
      <c r="H454" s="8" t="n">
        <v>0.551</v>
      </c>
      <c r="I454" s="8"/>
      <c r="J454" s="8"/>
      <c r="K454" s="8"/>
      <c r="L454" s="8"/>
      <c r="M454" s="8"/>
      <c r="N454" s="8"/>
      <c r="O454" s="8" t="s">
        <v>82</v>
      </c>
    </row>
    <row r="455" customFormat="false" ht="15" hidden="false" customHeight="false" outlineLevel="0" collapsed="false">
      <c r="A455" s="8" t="n">
        <f aca="false">B455*4*LN(2)/(C455*1E-015*3.14*(F455*0.0001)^2)</f>
        <v>6.45228686849486E+020</v>
      </c>
      <c r="B455" s="8" t="n">
        <v>2.3873</v>
      </c>
      <c r="C455" s="8" t="n">
        <v>30</v>
      </c>
      <c r="D455" s="8" t="n">
        <v>4.8</v>
      </c>
      <c r="E455" s="6" t="n">
        <f aca="false">B455/(C455*1E-015)</f>
        <v>79576666666666.7</v>
      </c>
      <c r="F455" s="8" t="n">
        <v>3.3</v>
      </c>
      <c r="G455" s="8" t="s">
        <v>81</v>
      </c>
      <c r="H455" s="8" t="n">
        <v>0.561</v>
      </c>
      <c r="I455" s="8"/>
      <c r="J455" s="8"/>
      <c r="K455" s="8"/>
      <c r="L455" s="8"/>
      <c r="M455" s="8"/>
      <c r="N455" s="8"/>
      <c r="O455" s="8" t="s">
        <v>82</v>
      </c>
    </row>
    <row r="456" customFormat="false" ht="15" hidden="false" customHeight="false" outlineLevel="0" collapsed="false">
      <c r="A456" s="8" t="n">
        <f aca="false">B456*4*LN(2)/(C456*1E-015*3.14*(F456*0.0001)^2)</f>
        <v>6.42784045006168E+020</v>
      </c>
      <c r="B456" s="8" t="n">
        <v>2.378255</v>
      </c>
      <c r="C456" s="8" t="n">
        <v>30</v>
      </c>
      <c r="D456" s="8" t="n">
        <v>4.5</v>
      </c>
      <c r="E456" s="6" t="n">
        <f aca="false">B456/(C456*1E-015)</f>
        <v>79275166666666.6</v>
      </c>
      <c r="F456" s="8" t="n">
        <v>3.3</v>
      </c>
      <c r="G456" s="8" t="s">
        <v>81</v>
      </c>
      <c r="H456" s="8" t="n">
        <v>0.634</v>
      </c>
      <c r="I456" s="8"/>
      <c r="J456" s="8"/>
      <c r="K456" s="8"/>
      <c r="L456" s="8"/>
      <c r="M456" s="8"/>
      <c r="N456" s="8"/>
      <c r="O456" s="8" t="s">
        <v>82</v>
      </c>
    </row>
    <row r="457" customFormat="false" ht="15" hidden="false" customHeight="false" outlineLevel="0" collapsed="false">
      <c r="A457" s="8" t="n">
        <f aca="false">B457*4*LN(2)/(C457*1E-015*3.14*(F457*0.0001)^2)</f>
        <v>6.54577516187283E+020</v>
      </c>
      <c r="B457" s="8" t="n">
        <v>2.42189</v>
      </c>
      <c r="C457" s="8" t="n">
        <v>30</v>
      </c>
      <c r="D457" s="8" t="n">
        <v>0</v>
      </c>
      <c r="E457" s="6" t="n">
        <f aca="false">B457/(C457*1E-015)</f>
        <v>80729666666666.7</v>
      </c>
      <c r="F457" s="8" t="n">
        <v>3.3</v>
      </c>
      <c r="G457" s="8" t="s">
        <v>81</v>
      </c>
      <c r="H457" s="8" t="n">
        <v>0.671</v>
      </c>
      <c r="I457" s="8"/>
      <c r="J457" s="8"/>
      <c r="K457" s="8"/>
      <c r="L457" s="8"/>
      <c r="M457" s="8"/>
      <c r="N457" s="8"/>
      <c r="O457" s="8" t="s">
        <v>82</v>
      </c>
    </row>
    <row r="458" customFormat="false" ht="15" hidden="false" customHeight="false" outlineLevel="0" collapsed="false">
      <c r="A458" s="8" t="n">
        <f aca="false">B458*4*LN(2)/(C458*1E-015*3.14*(F458*0.0001)^2)</f>
        <v>6.4172997057953E+020</v>
      </c>
      <c r="B458" s="8" t="n">
        <v>2.374355</v>
      </c>
      <c r="C458" s="8" t="n">
        <v>30</v>
      </c>
      <c r="D458" s="8" t="n">
        <v>4.8</v>
      </c>
      <c r="E458" s="6" t="n">
        <f aca="false">B458/(C458*1E-015)</f>
        <v>79145166666666.7</v>
      </c>
      <c r="F458" s="8" t="n">
        <v>3.3</v>
      </c>
      <c r="G458" s="8" t="s">
        <v>81</v>
      </c>
      <c r="H458" s="8" t="n">
        <v>0.525</v>
      </c>
      <c r="I458" s="8"/>
      <c r="J458" s="8"/>
      <c r="K458" s="8"/>
      <c r="L458" s="8"/>
      <c r="M458" s="8"/>
      <c r="N458" s="8"/>
      <c r="O458" s="8" t="s">
        <v>82</v>
      </c>
    </row>
    <row r="459" customFormat="false" ht="15" hidden="false" customHeight="false" outlineLevel="0" collapsed="false">
      <c r="A459" s="8" t="n">
        <f aca="false">B459*4*LN(2)/(C459*1E-015*3.14*(F459*0.0001)^2)</f>
        <v>6.40294807706338E+020</v>
      </c>
      <c r="B459" s="8" t="n">
        <v>2.369045</v>
      </c>
      <c r="C459" s="8" t="n">
        <v>30</v>
      </c>
      <c r="D459" s="8" t="n">
        <v>6.2</v>
      </c>
      <c r="E459" s="6" t="n">
        <f aca="false">B459/(C459*1E-015)</f>
        <v>78968166666666.7</v>
      </c>
      <c r="F459" s="8" t="n">
        <v>3.3</v>
      </c>
      <c r="G459" s="8" t="s">
        <v>81</v>
      </c>
      <c r="H459" s="16" t="n">
        <v>0.64</v>
      </c>
      <c r="I459" s="8"/>
      <c r="J459" s="8"/>
      <c r="K459" s="8"/>
      <c r="L459" s="8"/>
      <c r="M459" s="8"/>
      <c r="N459" s="8"/>
      <c r="O459" s="8" t="s">
        <v>82</v>
      </c>
    </row>
    <row r="460" customFormat="false" ht="15" hidden="false" customHeight="false" outlineLevel="0" collapsed="false">
      <c r="A460" s="8" t="n">
        <f aca="false">B460*4*LN(2)/(C460*1E-015*3.14*(F460*0.0001)^2)</f>
        <v>6.28022948900825E+020</v>
      </c>
      <c r="B460" s="8" t="n">
        <v>2.32364</v>
      </c>
      <c r="C460" s="8" t="n">
        <v>30</v>
      </c>
      <c r="D460" s="8" t="n">
        <v>6.8</v>
      </c>
      <c r="E460" s="6" t="n">
        <f aca="false">B460/(C460*1E-015)</f>
        <v>77454666666666.7</v>
      </c>
      <c r="F460" s="8" t="n">
        <v>3.3</v>
      </c>
      <c r="G460" s="8" t="s">
        <v>81</v>
      </c>
      <c r="H460" s="8" t="n">
        <v>0.611</v>
      </c>
      <c r="I460" s="8"/>
      <c r="J460" s="8"/>
      <c r="K460" s="8"/>
      <c r="L460" s="8"/>
      <c r="M460" s="8"/>
      <c r="N460" s="8"/>
      <c r="O460" s="8" t="s">
        <v>82</v>
      </c>
    </row>
    <row r="461" customFormat="false" ht="15" hidden="false" customHeight="false" outlineLevel="0" collapsed="false">
      <c r="A461" s="8" t="n">
        <f aca="false">B461*4*LN(2)/(C461*1E-015*3.14*(F461*0.0001)^2)</f>
        <v>6.37062312797981E+020</v>
      </c>
      <c r="B461" s="8" t="n">
        <v>2.357085</v>
      </c>
      <c r="C461" s="8" t="n">
        <v>30</v>
      </c>
      <c r="D461" s="8" t="n">
        <v>5.5</v>
      </c>
      <c r="E461" s="6" t="n">
        <f aca="false">B461/(C461*1E-015)</f>
        <v>78569500000000</v>
      </c>
      <c r="F461" s="8" t="n">
        <v>3.3</v>
      </c>
      <c r="G461" s="8" t="s">
        <v>81</v>
      </c>
      <c r="H461" s="8" t="n">
        <v>0.621</v>
      </c>
      <c r="I461" s="8"/>
      <c r="J461" s="8"/>
      <c r="K461" s="8"/>
      <c r="L461" s="8"/>
      <c r="M461" s="8"/>
      <c r="N461" s="8"/>
      <c r="O461" s="8" t="s">
        <v>82</v>
      </c>
    </row>
    <row r="462" customFormat="false" ht="15" hidden="false" customHeight="false" outlineLevel="0" collapsed="false">
      <c r="A462" s="8" t="n">
        <f aca="false">B462*4*LN(2)/(C462*1E-015*3.14*(F462*0.0001)^2)</f>
        <v>6.35847424452407E+020</v>
      </c>
      <c r="B462" s="8" t="n">
        <v>2.35259</v>
      </c>
      <c r="C462" s="8" t="n">
        <v>30</v>
      </c>
      <c r="D462" s="8" t="n">
        <v>6.2</v>
      </c>
      <c r="E462" s="6" t="n">
        <f aca="false">B462/(C462*1E-015)</f>
        <v>78419666666666.7</v>
      </c>
      <c r="F462" s="8" t="n">
        <v>3.3</v>
      </c>
      <c r="G462" s="8" t="s">
        <v>81</v>
      </c>
      <c r="H462" s="8" t="n">
        <v>0.622</v>
      </c>
      <c r="I462" s="8"/>
      <c r="J462" s="8"/>
      <c r="K462" s="8"/>
      <c r="L462" s="8"/>
      <c r="M462" s="8"/>
      <c r="N462" s="8"/>
      <c r="O462" s="8" t="s">
        <v>82</v>
      </c>
    </row>
    <row r="463" customFormat="false" ht="15" hidden="false" customHeight="false" outlineLevel="0" collapsed="false">
      <c r="A463" s="8" t="n">
        <f aca="false">B463*4*LN(2)/(C463*1E-015*3.14*(F463*0.0001)^2)</f>
        <v>6.2040117996975E+020</v>
      </c>
      <c r="B463" s="8" t="n">
        <v>2.29544</v>
      </c>
      <c r="C463" s="8" t="n">
        <v>30</v>
      </c>
      <c r="D463" s="8" t="n">
        <v>6.2</v>
      </c>
      <c r="E463" s="6" t="n">
        <f aca="false">B463/(C463*1E-015)</f>
        <v>76514666666666.7</v>
      </c>
      <c r="F463" s="8" t="n">
        <v>3.3</v>
      </c>
      <c r="G463" s="8" t="s">
        <v>81</v>
      </c>
      <c r="H463" s="8" t="n">
        <v>0.631</v>
      </c>
      <c r="I463" s="8"/>
      <c r="J463" s="8"/>
      <c r="K463" s="8"/>
      <c r="L463" s="8"/>
      <c r="M463" s="8"/>
      <c r="N463" s="8"/>
      <c r="O463" s="8" t="s">
        <v>82</v>
      </c>
    </row>
    <row r="464" customFormat="false" ht="15" hidden="false" customHeight="false" outlineLevel="0" collapsed="false">
      <c r="A464" s="8" t="n">
        <f aca="false">B464*4*LN(2)/(C464*1E-015*3.14*(F464*0.0001)^2)</f>
        <v>6.4754765058809E+020</v>
      </c>
      <c r="B464" s="8" t="n">
        <v>2.39588</v>
      </c>
      <c r="C464" s="8" t="n">
        <v>30</v>
      </c>
      <c r="D464" s="8" t="n">
        <v>6.2</v>
      </c>
      <c r="E464" s="6" t="n">
        <f aca="false">B464/(C464*1E-015)</f>
        <v>79862666666666.7</v>
      </c>
      <c r="F464" s="8" t="n">
        <v>3.3</v>
      </c>
      <c r="G464" s="8" t="s">
        <v>81</v>
      </c>
      <c r="H464" s="8" t="n">
        <v>0.627</v>
      </c>
      <c r="I464" s="8"/>
      <c r="J464" s="8"/>
      <c r="K464" s="8"/>
      <c r="L464" s="8"/>
      <c r="M464" s="8"/>
      <c r="N464" s="8"/>
      <c r="O464" s="8" t="s">
        <v>82</v>
      </c>
    </row>
    <row r="465" customFormat="false" ht="15" hidden="false" customHeight="false" outlineLevel="0" collapsed="false">
      <c r="A465" s="8" t="n">
        <f aca="false">B465*4*LN(2)/(C465*1E-015*3.14*(F465*0.0001)^2)</f>
        <v>6.40779952218085E+020</v>
      </c>
      <c r="B465" s="8" t="n">
        <v>2.37084</v>
      </c>
      <c r="C465" s="8" t="n">
        <v>30</v>
      </c>
      <c r="D465" s="8" t="n">
        <v>6.2</v>
      </c>
      <c r="E465" s="6" t="n">
        <f aca="false">B465/(C465*1E-015)</f>
        <v>79028000000000</v>
      </c>
      <c r="F465" s="8" t="n">
        <v>3.3</v>
      </c>
      <c r="G465" s="8" t="s">
        <v>81</v>
      </c>
      <c r="H465" s="8" t="n">
        <v>0.617</v>
      </c>
      <c r="I465" s="8"/>
      <c r="J465" s="8"/>
      <c r="K465" s="8"/>
      <c r="L465" s="8"/>
      <c r="M465" s="8"/>
      <c r="N465" s="8"/>
      <c r="O465" s="8" t="s">
        <v>82</v>
      </c>
    </row>
    <row r="466" customFormat="false" ht="15" hidden="false" customHeight="false" outlineLevel="0" collapsed="false">
      <c r="A466" s="8" t="n">
        <f aca="false">B466*4*LN(2)/(C466*1E-015*3.14*(F466*0.0001)^2)</f>
        <v>6.31335175079914E+020</v>
      </c>
      <c r="B466" s="8" t="n">
        <v>2.335895</v>
      </c>
      <c r="C466" s="8" t="n">
        <v>30</v>
      </c>
      <c r="D466" s="8" t="n">
        <v>6.2</v>
      </c>
      <c r="E466" s="6" t="n">
        <f aca="false">B466/(C466*1E-015)</f>
        <v>77863166666666.7</v>
      </c>
      <c r="F466" s="8" t="n">
        <v>3.3</v>
      </c>
      <c r="G466" s="8" t="s">
        <v>81</v>
      </c>
      <c r="H466" s="8" t="n">
        <v>0.685</v>
      </c>
      <c r="I466" s="8"/>
      <c r="J466" s="8"/>
      <c r="K466" s="8"/>
      <c r="L466" s="8"/>
      <c r="M466" s="8"/>
      <c r="N466" s="8"/>
      <c r="O466" s="8" t="s">
        <v>82</v>
      </c>
    </row>
    <row r="467" customFormat="false" ht="15" hidden="false" customHeight="false" outlineLevel="0" collapsed="false">
      <c r="A467" s="8" t="n">
        <f aca="false">B467*4*LN(2)/(C467*1E-015*3.14*(F467*0.0001)^2)</f>
        <v>6.35470390138264E+020</v>
      </c>
      <c r="B467" s="8" t="n">
        <v>2.351195</v>
      </c>
      <c r="C467" s="8" t="n">
        <v>30</v>
      </c>
      <c r="D467" s="8" t="n">
        <v>5.5</v>
      </c>
      <c r="E467" s="6" t="n">
        <f aca="false">B467/(C467*1E-015)</f>
        <v>78373166666666.7</v>
      </c>
      <c r="F467" s="8" t="n">
        <v>3.3</v>
      </c>
      <c r="G467" s="8" t="s">
        <v>81</v>
      </c>
      <c r="H467" s="8" t="n">
        <v>0.656</v>
      </c>
      <c r="I467" s="8"/>
      <c r="J467" s="8"/>
      <c r="K467" s="8"/>
      <c r="L467" s="8"/>
      <c r="M467" s="8"/>
      <c r="N467" s="8"/>
      <c r="O467" s="8" t="s">
        <v>82</v>
      </c>
    </row>
    <row r="468" customFormat="false" ht="15" hidden="false" customHeight="false" outlineLevel="0" collapsed="false">
      <c r="A468" s="8" t="n">
        <f aca="false">B468*4*LN(2)/(C468*1E-015*3.14*(F468*0.0001)^2)</f>
        <v>6.27963488292143E+020</v>
      </c>
      <c r="B468" s="8" t="n">
        <v>2.32342</v>
      </c>
      <c r="C468" s="8" t="n">
        <v>30</v>
      </c>
      <c r="D468" s="8" t="n">
        <v>6.2</v>
      </c>
      <c r="E468" s="6" t="n">
        <f aca="false">B468/(C468*1E-015)</f>
        <v>77447333333333.3</v>
      </c>
      <c r="F468" s="8" t="n">
        <v>3.3</v>
      </c>
      <c r="G468" s="8" t="s">
        <v>81</v>
      </c>
      <c r="H468" s="8" t="n">
        <v>0.646</v>
      </c>
      <c r="I468" s="8"/>
      <c r="J468" s="8"/>
      <c r="K468" s="8"/>
      <c r="L468" s="8"/>
      <c r="M468" s="8"/>
      <c r="N468" s="8"/>
      <c r="O468" s="8" t="s">
        <v>82</v>
      </c>
    </row>
    <row r="469" customFormat="false" ht="15" hidden="false" customHeight="false" outlineLevel="0" collapsed="false">
      <c r="A469" s="8" t="n">
        <f aca="false">B469*4*LN(2)/(C469*1E-015*3.14*(F469*0.0001)^2)</f>
        <v>6.24897212812602E+020</v>
      </c>
      <c r="B469" s="8" t="n">
        <v>2.312075</v>
      </c>
      <c r="C469" s="8" t="n">
        <v>30</v>
      </c>
      <c r="D469" s="8" t="n">
        <v>5.5</v>
      </c>
      <c r="E469" s="6" t="n">
        <f aca="false">B469/(C469*1E-015)</f>
        <v>77069166666666.7</v>
      </c>
      <c r="F469" s="8" t="n">
        <v>3.3</v>
      </c>
      <c r="G469" s="8" t="s">
        <v>81</v>
      </c>
      <c r="H469" s="8" t="n">
        <v>0.639</v>
      </c>
      <c r="I469" s="8"/>
      <c r="J469" s="8"/>
      <c r="K469" s="8"/>
      <c r="L469" s="8"/>
      <c r="M469" s="8"/>
      <c r="N469" s="8"/>
      <c r="O469" s="8" t="s">
        <v>82</v>
      </c>
    </row>
    <row r="470" customFormat="false" ht="15" hidden="false" customHeight="false" outlineLevel="0" collapsed="false">
      <c r="A470" s="8" t="n">
        <f aca="false">B470*4*LN(2)/(C470*1E-015*3.14*(F470*0.0001)^2)</f>
        <v>6.30254073103875E+020</v>
      </c>
      <c r="B470" s="8" t="n">
        <v>2.331895</v>
      </c>
      <c r="C470" s="8" t="n">
        <v>30</v>
      </c>
      <c r="D470" s="8" t="n">
        <v>6.2</v>
      </c>
      <c r="E470" s="6" t="n">
        <f aca="false">B470/(C470*1E-015)</f>
        <v>77729833333333.3</v>
      </c>
      <c r="F470" s="8" t="n">
        <v>3.3</v>
      </c>
      <c r="G470" s="8" t="s">
        <v>81</v>
      </c>
      <c r="H470" s="8" t="n">
        <v>0.588</v>
      </c>
      <c r="I470" s="8"/>
      <c r="J470" s="8"/>
      <c r="K470" s="8"/>
      <c r="L470" s="8"/>
      <c r="M470" s="8"/>
      <c r="N470" s="8"/>
      <c r="O470" s="8" t="s">
        <v>82</v>
      </c>
    </row>
    <row r="471" customFormat="false" ht="15" hidden="false" customHeight="false" outlineLevel="0" collapsed="false">
      <c r="A471" s="8" t="n">
        <f aca="false">B471*4*LN(2)/(C471*1E-015*3.14*(F471*0.0001)^2)</f>
        <v>6.31021655506863E+020</v>
      </c>
      <c r="B471" s="8" t="n">
        <v>2.334735</v>
      </c>
      <c r="C471" s="8" t="n">
        <v>30</v>
      </c>
      <c r="D471" s="8" t="n">
        <v>3.8</v>
      </c>
      <c r="E471" s="6" t="n">
        <f aca="false">B471/(C471*1E-015)</f>
        <v>77824500000000</v>
      </c>
      <c r="F471" s="8" t="n">
        <v>3.3</v>
      </c>
      <c r="G471" s="8" t="s">
        <v>81</v>
      </c>
      <c r="H471" s="8" t="n">
        <v>0.559</v>
      </c>
      <c r="I471" s="8"/>
      <c r="J471" s="8"/>
      <c r="K471" s="8"/>
      <c r="L471" s="8"/>
      <c r="M471" s="8"/>
      <c r="N471" s="8"/>
      <c r="O471" s="8" t="s">
        <v>82</v>
      </c>
    </row>
    <row r="472" customFormat="false" ht="15" hidden="false" customHeight="false" outlineLevel="0" collapsed="false">
      <c r="A472" s="8" t="n">
        <f aca="false">B472*4*LN(2)/(C472*1E-015*3.14*(F472*0.0001)^2)</f>
        <v>6.37665027149623E+020</v>
      </c>
      <c r="B472" s="8" t="n">
        <v>2.359315</v>
      </c>
      <c r="C472" s="8" t="n">
        <v>30</v>
      </c>
      <c r="D472" s="8" t="n">
        <v>3.8</v>
      </c>
      <c r="E472" s="6" t="n">
        <f aca="false">B472/(C472*1E-015)</f>
        <v>78643833333333.3</v>
      </c>
      <c r="F472" s="8" t="n">
        <v>3.3</v>
      </c>
      <c r="G472" s="8" t="s">
        <v>81</v>
      </c>
      <c r="H472" s="8" t="n">
        <v>0.551</v>
      </c>
      <c r="I472" s="8"/>
      <c r="J472" s="8"/>
      <c r="K472" s="8"/>
      <c r="L472" s="8"/>
      <c r="M472" s="8"/>
      <c r="N472" s="8"/>
      <c r="O472" s="8" t="s">
        <v>82</v>
      </c>
    </row>
    <row r="473" customFormat="false" ht="15" hidden="false" customHeight="false" outlineLevel="0" collapsed="false">
      <c r="A473" s="8" t="n">
        <f aca="false">B473*4*LN(2)/(C473*1E-015*3.14*(F473*0.0001)^2)</f>
        <v>6.34040632774952E+020</v>
      </c>
      <c r="B473" s="8" t="n">
        <v>2.345905</v>
      </c>
      <c r="C473" s="8" t="n">
        <v>30</v>
      </c>
      <c r="D473" s="8" t="n">
        <v>4.3</v>
      </c>
      <c r="E473" s="6" t="n">
        <f aca="false">B473/(C473*1E-015)</f>
        <v>78196833333333.3</v>
      </c>
      <c r="F473" s="8" t="n">
        <v>3.3</v>
      </c>
      <c r="G473" s="8" t="s">
        <v>81</v>
      </c>
      <c r="H473" s="8" t="n">
        <v>0.569</v>
      </c>
      <c r="I473" s="8"/>
      <c r="J473" s="8"/>
      <c r="K473" s="8"/>
      <c r="L473" s="8"/>
      <c r="M473" s="8"/>
      <c r="N473" s="8"/>
      <c r="O473" s="8" t="s">
        <v>82</v>
      </c>
    </row>
    <row r="474" customFormat="false" ht="15" hidden="false" customHeight="false" outlineLevel="0" collapsed="false">
      <c r="A474" s="8" t="n">
        <f aca="false">B474*4*LN(2)/(C474*1E-015*3.14*(F474*0.0001)^2)</f>
        <v>6.38732615350961E+020</v>
      </c>
      <c r="B474" s="8" t="n">
        <v>2.363265</v>
      </c>
      <c r="C474" s="8" t="n">
        <v>30</v>
      </c>
      <c r="D474" s="8" t="n">
        <v>6</v>
      </c>
      <c r="E474" s="6" t="n">
        <f aca="false">B474/(C474*1E-015)</f>
        <v>78775500000000</v>
      </c>
      <c r="F474" s="8" t="n">
        <v>3.3</v>
      </c>
      <c r="G474" s="8" t="s">
        <v>81</v>
      </c>
      <c r="H474" s="8" t="n">
        <v>0.539</v>
      </c>
      <c r="I474" s="8"/>
      <c r="J474" s="8"/>
      <c r="K474" s="8"/>
      <c r="L474" s="8"/>
      <c r="M474" s="8"/>
      <c r="N474" s="8"/>
      <c r="O474" s="8" t="s">
        <v>82</v>
      </c>
    </row>
    <row r="475" customFormat="false" ht="15" hidden="false" customHeight="false" outlineLevel="0" collapsed="false">
      <c r="A475" s="8" t="n">
        <f aca="false">B475*4*LN(2)/(C475*1E-015*3.14*(F475*0.0001)^2)</f>
        <v>6.20845783157396E+020</v>
      </c>
      <c r="B475" s="8" t="n">
        <v>2.297085</v>
      </c>
      <c r="C475" s="8" t="n">
        <v>30</v>
      </c>
      <c r="D475" s="8" t="n">
        <v>4.5</v>
      </c>
      <c r="E475" s="6" t="n">
        <f aca="false">B475/(C475*1E-015)</f>
        <v>76569500000000</v>
      </c>
      <c r="F475" s="8" t="n">
        <v>3.3</v>
      </c>
      <c r="G475" s="8" t="s">
        <v>81</v>
      </c>
      <c r="H475" s="8" t="n">
        <v>0.547</v>
      </c>
      <c r="I475" s="8"/>
      <c r="J475" s="8"/>
      <c r="K475" s="8"/>
      <c r="L475" s="8"/>
      <c r="M475" s="8"/>
      <c r="N475" s="8"/>
      <c r="O475" s="8" t="s">
        <v>82</v>
      </c>
    </row>
    <row r="476" customFormat="false" ht="15" hidden="false" customHeight="false" outlineLevel="0" collapsed="false">
      <c r="A476" s="8" t="n">
        <f aca="false">B476*4*LN(2)/(C476*1E-015*3.14*(F476*0.0001)^2)</f>
        <v>6.25797230207655E+020</v>
      </c>
      <c r="B476" s="8" t="n">
        <v>2.315405</v>
      </c>
      <c r="C476" s="8" t="n">
        <v>30</v>
      </c>
      <c r="D476" s="8" t="n">
        <v>4.8</v>
      </c>
      <c r="E476" s="6" t="n">
        <f aca="false">B476/(C476*1E-015)</f>
        <v>77180166666666.7</v>
      </c>
      <c r="F476" s="8" t="n">
        <v>3.3</v>
      </c>
      <c r="G476" s="8" t="s">
        <v>81</v>
      </c>
      <c r="H476" s="8" t="n">
        <v>0.555</v>
      </c>
      <c r="I476" s="8"/>
      <c r="J476" s="8"/>
      <c r="K476" s="8"/>
      <c r="L476" s="8"/>
      <c r="M476" s="8"/>
      <c r="N476" s="8"/>
      <c r="O476" s="8" t="s">
        <v>82</v>
      </c>
    </row>
    <row r="477" customFormat="false" ht="15" hidden="false" customHeight="false" outlineLevel="0" collapsed="false">
      <c r="A477" s="8" t="n">
        <f aca="false">B477*4*LN(2)/(C477*1E-015*3.14*(F477*0.0001)^2)</f>
        <v>6.34520371776819E+020</v>
      </c>
      <c r="B477" s="8" t="n">
        <v>2.34768</v>
      </c>
      <c r="C477" s="8" t="n">
        <v>30</v>
      </c>
      <c r="D477" s="8" t="n">
        <v>4.8</v>
      </c>
      <c r="E477" s="6" t="n">
        <f aca="false">B477/(C477*1E-015)</f>
        <v>78256000000000</v>
      </c>
      <c r="F477" s="8" t="n">
        <v>3.3</v>
      </c>
      <c r="G477" s="8" t="s">
        <v>81</v>
      </c>
      <c r="H477" s="8" t="n">
        <v>0.598</v>
      </c>
      <c r="I477" s="8"/>
      <c r="J477" s="8"/>
      <c r="K477" s="8"/>
      <c r="L477" s="8"/>
      <c r="M477" s="8"/>
      <c r="N477" s="8"/>
      <c r="O477" s="8" t="s">
        <v>82</v>
      </c>
    </row>
    <row r="478" customFormat="false" ht="15" hidden="false" customHeight="false" outlineLevel="0" collapsed="false">
      <c r="A478" s="8" t="n">
        <f aca="false">B478*4*LN(2)/(C478*1E-015*3.14*(F478*0.0001)^2)</f>
        <v>6.28948642467808E+020</v>
      </c>
      <c r="B478" s="8" t="n">
        <v>2.327065</v>
      </c>
      <c r="C478" s="8" t="n">
        <v>30</v>
      </c>
      <c r="D478" s="8" t="n">
        <v>6.2</v>
      </c>
      <c r="E478" s="6" t="n">
        <f aca="false">B478/(C478*1E-015)</f>
        <v>77568833333333.3</v>
      </c>
      <c r="F478" s="8" t="n">
        <v>3.3</v>
      </c>
      <c r="G478" s="8" t="s">
        <v>81</v>
      </c>
      <c r="H478" s="8" t="n">
        <v>0.629</v>
      </c>
      <c r="I478" s="8"/>
      <c r="J478" s="8"/>
      <c r="K478" s="8"/>
      <c r="L478" s="8"/>
      <c r="M478" s="8"/>
      <c r="N478" s="8"/>
      <c r="O478" s="8" t="s">
        <v>82</v>
      </c>
    </row>
    <row r="479" customFormat="false" ht="15" hidden="false" customHeight="false" outlineLevel="0" collapsed="false">
      <c r="A479" s="8" t="n">
        <f aca="false">B479*4*LN(2)/(C479*1E-015*3.14*(F479*0.0001)^2)</f>
        <v>6.41694834765308E+020</v>
      </c>
      <c r="B479" s="8" t="n">
        <v>2.374225</v>
      </c>
      <c r="C479" s="8" t="n">
        <v>30</v>
      </c>
      <c r="D479" s="8" t="n">
        <v>5.5</v>
      </c>
      <c r="E479" s="6" t="n">
        <f aca="false">B479/(C479*1E-015)</f>
        <v>79140833333333.3</v>
      </c>
      <c r="F479" s="8" t="n">
        <v>3.3</v>
      </c>
      <c r="G479" s="8" t="s">
        <v>81</v>
      </c>
      <c r="H479" s="8" t="n">
        <v>0.599</v>
      </c>
      <c r="I479" s="8"/>
      <c r="J479" s="8"/>
      <c r="K479" s="8"/>
      <c r="L479" s="8"/>
      <c r="M479" s="8"/>
      <c r="N479" s="8"/>
      <c r="O479" s="8" t="s">
        <v>82</v>
      </c>
    </row>
    <row r="480" customFormat="false" ht="15" hidden="false" customHeight="false" outlineLevel="0" collapsed="false">
      <c r="A480" s="8" t="n">
        <f aca="false">B480*4*LN(2)/(C480*1E-015*3.14*(F480*0.0001)^2)</f>
        <v>6.30156773926032E+020</v>
      </c>
      <c r="B480" s="8" t="n">
        <v>2.331535</v>
      </c>
      <c r="C480" s="8" t="n">
        <v>30</v>
      </c>
      <c r="D480" s="8" t="n">
        <v>5.5</v>
      </c>
      <c r="E480" s="6" t="n">
        <f aca="false">B480/(C480*1E-015)</f>
        <v>77717833333333.3</v>
      </c>
      <c r="F480" s="8" t="n">
        <v>3.3</v>
      </c>
      <c r="G480" s="8" t="s">
        <v>81</v>
      </c>
      <c r="H480" s="8" t="n">
        <v>0.633</v>
      </c>
      <c r="I480" s="8"/>
      <c r="J480" s="8"/>
      <c r="K480" s="8"/>
      <c r="L480" s="8"/>
      <c r="M480" s="8"/>
      <c r="N480" s="8"/>
      <c r="O480" s="8" t="s">
        <v>82</v>
      </c>
    </row>
    <row r="481" customFormat="false" ht="15" hidden="false" customHeight="false" outlineLevel="0" collapsed="false">
      <c r="A481" s="8" t="n">
        <f aca="false">B481*4*LN(2)/(C481*1E-015*3.14*(F481*0.0001)^2)</f>
        <v>6.33598732342246E+020</v>
      </c>
      <c r="B481" s="8" t="n">
        <v>2.34427</v>
      </c>
      <c r="C481" s="8" t="n">
        <v>30</v>
      </c>
      <c r="D481" s="8" t="n">
        <v>5.5</v>
      </c>
      <c r="E481" s="6" t="n">
        <f aca="false">B481/(C481*1E-015)</f>
        <v>78142333333333.3</v>
      </c>
      <c r="F481" s="8" t="n">
        <v>3.3</v>
      </c>
      <c r="G481" s="8" t="s">
        <v>81</v>
      </c>
      <c r="H481" s="8" t="n">
        <v>0.617</v>
      </c>
      <c r="I481" s="8"/>
      <c r="J481" s="8"/>
      <c r="K481" s="8"/>
      <c r="L481" s="8"/>
      <c r="M481" s="8"/>
      <c r="N481" s="8"/>
      <c r="O481" s="8" t="s">
        <v>82</v>
      </c>
    </row>
    <row r="482" customFormat="false" ht="15" hidden="false" customHeight="false" outlineLevel="0" collapsed="false">
      <c r="A482" s="8" t="n">
        <f aca="false">B482*4*LN(2)/(C482*1E-015*3.14*(F482*0.0001)^2)</f>
        <v>6.37098799989672E+020</v>
      </c>
      <c r="B482" s="8" t="n">
        <v>2.35722</v>
      </c>
      <c r="C482" s="8" t="n">
        <v>30</v>
      </c>
      <c r="D482" s="8" t="n">
        <v>6.2</v>
      </c>
      <c r="E482" s="6" t="n">
        <f aca="false">B482/(C482*1E-015)</f>
        <v>78574000000000</v>
      </c>
      <c r="F482" s="8" t="n">
        <v>3.3</v>
      </c>
      <c r="G482" s="8" t="s">
        <v>81</v>
      </c>
      <c r="H482" s="8" t="n">
        <v>0.593</v>
      </c>
      <c r="I482" s="8"/>
      <c r="J482" s="8"/>
      <c r="K482" s="8"/>
      <c r="L482" s="8"/>
      <c r="M482" s="8"/>
      <c r="N482" s="8"/>
      <c r="O482" s="8" t="s">
        <v>82</v>
      </c>
    </row>
    <row r="483" customFormat="false" ht="15" hidden="false" customHeight="false" outlineLevel="0" collapsed="false">
      <c r="A483" s="8" t="n">
        <f aca="false">B483*4*LN(2)/(C483*1E-015*3.14*(F483*0.0001)^2)</f>
        <v>6.3703933938099E+020</v>
      </c>
      <c r="B483" s="8" t="n">
        <v>2.357</v>
      </c>
      <c r="C483" s="8" t="n">
        <v>30</v>
      </c>
      <c r="D483" s="8" t="n">
        <v>5.5</v>
      </c>
      <c r="E483" s="6" t="n">
        <f aca="false">B483/(C483*1E-015)</f>
        <v>78566666666666.7</v>
      </c>
      <c r="F483" s="8" t="n">
        <v>3.3</v>
      </c>
      <c r="G483" s="8" t="s">
        <v>81</v>
      </c>
      <c r="H483" s="8" t="n">
        <v>0.586</v>
      </c>
      <c r="I483" s="8"/>
      <c r="J483" s="8"/>
      <c r="K483" s="8"/>
      <c r="L483" s="8"/>
      <c r="M483" s="8"/>
      <c r="N483" s="8"/>
      <c r="O483" s="8" t="s">
        <v>82</v>
      </c>
    </row>
    <row r="484" customFormat="false" ht="15" hidden="false" customHeight="false" outlineLevel="0" collapsed="false">
      <c r="A484" s="8" t="n">
        <f aca="false">B484*4*LN(2)/(C484*1E-015*3.14*(F484*0.0001)^2)</f>
        <v>6.37992060497375E+020</v>
      </c>
      <c r="B484" s="8" t="n">
        <v>2.360525</v>
      </c>
      <c r="C484" s="8" t="n">
        <v>30</v>
      </c>
      <c r="D484" s="8" t="n">
        <v>6.2</v>
      </c>
      <c r="E484" s="6" t="n">
        <f aca="false">B484/(C484*1E-015)</f>
        <v>78684166666666.7</v>
      </c>
      <c r="F484" s="8" t="n">
        <v>3.3</v>
      </c>
      <c r="G484" s="8" t="s">
        <v>81</v>
      </c>
      <c r="H484" s="8" t="n">
        <v>0.657</v>
      </c>
      <c r="I484" s="8"/>
      <c r="J484" s="8"/>
      <c r="K484" s="8"/>
      <c r="L484" s="8"/>
      <c r="M484" s="8"/>
      <c r="N484" s="8"/>
      <c r="O484" s="8" t="s">
        <v>82</v>
      </c>
    </row>
    <row r="485" customFormat="false" ht="15" hidden="false" customHeight="false" outlineLevel="0" collapsed="false">
      <c r="A485" s="8" t="n">
        <f aca="false">B485*4*LN(2)/(C485*1E-015*3.14*(F485*0.0001)^2)</f>
        <v>6.29893255319372E+020</v>
      </c>
      <c r="B485" s="8" t="n">
        <v>2.33056</v>
      </c>
      <c r="C485" s="8" t="n">
        <v>30</v>
      </c>
      <c r="D485" s="8" t="n">
        <v>0</v>
      </c>
      <c r="E485" s="6" t="n">
        <f aca="false">B485/(C485*1E-015)</f>
        <v>77685333333333.3</v>
      </c>
      <c r="F485" s="8" t="n">
        <v>3.3</v>
      </c>
      <c r="G485" s="8" t="s">
        <v>81</v>
      </c>
      <c r="H485" s="8" t="n">
        <v>0.647</v>
      </c>
      <c r="I485" s="8"/>
      <c r="J485" s="8"/>
      <c r="K485" s="8"/>
      <c r="L485" s="8"/>
      <c r="M485" s="8"/>
      <c r="N485" s="8"/>
      <c r="O485" s="8" t="s">
        <v>82</v>
      </c>
    </row>
    <row r="486" customFormat="false" ht="15" hidden="false" customHeight="false" outlineLevel="0" collapsed="false">
      <c r="A486" s="8" t="n">
        <f aca="false">B486*4*LN(2)/(C486*1E-015*3.14*(F486*0.0001)^2)</f>
        <v>6.25866150458627E+020</v>
      </c>
      <c r="B486" s="8" t="n">
        <v>2.31566</v>
      </c>
      <c r="C486" s="8" t="n">
        <v>30</v>
      </c>
      <c r="D486" s="8" t="n">
        <v>6.2</v>
      </c>
      <c r="E486" s="6" t="n">
        <f aca="false">B486/(C486*1E-015)</f>
        <v>77188666666666.7</v>
      </c>
      <c r="F486" s="8" t="n">
        <v>3.3</v>
      </c>
      <c r="G486" s="8" t="s">
        <v>81</v>
      </c>
      <c r="H486" s="8" t="n">
        <v>0.535</v>
      </c>
      <c r="I486" s="8"/>
      <c r="J486" s="8"/>
      <c r="K486" s="8"/>
      <c r="L486" s="8"/>
      <c r="M486" s="8"/>
      <c r="N486" s="8"/>
      <c r="O486" s="8" t="s">
        <v>82</v>
      </c>
    </row>
    <row r="487" customFormat="false" ht="15" hidden="false" customHeight="false" outlineLevel="0" collapsed="false">
      <c r="A487" s="8" t="n">
        <f aca="false">B487*4*LN(2)/(C487*1E-015*3.14*(F487*0.0001)^2)</f>
        <v>6.29194593167357E+020</v>
      </c>
      <c r="B487" s="8" t="n">
        <v>2.327975</v>
      </c>
      <c r="C487" s="8" t="n">
        <v>30</v>
      </c>
      <c r="D487" s="8" t="n">
        <v>4.8</v>
      </c>
      <c r="E487" s="6" t="n">
        <f aca="false">B487/(C487*1E-015)</f>
        <v>77599166666666.7</v>
      </c>
      <c r="F487" s="8" t="n">
        <v>3.3</v>
      </c>
      <c r="G487" s="8" t="s">
        <v>81</v>
      </c>
      <c r="H487" s="8" t="n">
        <v>0.549</v>
      </c>
      <c r="I487" s="8"/>
      <c r="J487" s="8"/>
      <c r="K487" s="8"/>
      <c r="L487" s="8"/>
      <c r="M487" s="8"/>
      <c r="N487" s="8"/>
      <c r="O487" s="8" t="s">
        <v>82</v>
      </c>
    </row>
    <row r="488" customFormat="false" ht="15" hidden="false" customHeight="false" outlineLevel="0" collapsed="false">
      <c r="A488" s="8" t="n">
        <f aca="false">B488*4*LN(2)/(C488*1E-015*3.14*(F488*0.0001)^2)</f>
        <v>6.23036366036345E+020</v>
      </c>
      <c r="B488" s="8" t="n">
        <v>2.30519</v>
      </c>
      <c r="C488" s="8" t="n">
        <v>30</v>
      </c>
      <c r="D488" s="8" t="n">
        <v>6.2</v>
      </c>
      <c r="E488" s="6" t="n">
        <f aca="false">B488/(C488*1E-015)</f>
        <v>76839666666666.7</v>
      </c>
      <c r="F488" s="8" t="n">
        <v>3.3</v>
      </c>
      <c r="G488" s="8" t="s">
        <v>81</v>
      </c>
      <c r="H488" s="8" t="n">
        <v>0.565</v>
      </c>
      <c r="I488" s="8"/>
      <c r="J488" s="8"/>
      <c r="K488" s="8"/>
      <c r="L488" s="8"/>
      <c r="M488" s="8"/>
      <c r="N488" s="8"/>
      <c r="O488" s="8" t="s">
        <v>82</v>
      </c>
    </row>
    <row r="489" customFormat="false" ht="15" hidden="false" customHeight="false" outlineLevel="0" collapsed="false">
      <c r="A489" s="8" t="n">
        <f aca="false">B489*4*LN(2)/(C489*1E-015*3.14*(F489*0.0001)^2)</f>
        <v>6.45600315653749E+020</v>
      </c>
      <c r="B489" s="8" t="n">
        <v>2.388675</v>
      </c>
      <c r="C489" s="8" t="n">
        <v>30</v>
      </c>
      <c r="D489" s="8" t="n">
        <v>6.2</v>
      </c>
      <c r="E489" s="6" t="n">
        <f aca="false">B489/(C489*1E-015)</f>
        <v>79622500000000</v>
      </c>
      <c r="F489" s="8" t="n">
        <v>3.3</v>
      </c>
      <c r="G489" s="8" t="s">
        <v>81</v>
      </c>
      <c r="H489" s="8" t="n">
        <v>0.606</v>
      </c>
      <c r="I489" s="8"/>
      <c r="J489" s="8"/>
      <c r="K489" s="8"/>
      <c r="L489" s="8"/>
      <c r="M489" s="8"/>
      <c r="N489" s="8"/>
      <c r="O489" s="8" t="s">
        <v>82</v>
      </c>
    </row>
    <row r="490" customFormat="false" ht="15" hidden="false" customHeight="false" outlineLevel="0" collapsed="false">
      <c r="A490" s="8" t="n">
        <f aca="false">B490*4*LN(2)/(C490*1E-015*3.14*(F490*0.0001)^2)</f>
        <v>6.32370330221972E+020</v>
      </c>
      <c r="B490" s="8" t="n">
        <v>2.339725</v>
      </c>
      <c r="C490" s="8" t="n">
        <v>30</v>
      </c>
      <c r="D490" s="8" t="n">
        <v>5.5</v>
      </c>
      <c r="E490" s="6" t="n">
        <f aca="false">B490/(C490*1E-015)</f>
        <v>77990833333333.3</v>
      </c>
      <c r="F490" s="8" t="n">
        <v>3.3</v>
      </c>
      <c r="G490" s="8" t="s">
        <v>81</v>
      </c>
      <c r="H490" s="8" t="n">
        <v>0.591</v>
      </c>
      <c r="I490" s="8"/>
      <c r="J490" s="8"/>
      <c r="K490" s="8"/>
      <c r="L490" s="8"/>
      <c r="M490" s="8"/>
      <c r="N490" s="8"/>
      <c r="O490" s="8" t="s">
        <v>82</v>
      </c>
    </row>
    <row r="491" customFormat="false" ht="15" hidden="false" customHeight="false" outlineLevel="0" collapsed="false">
      <c r="A491" s="8" t="n">
        <f aca="false">B491*4*LN(2)/(C491*1E-015*3.14*(F491*0.0001)^2)</f>
        <v>6.48093607085989E+020</v>
      </c>
      <c r="B491" s="8" t="n">
        <v>2.3979</v>
      </c>
      <c r="C491" s="8" t="n">
        <v>30</v>
      </c>
      <c r="D491" s="8" t="n">
        <v>4.8</v>
      </c>
      <c r="E491" s="6" t="n">
        <f aca="false">B491/(C491*1E-015)</f>
        <v>79930000000000</v>
      </c>
      <c r="F491" s="8" t="n">
        <v>3.3</v>
      </c>
      <c r="G491" s="8" t="s">
        <v>81</v>
      </c>
      <c r="H491" s="8" t="n">
        <v>0.579</v>
      </c>
      <c r="I491" s="8"/>
      <c r="J491" s="8"/>
      <c r="K491" s="8"/>
      <c r="L491" s="8"/>
      <c r="M491" s="8"/>
      <c r="N491" s="8"/>
      <c r="O491" s="8" t="s">
        <v>82</v>
      </c>
    </row>
    <row r="492" customFormat="false" ht="15" hidden="false" customHeight="false" outlineLevel="0" collapsed="false">
      <c r="A492" s="8" t="n">
        <f aca="false">B492*4*LN(2)/(C492*1E-015*3.14*(F492*0.0001)^2)</f>
        <v>6.51227451439032E+020</v>
      </c>
      <c r="B492" s="8" t="n">
        <v>2.409495</v>
      </c>
      <c r="C492" s="8" t="n">
        <v>30</v>
      </c>
      <c r="D492" s="8" t="n">
        <v>4.8</v>
      </c>
      <c r="E492" s="6" t="n">
        <f aca="false">B492/(C492*1E-015)</f>
        <v>80316500000000</v>
      </c>
      <c r="F492" s="8" t="n">
        <v>3.3</v>
      </c>
      <c r="G492" s="8" t="s">
        <v>81</v>
      </c>
      <c r="H492" s="8" t="n">
        <v>0.571</v>
      </c>
      <c r="I492" s="8"/>
      <c r="J492" s="8"/>
      <c r="K492" s="8"/>
      <c r="L492" s="8"/>
      <c r="M492" s="8"/>
      <c r="N492" s="8"/>
      <c r="O492" s="8" t="s">
        <v>82</v>
      </c>
    </row>
    <row r="493" customFormat="false" ht="15" hidden="false" customHeight="false" outlineLevel="0" collapsed="false">
      <c r="A493" s="8" t="n">
        <f aca="false">B493*4*LN(2)/(C493*1E-015*3.14*(F493*0.0001)^2)</f>
        <v>6.36174457800159E+020</v>
      </c>
      <c r="B493" s="8" t="n">
        <v>2.3538</v>
      </c>
      <c r="C493" s="8" t="n">
        <v>30</v>
      </c>
      <c r="D493" s="8" t="n">
        <v>4.5</v>
      </c>
      <c r="E493" s="6" t="n">
        <f aca="false">B493/(C493*1E-015)</f>
        <v>78460000000000</v>
      </c>
      <c r="F493" s="8" t="n">
        <v>3.3</v>
      </c>
      <c r="G493" s="8" t="s">
        <v>81</v>
      </c>
      <c r="H493" s="8" t="n">
        <v>0.553</v>
      </c>
      <c r="I493" s="8"/>
      <c r="J493" s="8"/>
      <c r="K493" s="8"/>
      <c r="L493" s="8"/>
      <c r="M493" s="8"/>
      <c r="N493" s="8"/>
      <c r="O493" s="8" t="s">
        <v>82</v>
      </c>
    </row>
    <row r="494" customFormat="false" ht="15" hidden="false" customHeight="false" outlineLevel="0" collapsed="false">
      <c r="A494" s="8" t="n">
        <f aca="false">B494*4*LN(2)/(C494*1E-015*3.14*(F494*0.0001)^2)</f>
        <v>6.39574523514802E+020</v>
      </c>
      <c r="B494" s="8" t="n">
        <v>2.36638</v>
      </c>
      <c r="C494" s="8" t="n">
        <v>30</v>
      </c>
      <c r="D494" s="8" t="n">
        <v>4</v>
      </c>
      <c r="E494" s="6" t="n">
        <f aca="false">B494/(C494*1E-015)</f>
        <v>78879333333333.3</v>
      </c>
      <c r="F494" s="8" t="n">
        <v>3.3</v>
      </c>
      <c r="G494" s="8" t="s">
        <v>81</v>
      </c>
      <c r="H494" s="8" t="n">
        <v>0.538</v>
      </c>
      <c r="I494" s="8"/>
      <c r="J494" s="8"/>
      <c r="K494" s="8"/>
      <c r="L494" s="8"/>
      <c r="M494" s="8"/>
      <c r="N494" s="8"/>
      <c r="O494" s="8" t="s">
        <v>82</v>
      </c>
    </row>
    <row r="495" customFormat="false" ht="15" hidden="false" customHeight="false" outlineLevel="0" collapsed="false">
      <c r="A495" s="8" t="n">
        <f aca="false">B495*4*LN(2)/(C495*1E-015*3.14*(F495*0.0001)^2)</f>
        <v>6.35551472786467E+020</v>
      </c>
      <c r="B495" s="8" t="n">
        <v>2.351495</v>
      </c>
      <c r="C495" s="8" t="n">
        <v>30</v>
      </c>
      <c r="D495" s="8" t="n">
        <v>3.4</v>
      </c>
      <c r="E495" s="6" t="n">
        <f aca="false">B495/(C495*1E-015)</f>
        <v>78383166666666.7</v>
      </c>
      <c r="F495" s="8" t="n">
        <v>3.3</v>
      </c>
      <c r="G495" s="8" t="s">
        <v>81</v>
      </c>
      <c r="H495" s="8" t="n">
        <v>0.527</v>
      </c>
      <c r="I495" s="8"/>
      <c r="J495" s="8"/>
      <c r="K495" s="8"/>
      <c r="L495" s="8"/>
      <c r="M495" s="8"/>
      <c r="N495" s="8"/>
      <c r="O495" s="8" t="s">
        <v>82</v>
      </c>
    </row>
    <row r="496" customFormat="false" ht="15" hidden="false" customHeight="false" outlineLevel="0" collapsed="false">
      <c r="A496" s="8" t="n">
        <f aca="false">B496*4*LN(2)/(C496*1E-015*3.14*(F496*0.0001)^2)</f>
        <v>6.3702852836123E+020</v>
      </c>
      <c r="B496" s="8" t="n">
        <v>2.35696</v>
      </c>
      <c r="C496" s="8" t="n">
        <v>30</v>
      </c>
      <c r="D496" s="8" t="n">
        <v>4.8</v>
      </c>
      <c r="E496" s="6" t="n">
        <f aca="false">B496/(C496*1E-015)</f>
        <v>78565333333333.3</v>
      </c>
      <c r="F496" s="8" t="n">
        <v>3.3</v>
      </c>
      <c r="G496" s="8" t="s">
        <v>81</v>
      </c>
      <c r="H496" s="16" t="n">
        <v>0.53</v>
      </c>
      <c r="I496" s="8"/>
      <c r="J496" s="8"/>
      <c r="K496" s="8"/>
      <c r="L496" s="8"/>
      <c r="M496" s="8"/>
      <c r="N496" s="8"/>
      <c r="O496" s="8" t="s">
        <v>82</v>
      </c>
    </row>
    <row r="497" customFormat="false" ht="15" hidden="false" customHeight="false" outlineLevel="0" collapsed="false">
      <c r="A497" s="8" t="n">
        <f aca="false">B497*4*LN(2)/(C497*1E-015*3.14*(F497*0.0001)^2)</f>
        <v>6.32709525966954E+020</v>
      </c>
      <c r="B497" s="8" t="n">
        <v>2.34098</v>
      </c>
      <c r="C497" s="8" t="n">
        <v>30</v>
      </c>
      <c r="D497" s="8" t="n">
        <v>4.5</v>
      </c>
      <c r="E497" s="6" t="n">
        <f aca="false">B497/(C497*1E-015)</f>
        <v>78032666666666.7</v>
      </c>
      <c r="F497" s="8" t="n">
        <v>3.3</v>
      </c>
      <c r="G497" s="8" t="s">
        <v>81</v>
      </c>
      <c r="H497" s="8" t="n">
        <v>0.551</v>
      </c>
      <c r="I497" s="8"/>
      <c r="J497" s="8"/>
      <c r="K497" s="8"/>
      <c r="L497" s="8"/>
      <c r="M497" s="8"/>
      <c r="N497" s="8"/>
      <c r="O497" s="8" t="s">
        <v>82</v>
      </c>
    </row>
    <row r="498" customFormat="false" ht="15" hidden="false" customHeight="false" outlineLevel="0" collapsed="false">
      <c r="A498" s="8" t="n">
        <f aca="false">B498*4*LN(2)/(C498*1E-015*3.14*(F498*0.0001)^2)</f>
        <v>6.28228358276272E+020</v>
      </c>
      <c r="B498" s="8" t="n">
        <v>2.3244</v>
      </c>
      <c r="C498" s="8" t="n">
        <v>30</v>
      </c>
      <c r="D498" s="8" t="n">
        <v>5.5</v>
      </c>
      <c r="E498" s="6" t="n">
        <f aca="false">B498/(C498*1E-015)</f>
        <v>77480000000000</v>
      </c>
      <c r="F498" s="8" t="n">
        <v>3.3</v>
      </c>
      <c r="G498" s="8" t="s">
        <v>81</v>
      </c>
      <c r="H498" s="8" t="n">
        <v>0.543</v>
      </c>
      <c r="I498" s="8"/>
      <c r="J498" s="8"/>
      <c r="K498" s="8"/>
      <c r="L498" s="8"/>
      <c r="M498" s="8"/>
      <c r="N498" s="8"/>
      <c r="O498" s="8" t="s">
        <v>82</v>
      </c>
    </row>
    <row r="499" customFormat="false" ht="15" hidden="false" customHeight="false" outlineLevel="0" collapsed="false">
      <c r="A499" s="8" t="n">
        <f aca="false">B499*4*LN(2)/(C499*1E-015*3.14*(F499*0.0001)^2)</f>
        <v>6.35210925664014E+020</v>
      </c>
      <c r="B499" s="8" t="n">
        <v>2.350235</v>
      </c>
      <c r="C499" s="8" t="n">
        <v>30</v>
      </c>
      <c r="D499" s="8" t="n">
        <v>5.5</v>
      </c>
      <c r="E499" s="6" t="n">
        <f aca="false">B499/(C499*1E-015)</f>
        <v>78341166666666.7</v>
      </c>
      <c r="F499" s="8" t="n">
        <v>3.3</v>
      </c>
      <c r="G499" s="8" t="s">
        <v>81</v>
      </c>
      <c r="H499" s="8" t="n">
        <v>0.525</v>
      </c>
      <c r="I499" s="8"/>
      <c r="J499" s="8"/>
      <c r="K499" s="8"/>
      <c r="L499" s="8"/>
      <c r="M499" s="8"/>
      <c r="N499" s="8"/>
      <c r="O499" s="8" t="s">
        <v>82</v>
      </c>
    </row>
    <row r="500" customFormat="false" ht="15" hidden="false" customHeight="false" outlineLevel="0" collapsed="false">
      <c r="A500" s="8" t="n">
        <f aca="false">B500*4*LN(2)/(C500*1E-015*3.14*(F500*0.0001)^2)</f>
        <v>6.3370954529479E+020</v>
      </c>
      <c r="B500" s="8" t="n">
        <v>2.34468</v>
      </c>
      <c r="C500" s="8" t="n">
        <v>30</v>
      </c>
      <c r="D500" s="8" t="n">
        <v>6.2</v>
      </c>
      <c r="E500" s="6" t="n">
        <f aca="false">B500/(C500*1E-015)</f>
        <v>78156000000000</v>
      </c>
      <c r="F500" s="8" t="n">
        <v>3.3</v>
      </c>
      <c r="G500" s="8" t="s">
        <v>81</v>
      </c>
      <c r="H500" s="8" t="n">
        <v>0.481</v>
      </c>
      <c r="I500" s="8"/>
      <c r="J500" s="8"/>
      <c r="K500" s="8"/>
      <c r="L500" s="8"/>
      <c r="M500" s="8"/>
      <c r="N500" s="8"/>
      <c r="O500" s="8" t="s">
        <v>82</v>
      </c>
    </row>
    <row r="501" customFormat="false" ht="15" hidden="false" customHeight="false" outlineLevel="0" collapsed="false">
      <c r="A501" s="8" t="n">
        <f aca="false">B501*4*LN(2)/(C501*1E-015*3.14*(F501*0.0001)^2)</f>
        <v>6.44155693138267E+020</v>
      </c>
      <c r="B501" s="8" t="n">
        <v>2.38333</v>
      </c>
      <c r="C501" s="8" t="n">
        <v>30</v>
      </c>
      <c r="D501" s="8" t="n">
        <v>5.5</v>
      </c>
      <c r="E501" s="6" t="n">
        <f aca="false">B501/(C501*1E-015)</f>
        <v>79444333333333.3</v>
      </c>
      <c r="F501" s="8" t="n">
        <v>3.3</v>
      </c>
      <c r="G501" s="8" t="s">
        <v>81</v>
      </c>
      <c r="H501" s="8" t="n">
        <v>0.526</v>
      </c>
      <c r="I501" s="8"/>
      <c r="J501" s="8"/>
      <c r="K501" s="8"/>
      <c r="L501" s="8"/>
      <c r="M501" s="8"/>
      <c r="N501" s="8"/>
      <c r="O501" s="8" t="s">
        <v>82</v>
      </c>
    </row>
    <row r="502" customFormat="false" ht="15" hidden="false" customHeight="false" outlineLevel="0" collapsed="false">
      <c r="A502" s="8" t="n">
        <f aca="false">B502*4*LN(2)/(C502*1E-015*3.14*(F502*0.0001)^2)</f>
        <v>6.39548847342871E+020</v>
      </c>
      <c r="B502" s="8" t="n">
        <v>2.366285</v>
      </c>
      <c r="C502" s="8" t="n">
        <v>30</v>
      </c>
      <c r="D502" s="8" t="n">
        <v>4.8</v>
      </c>
      <c r="E502" s="6" t="n">
        <f aca="false">B502/(C502*1E-015)</f>
        <v>78876166666666.7</v>
      </c>
      <c r="F502" s="8" t="n">
        <v>3.3</v>
      </c>
      <c r="G502" s="8" t="s">
        <v>81</v>
      </c>
      <c r="H502" s="8" t="n">
        <v>0.435</v>
      </c>
      <c r="I502" s="8"/>
      <c r="J502" s="8"/>
      <c r="K502" s="8"/>
      <c r="L502" s="8"/>
      <c r="M502" s="8"/>
      <c r="N502" s="8"/>
      <c r="O502" s="8" t="s">
        <v>82</v>
      </c>
    </row>
    <row r="503" customFormat="false" ht="15" hidden="false" customHeight="false" outlineLevel="0" collapsed="false">
      <c r="A503" s="8" t="n">
        <f aca="false">B503*4*LN(2)/(C503*1E-015*3.14*(F503*0.0001)^2)</f>
        <v>6.2622696824313E+020</v>
      </c>
      <c r="B503" s="8" t="n">
        <v>2.316995</v>
      </c>
      <c r="C503" s="8" t="n">
        <v>30</v>
      </c>
      <c r="D503" s="8" t="n">
        <v>5.5</v>
      </c>
      <c r="E503" s="6" t="n">
        <f aca="false">B503/(C503*1E-015)</f>
        <v>77233166666666.7</v>
      </c>
      <c r="F503" s="8" t="n">
        <v>3.3</v>
      </c>
      <c r="G503" s="8" t="s">
        <v>81</v>
      </c>
      <c r="H503" s="16" t="n">
        <v>0.28</v>
      </c>
      <c r="I503" s="8"/>
      <c r="J503" s="8"/>
      <c r="K503" s="8"/>
      <c r="L503" s="8"/>
      <c r="M503" s="8"/>
      <c r="N503" s="8"/>
      <c r="O503" s="8" t="s">
        <v>82</v>
      </c>
    </row>
    <row r="504" customFormat="false" ht="15" hidden="false" customHeight="false" outlineLevel="0" collapsed="false">
      <c r="A504" s="8" t="n">
        <f aca="false">B504*4*LN(2)/(C504*1E-015*3.14*(F504*0.0001)^2)</f>
        <v>6.36385272685487E+020</v>
      </c>
      <c r="B504" s="8" t="n">
        <v>2.35458</v>
      </c>
      <c r="C504" s="8" t="n">
        <v>30</v>
      </c>
      <c r="D504" s="8" t="n">
        <v>5.5</v>
      </c>
      <c r="E504" s="6" t="n">
        <f aca="false">B504/(C504*1E-015)</f>
        <v>78486000000000</v>
      </c>
      <c r="F504" s="8" t="n">
        <v>3.3</v>
      </c>
      <c r="G504" s="8" t="s">
        <v>81</v>
      </c>
      <c r="H504" s="8" t="n">
        <v>0.506</v>
      </c>
      <c r="I504" s="8"/>
      <c r="J504" s="8"/>
      <c r="K504" s="8"/>
      <c r="L504" s="8"/>
      <c r="M504" s="8"/>
      <c r="N504" s="8"/>
      <c r="O504" s="8" t="s">
        <v>82</v>
      </c>
    </row>
    <row r="505" customFormat="false" ht="15" hidden="false" customHeight="false" outlineLevel="0" collapsed="false">
      <c r="A505" s="8" t="n">
        <f aca="false">B505*4*LN(2)/(C505*1E-015*3.14*(F505*0.0001)^2)</f>
        <v>6.41340773868155E+020</v>
      </c>
      <c r="B505" s="8" t="n">
        <v>2.372915</v>
      </c>
      <c r="C505" s="8" t="n">
        <v>30</v>
      </c>
      <c r="D505" s="8" t="n">
        <v>5.5</v>
      </c>
      <c r="E505" s="6" t="n">
        <f aca="false">B505/(C505*1E-015)</f>
        <v>79097166666666.7</v>
      </c>
      <c r="F505" s="8" t="n">
        <v>3.3</v>
      </c>
      <c r="G505" s="8" t="s">
        <v>81</v>
      </c>
      <c r="H505" s="8" t="n">
        <v>0.538</v>
      </c>
      <c r="I505" s="8"/>
      <c r="J505" s="8"/>
      <c r="K505" s="8"/>
      <c r="L505" s="8"/>
      <c r="M505" s="8"/>
      <c r="N505" s="8"/>
      <c r="O505" s="8" t="s">
        <v>82</v>
      </c>
    </row>
    <row r="506" customFormat="false" ht="15" hidden="false" customHeight="false" outlineLevel="0" collapsed="false">
      <c r="A506" s="8" t="n">
        <f aca="false">B506*4*LN(2)/(C506*1E-015*3.14*(F506*0.0001)^2)</f>
        <v>6.28675664218858E+020</v>
      </c>
      <c r="B506" s="8" t="n">
        <v>2.326055</v>
      </c>
      <c r="C506" s="8" t="n">
        <v>30</v>
      </c>
      <c r="D506" s="8" t="n">
        <v>3.8</v>
      </c>
      <c r="E506" s="6" t="n">
        <f aca="false">B506/(C506*1E-015)</f>
        <v>77535166666666.7</v>
      </c>
      <c r="F506" s="8" t="n">
        <v>3.3</v>
      </c>
      <c r="G506" s="8" t="s">
        <v>81</v>
      </c>
      <c r="H506" s="8" t="n">
        <v>0.292</v>
      </c>
      <c r="I506" s="8"/>
      <c r="J506" s="8"/>
      <c r="K506" s="8"/>
      <c r="L506" s="8"/>
      <c r="M506" s="8"/>
      <c r="N506" s="8"/>
      <c r="O506" s="8" t="s">
        <v>82</v>
      </c>
    </row>
    <row r="507" customFormat="false" ht="15" hidden="false" customHeight="false" outlineLevel="0" collapsed="false">
      <c r="A507" s="8" t="n">
        <f aca="false">B507*4*LN(2)/(C507*1E-015*3.14*(F507*0.0001)^2)</f>
        <v>6.28249980315793E+020</v>
      </c>
      <c r="B507" s="8" t="n">
        <v>2.32448</v>
      </c>
      <c r="C507" s="8" t="n">
        <v>30</v>
      </c>
      <c r="D507" s="8" t="n">
        <v>4.8</v>
      </c>
      <c r="E507" s="6" t="n">
        <f aca="false">B507/(C507*1E-015)</f>
        <v>77482666666666.7</v>
      </c>
      <c r="F507" s="8" t="n">
        <v>3.3</v>
      </c>
      <c r="G507" s="8" t="s">
        <v>81</v>
      </c>
      <c r="H507" s="8" t="n">
        <v>0.293</v>
      </c>
      <c r="I507" s="8"/>
      <c r="J507" s="8"/>
      <c r="K507" s="8"/>
      <c r="L507" s="8"/>
      <c r="M507" s="8"/>
      <c r="N507" s="8"/>
      <c r="O507" s="8" t="s">
        <v>82</v>
      </c>
    </row>
    <row r="508" customFormat="false" ht="15" hidden="false" customHeight="false" outlineLevel="0" collapsed="false">
      <c r="A508" s="8" t="n">
        <f aca="false">B508*4*LN(2)/(C508*1E-015*3.14*(F508*0.0001)^2)</f>
        <v>6.51863950227425E+020</v>
      </c>
      <c r="B508" s="8" t="n">
        <v>2.41185</v>
      </c>
      <c r="C508" s="8" t="n">
        <v>30</v>
      </c>
      <c r="D508" s="8" t="n">
        <v>3.8</v>
      </c>
      <c r="E508" s="6" t="n">
        <f aca="false">B508/(C508*1E-015)</f>
        <v>80395000000000</v>
      </c>
      <c r="F508" s="8" t="n">
        <v>3.3</v>
      </c>
      <c r="G508" s="8" t="s">
        <v>81</v>
      </c>
      <c r="H508" s="8" t="n">
        <v>0.514</v>
      </c>
      <c r="I508" s="8"/>
      <c r="J508" s="8"/>
      <c r="K508" s="8"/>
      <c r="L508" s="8"/>
      <c r="M508" s="8"/>
      <c r="N508" s="8"/>
      <c r="O508" s="8" t="s">
        <v>82</v>
      </c>
    </row>
    <row r="509" customFormat="false" ht="15" hidden="false" customHeight="false" outlineLevel="0" collapsed="false">
      <c r="A509" s="8" t="n">
        <f aca="false">B509*4*LN(2)/(C509*1E-015*3.14*(F509*0.0001)^2)</f>
        <v>6.39555604230221E+020</v>
      </c>
      <c r="B509" s="8" t="n">
        <v>2.36631</v>
      </c>
      <c r="C509" s="8" t="n">
        <v>30</v>
      </c>
      <c r="D509" s="8" t="n">
        <v>3.5</v>
      </c>
      <c r="E509" s="6" t="n">
        <f aca="false">B509/(C509*1E-015)</f>
        <v>78877000000000</v>
      </c>
      <c r="F509" s="8" t="n">
        <v>3.3</v>
      </c>
      <c r="G509" s="8" t="s">
        <v>81</v>
      </c>
      <c r="H509" s="8" t="n">
        <v>0.525</v>
      </c>
      <c r="I509" s="8"/>
      <c r="J509" s="8"/>
      <c r="K509" s="8"/>
      <c r="L509" s="8"/>
      <c r="M509" s="8"/>
      <c r="N509" s="8"/>
      <c r="O509" s="8" t="s">
        <v>82</v>
      </c>
    </row>
    <row r="510" customFormat="false" ht="15" hidden="false" customHeight="false" outlineLevel="0" collapsed="false">
      <c r="A510" s="8" t="n">
        <f aca="false">B510*4*LN(2)/(C510*1E-015*3.14*(F510*0.0001)^2)</f>
        <v>6.31855455405883E+020</v>
      </c>
      <c r="B510" s="8" t="n">
        <v>2.33782</v>
      </c>
      <c r="C510" s="8" t="n">
        <v>30</v>
      </c>
      <c r="D510" s="8" t="n">
        <v>4.8</v>
      </c>
      <c r="E510" s="6" t="n">
        <f aca="false">B510/(C510*1E-015)</f>
        <v>77927333333333.3</v>
      </c>
      <c r="F510" s="8" t="n">
        <v>3.3</v>
      </c>
      <c r="G510" s="8" t="s">
        <v>81</v>
      </c>
      <c r="H510" s="16" t="n">
        <v>0.54</v>
      </c>
      <c r="I510" s="8"/>
      <c r="J510" s="8"/>
      <c r="K510" s="8"/>
      <c r="L510" s="8"/>
      <c r="M510" s="8"/>
      <c r="N510" s="8"/>
      <c r="O510" s="8" t="s">
        <v>82</v>
      </c>
    </row>
    <row r="511" customFormat="false" ht="15" hidden="false" customHeight="false" outlineLevel="0" collapsed="false">
      <c r="A511" s="8" t="n">
        <f aca="false">B511*4*LN(2)/(C511*1E-015*3.14*(F511*0.0001)^2)</f>
        <v>6.34623076464543E+020</v>
      </c>
      <c r="B511" s="8" t="n">
        <v>2.34806</v>
      </c>
      <c r="C511" s="8" t="n">
        <v>30</v>
      </c>
      <c r="D511" s="8" t="n">
        <v>4</v>
      </c>
      <c r="E511" s="6" t="n">
        <f aca="false">B511/(C511*1E-015)</f>
        <v>78268666666666.6</v>
      </c>
      <c r="F511" s="8" t="n">
        <v>3.3</v>
      </c>
      <c r="G511" s="8" t="s">
        <v>81</v>
      </c>
      <c r="H511" s="8" t="n">
        <v>0.282</v>
      </c>
      <c r="I511" s="8"/>
      <c r="J511" s="8"/>
      <c r="K511" s="8"/>
      <c r="L511" s="8"/>
      <c r="M511" s="8"/>
      <c r="N511" s="8"/>
      <c r="O511" s="8" t="s">
        <v>82</v>
      </c>
    </row>
    <row r="512" customFormat="false" ht="15" hidden="false" customHeight="false" outlineLevel="0" collapsed="false">
      <c r="A512" s="8" t="n">
        <f aca="false">B512*4*LN(2)/(C512*1E-015*3.14*(F512*0.0001)^2)</f>
        <v>6.29039184758302E+020</v>
      </c>
      <c r="B512" s="8" t="n">
        <v>2.3274</v>
      </c>
      <c r="C512" s="8" t="n">
        <v>30</v>
      </c>
      <c r="D512" s="8" t="n">
        <v>6.2</v>
      </c>
      <c r="E512" s="6" t="n">
        <f aca="false">B512/(C512*1E-015)</f>
        <v>77580000000000</v>
      </c>
      <c r="F512" s="8" t="n">
        <v>3.3</v>
      </c>
      <c r="G512" s="8" t="s">
        <v>81</v>
      </c>
      <c r="H512" s="8" t="n">
        <v>0.449</v>
      </c>
      <c r="I512" s="8"/>
      <c r="J512" s="8"/>
      <c r="K512" s="8"/>
      <c r="L512" s="8"/>
      <c r="M512" s="8"/>
      <c r="N512" s="8"/>
      <c r="O512" s="8" t="s">
        <v>82</v>
      </c>
    </row>
    <row r="513" customFormat="false" ht="15" hidden="false" customHeight="false" outlineLevel="0" collapsed="false">
      <c r="A513" s="8" t="n">
        <f aca="false">B513*4*LN(2)/(C513*1E-015*3.14*(F513*0.0001)^2)</f>
        <v>6.2817160042253E+020</v>
      </c>
      <c r="B513" s="8" t="n">
        <v>2.32419</v>
      </c>
      <c r="C513" s="8" t="n">
        <v>30</v>
      </c>
      <c r="D513" s="8" t="n">
        <v>4.8</v>
      </c>
      <c r="E513" s="6" t="n">
        <f aca="false">B513/(C513*1E-015)</f>
        <v>77473000000000</v>
      </c>
      <c r="F513" s="8" t="n">
        <v>3.3</v>
      </c>
      <c r="G513" s="8" t="s">
        <v>81</v>
      </c>
      <c r="H513" s="8" t="n">
        <v>0.452</v>
      </c>
      <c r="I513" s="8"/>
      <c r="J513" s="8"/>
      <c r="K513" s="8"/>
      <c r="L513" s="8"/>
      <c r="M513" s="8"/>
      <c r="N513" s="8"/>
      <c r="O513" s="8" t="s">
        <v>82</v>
      </c>
    </row>
    <row r="514" customFormat="false" ht="15" hidden="false" customHeight="false" outlineLevel="0" collapsed="false">
      <c r="A514" s="8" t="n">
        <f aca="false">B514*4*LN(2)/(C514*1E-015*3.14*(F514*0.0001)^2)</f>
        <v>6.38009628404485E+020</v>
      </c>
      <c r="B514" s="8" t="n">
        <v>2.36059</v>
      </c>
      <c r="C514" s="8" t="n">
        <v>30</v>
      </c>
      <c r="D514" s="8" t="n">
        <v>6.2</v>
      </c>
      <c r="E514" s="6" t="n">
        <f aca="false">B514/(C514*1E-015)</f>
        <v>78686333333333.3</v>
      </c>
      <c r="F514" s="8" t="n">
        <v>3.3</v>
      </c>
      <c r="G514" s="8" t="s">
        <v>81</v>
      </c>
      <c r="H514" s="8" t="n">
        <v>0.257</v>
      </c>
      <c r="I514" s="8"/>
      <c r="J514" s="8"/>
      <c r="K514" s="8"/>
      <c r="L514" s="8"/>
      <c r="M514" s="8"/>
      <c r="N514" s="8"/>
      <c r="O514" s="8" t="s">
        <v>82</v>
      </c>
    </row>
    <row r="515" customFormat="false" ht="15" hidden="false" customHeight="false" outlineLevel="0" collapsed="false">
      <c r="A515" s="8" t="n">
        <f aca="false">B515*4*LN(2)/(C515*1E-015*3.14*(F515*0.0001)^2)</f>
        <v>6.31124360194587E+020</v>
      </c>
      <c r="B515" s="8" t="n">
        <v>2.335115</v>
      </c>
      <c r="C515" s="8" t="n">
        <v>30</v>
      </c>
      <c r="D515" s="8" t="n">
        <v>4.5</v>
      </c>
      <c r="E515" s="6" t="n">
        <f aca="false">B515/(C515*1E-015)</f>
        <v>77837166666666.7</v>
      </c>
      <c r="F515" s="8" t="n">
        <v>3.3</v>
      </c>
      <c r="G515" s="8" t="s">
        <v>81</v>
      </c>
      <c r="H515" s="8" t="n">
        <v>0.756</v>
      </c>
      <c r="I515" s="8"/>
      <c r="J515" s="8"/>
      <c r="K515" s="8"/>
      <c r="L515" s="8"/>
      <c r="M515" s="8"/>
      <c r="N515" s="8"/>
      <c r="O515" s="8" t="s">
        <v>82</v>
      </c>
    </row>
    <row r="516" customFormat="false" ht="15" hidden="false" customHeight="false" outlineLevel="0" collapsed="false">
      <c r="A516" s="8" t="n">
        <f aca="false">B516*4*LN(2)/(C516*1E-015*3.14*(F516*0.0001)^2)</f>
        <v>6.28141870118189E+020</v>
      </c>
      <c r="B516" s="8" t="n">
        <v>2.32408</v>
      </c>
      <c r="C516" s="8" t="n">
        <v>30</v>
      </c>
      <c r="D516" s="8" t="n">
        <v>4</v>
      </c>
      <c r="E516" s="6" t="n">
        <f aca="false">B516/(C516*1E-015)</f>
        <v>77469333333333.3</v>
      </c>
      <c r="F516" s="8" t="n">
        <v>3.3</v>
      </c>
      <c r="G516" s="8" t="s">
        <v>81</v>
      </c>
      <c r="H516" s="8" t="n">
        <v>0.498</v>
      </c>
      <c r="I516" s="8"/>
      <c r="J516" s="8"/>
      <c r="K516" s="8"/>
      <c r="L516" s="8"/>
      <c r="M516" s="8"/>
      <c r="N516" s="8"/>
      <c r="O516" s="8" t="s">
        <v>82</v>
      </c>
    </row>
    <row r="517" customFormat="false" ht="15" hidden="false" customHeight="false" outlineLevel="0" collapsed="false">
      <c r="A517" s="8" t="n">
        <f aca="false">B517*4*LN(2)/(C517*1E-015*3.14*(F517*0.0001)^2)</f>
        <v>6.32898718812761E+020</v>
      </c>
      <c r="B517" s="8" t="n">
        <v>2.34168</v>
      </c>
      <c r="C517" s="8" t="n">
        <v>30</v>
      </c>
      <c r="D517" s="8" t="n">
        <v>4</v>
      </c>
      <c r="E517" s="6" t="n">
        <f aca="false">B517/(C517*1E-015)</f>
        <v>78056000000000</v>
      </c>
      <c r="F517" s="8" t="n">
        <v>3.3</v>
      </c>
      <c r="G517" s="8" t="s">
        <v>81</v>
      </c>
      <c r="H517" s="8" t="n">
        <v>0.423</v>
      </c>
      <c r="I517" s="8"/>
      <c r="J517" s="8"/>
      <c r="K517" s="8"/>
      <c r="L517" s="8"/>
      <c r="M517" s="8"/>
      <c r="N517" s="8"/>
      <c r="O517" s="8" t="s">
        <v>82</v>
      </c>
    </row>
    <row r="518" customFormat="false" ht="15" hidden="false" customHeight="false" outlineLevel="0" collapsed="false">
      <c r="A518" s="8" t="n">
        <f aca="false">B518*4*LN(2)/(C518*1E-015*3.14*(F518*0.0001)^2)</f>
        <v>6.33591975454896E+020</v>
      </c>
      <c r="B518" s="8" t="n">
        <v>2.344245</v>
      </c>
      <c r="C518" s="8" t="n">
        <v>30</v>
      </c>
      <c r="D518" s="8" t="n">
        <v>3.8</v>
      </c>
      <c r="E518" s="6" t="n">
        <f aca="false">B518/(C518*1E-015)</f>
        <v>78141500000000</v>
      </c>
      <c r="F518" s="8" t="n">
        <v>3.3</v>
      </c>
      <c r="G518" s="8" t="s">
        <v>81</v>
      </c>
      <c r="H518" s="8" t="n">
        <v>0.534</v>
      </c>
      <c r="I518" s="8"/>
      <c r="J518" s="8"/>
      <c r="K518" s="8"/>
      <c r="L518" s="8"/>
      <c r="M518" s="8"/>
      <c r="N518" s="8"/>
      <c r="O518" s="8" t="s">
        <v>82</v>
      </c>
    </row>
    <row r="519" customFormat="false" ht="15" hidden="false" customHeight="false" outlineLevel="0" collapsed="false">
      <c r="A519" s="8" t="n">
        <f aca="false">B519*4*LN(2)/(C519*1E-015*3.14*(F519*0.0001)^2)</f>
        <v>6.29979743477456E+020</v>
      </c>
      <c r="B519" s="8" t="n">
        <v>2.33088</v>
      </c>
      <c r="C519" s="8" t="n">
        <v>30</v>
      </c>
      <c r="D519" s="8" t="n">
        <v>4</v>
      </c>
      <c r="E519" s="6" t="n">
        <f aca="false">B519/(C519*1E-015)</f>
        <v>77696000000000</v>
      </c>
      <c r="F519" s="8" t="n">
        <v>3.3</v>
      </c>
      <c r="G519" s="8" t="s">
        <v>81</v>
      </c>
      <c r="H519" s="8" t="n">
        <v>0.503</v>
      </c>
      <c r="I519" s="8"/>
      <c r="J519" s="8"/>
      <c r="K519" s="8"/>
      <c r="L519" s="8"/>
      <c r="M519" s="8"/>
      <c r="N519" s="8"/>
      <c r="O519" s="8" t="s">
        <v>82</v>
      </c>
    </row>
    <row r="520" customFormat="false" ht="15" hidden="false" customHeight="false" outlineLevel="0" collapsed="false">
      <c r="A520" s="8" t="n">
        <f aca="false">B520*4*LN(2)/(C520*1E-015*3.14*(F520*0.0001)^2)</f>
        <v>6.34839296859751E+020</v>
      </c>
      <c r="B520" s="8" t="n">
        <v>2.34886</v>
      </c>
      <c r="C520" s="8" t="n">
        <v>30</v>
      </c>
      <c r="D520" s="8" t="n">
        <v>4</v>
      </c>
      <c r="E520" s="6" t="n">
        <f aca="false">B520/(C520*1E-015)</f>
        <v>78295333333333.3</v>
      </c>
      <c r="F520" s="8" t="n">
        <v>3.3</v>
      </c>
      <c r="G520" s="8" t="s">
        <v>81</v>
      </c>
      <c r="H520" s="8" t="n">
        <v>0.542</v>
      </c>
      <c r="I520" s="8"/>
      <c r="J520" s="8"/>
      <c r="K520" s="8"/>
      <c r="L520" s="8"/>
      <c r="M520" s="8"/>
      <c r="N520" s="8"/>
      <c r="O520" s="8" t="s">
        <v>82</v>
      </c>
    </row>
    <row r="521" customFormat="false" ht="15" hidden="false" customHeight="false" outlineLevel="0" collapsed="false">
      <c r="A521" s="8" t="n">
        <f aca="false">B521*4*LN(2)/(C521*1E-015*3.14*(F521*0.0001)^2)</f>
        <v>6.42451606148536E+020</v>
      </c>
      <c r="B521" s="8" t="n">
        <v>2.377025</v>
      </c>
      <c r="C521" s="8" t="n">
        <v>30</v>
      </c>
      <c r="D521" s="8" t="n">
        <v>4</v>
      </c>
      <c r="E521" s="6" t="n">
        <f aca="false">B521/(C521*1E-015)</f>
        <v>79234166666666.7</v>
      </c>
      <c r="F521" s="8" t="n">
        <v>3.3</v>
      </c>
      <c r="G521" s="8" t="s">
        <v>81</v>
      </c>
      <c r="H521" s="8" t="n">
        <v>0.545</v>
      </c>
      <c r="I521" s="8"/>
      <c r="J521" s="8"/>
      <c r="K521" s="8"/>
      <c r="L521" s="8"/>
      <c r="M521" s="8"/>
      <c r="N521" s="8"/>
      <c r="O521" s="8" t="s">
        <v>82</v>
      </c>
    </row>
    <row r="522" customFormat="false" ht="15" hidden="false" customHeight="false" outlineLevel="0" collapsed="false">
      <c r="A522" s="8" t="n">
        <f aca="false">B522*4*LN(2)/(C522*1E-015*3.14*(F522*0.0001)^2)</f>
        <v>6.3066759460971E+020</v>
      </c>
      <c r="B522" s="8" t="n">
        <v>2.333425</v>
      </c>
      <c r="C522" s="8" t="n">
        <v>30</v>
      </c>
      <c r="D522" s="8" t="n">
        <v>4</v>
      </c>
      <c r="E522" s="6" t="n">
        <f aca="false">B522/(C522*1E-015)</f>
        <v>77780833333333.3</v>
      </c>
      <c r="F522" s="8" t="n">
        <v>3.3</v>
      </c>
      <c r="G522" s="8" t="s">
        <v>81</v>
      </c>
      <c r="H522" s="8" t="n">
        <v>0.573</v>
      </c>
      <c r="I522" s="8"/>
      <c r="J522" s="8"/>
      <c r="K522" s="8"/>
      <c r="L522" s="8"/>
      <c r="M522" s="8"/>
      <c r="N522" s="8"/>
      <c r="O522" s="8" t="s">
        <v>82</v>
      </c>
    </row>
    <row r="523" customFormat="false" ht="15" hidden="false" customHeight="false" outlineLevel="0" collapsed="false">
      <c r="A523" s="8" t="n">
        <f aca="false">B523*4*LN(2)/(C523*1E-015*3.14*(F523*0.0001)^2)</f>
        <v>6.39596145554323E+020</v>
      </c>
      <c r="B523" s="8" t="n">
        <v>2.36646</v>
      </c>
      <c r="C523" s="8" t="n">
        <v>30</v>
      </c>
      <c r="D523" s="8" t="n">
        <v>4.8</v>
      </c>
      <c r="E523" s="6" t="n">
        <f aca="false">B523/(C523*1E-015)</f>
        <v>78882000000000</v>
      </c>
      <c r="F523" s="8" t="n">
        <v>3.3</v>
      </c>
      <c r="G523" s="8" t="s">
        <v>81</v>
      </c>
      <c r="H523" s="8" t="n">
        <v>0.656</v>
      </c>
      <c r="I523" s="8"/>
      <c r="J523" s="8"/>
      <c r="K523" s="8"/>
      <c r="L523" s="8"/>
      <c r="M523" s="8"/>
      <c r="N523" s="8"/>
      <c r="O523" s="8" t="s">
        <v>82</v>
      </c>
    </row>
    <row r="524" customFormat="false" ht="15" hidden="false" customHeight="false" outlineLevel="0" collapsed="false">
      <c r="A524" s="8" t="n">
        <f aca="false">B524*4*LN(2)/(C524*1E-015*3.14*(F524*0.0001)^2)</f>
        <v>6.31266254828942E+020</v>
      </c>
      <c r="B524" s="8" t="n">
        <v>2.33564</v>
      </c>
      <c r="C524" s="8" t="n">
        <v>30</v>
      </c>
      <c r="D524" s="8" t="n">
        <v>3.8</v>
      </c>
      <c r="E524" s="6" t="n">
        <f aca="false">B524/(C524*1E-015)</f>
        <v>77854666666666.7</v>
      </c>
      <c r="F524" s="8" t="n">
        <v>3.3</v>
      </c>
      <c r="G524" s="8" t="s">
        <v>81</v>
      </c>
      <c r="H524" s="8" t="n">
        <v>0.684</v>
      </c>
      <c r="I524" s="8"/>
      <c r="J524" s="8"/>
      <c r="K524" s="8"/>
      <c r="L524" s="8"/>
      <c r="M524" s="8"/>
      <c r="N524" s="8"/>
      <c r="O524" s="8" t="s">
        <v>82</v>
      </c>
    </row>
    <row r="525" customFormat="false" ht="15" hidden="false" customHeight="false" outlineLevel="0" collapsed="false">
      <c r="A525" s="8" t="n">
        <f aca="false">B525*4*LN(2)/(C525*1E-015*3.14*(F525*0.0001)^2)</f>
        <v>6.28566202643785E+020</v>
      </c>
      <c r="B525" s="8" t="n">
        <v>2.32565</v>
      </c>
      <c r="C525" s="8" t="n">
        <v>30</v>
      </c>
      <c r="D525" s="8" t="n">
        <v>4.8</v>
      </c>
      <c r="E525" s="6" t="n">
        <f aca="false">B525/(C525*1E-015)</f>
        <v>77521666666666.7</v>
      </c>
      <c r="F525" s="8" t="n">
        <v>3.3</v>
      </c>
      <c r="G525" s="8" t="s">
        <v>81</v>
      </c>
      <c r="H525" s="8" t="n">
        <v>0.723</v>
      </c>
      <c r="I525" s="8"/>
      <c r="J525" s="8"/>
      <c r="K525" s="8"/>
      <c r="L525" s="8"/>
      <c r="M525" s="8"/>
      <c r="N525" s="8"/>
      <c r="O525" s="8" t="s">
        <v>82</v>
      </c>
    </row>
    <row r="526" customFormat="false" ht="15" hidden="false" customHeight="false" outlineLevel="0" collapsed="false">
      <c r="A526" s="8" t="n">
        <f aca="false">B526*4*LN(2)/(C526*1E-015*3.14*(F526*0.0001)^2)</f>
        <v>6.25201272743363E+020</v>
      </c>
      <c r="B526" s="8" t="n">
        <v>2.3132</v>
      </c>
      <c r="C526" s="8" t="n">
        <v>30</v>
      </c>
      <c r="D526" s="8" t="n">
        <v>3.8</v>
      </c>
      <c r="E526" s="6" t="n">
        <f aca="false">B526/(C526*1E-015)</f>
        <v>77106666666666.7</v>
      </c>
      <c r="F526" s="8" t="n">
        <v>3.3</v>
      </c>
      <c r="G526" s="8" t="s">
        <v>81</v>
      </c>
      <c r="H526" s="8" t="n">
        <v>0.677</v>
      </c>
      <c r="I526" s="8"/>
      <c r="J526" s="8"/>
      <c r="K526" s="8"/>
      <c r="L526" s="8"/>
      <c r="M526" s="8"/>
      <c r="N526" s="8"/>
      <c r="O526" s="8" t="s">
        <v>82</v>
      </c>
    </row>
    <row r="527" customFormat="false" ht="15" hidden="false" customHeight="false" outlineLevel="0" collapsed="false">
      <c r="A527" s="8" t="n">
        <f aca="false">B527*4*LN(2)/(C527*1E-015*3.14*(F527*0.0001)^2)</f>
        <v>6.2595804412659E+020</v>
      </c>
      <c r="B527" s="8" t="n">
        <v>2.316</v>
      </c>
      <c r="C527" s="8" t="n">
        <v>30</v>
      </c>
      <c r="D527" s="8" t="n">
        <v>3.8</v>
      </c>
      <c r="E527" s="6" t="n">
        <f aca="false">B527/(C527*1E-015)</f>
        <v>77200000000000</v>
      </c>
      <c r="F527" s="8" t="n">
        <v>3.3</v>
      </c>
      <c r="G527" s="8" t="s">
        <v>81</v>
      </c>
      <c r="H527" s="8" t="n">
        <v>0.632</v>
      </c>
      <c r="I527" s="8"/>
      <c r="J527" s="8"/>
      <c r="K527" s="8"/>
      <c r="L527" s="8"/>
      <c r="M527" s="8"/>
      <c r="N527" s="8"/>
      <c r="O527" s="8" t="s">
        <v>82</v>
      </c>
    </row>
    <row r="528" customFormat="false" ht="15" hidden="false" customHeight="false" outlineLevel="0" collapsed="false">
      <c r="A528" s="8" t="n">
        <f aca="false">B528*4*LN(2)/(C528*1E-015*3.14*(F528*0.0001)^2)</f>
        <v>6.2622696824313E+020</v>
      </c>
      <c r="B528" s="8" t="n">
        <v>2.316995</v>
      </c>
      <c r="C528" s="8" t="n">
        <v>30</v>
      </c>
      <c r="D528" s="8" t="n">
        <v>4.8</v>
      </c>
      <c r="E528" s="6" t="n">
        <f aca="false">B528/(C528*1E-015)</f>
        <v>77233166666666.7</v>
      </c>
      <c r="F528" s="8" t="n">
        <v>3.3</v>
      </c>
      <c r="G528" s="8" t="s">
        <v>81</v>
      </c>
      <c r="H528" s="8" t="n">
        <v>0.522</v>
      </c>
      <c r="I528" s="8"/>
      <c r="J528" s="8"/>
      <c r="K528" s="8"/>
      <c r="L528" s="8"/>
      <c r="M528" s="8"/>
      <c r="N528" s="8"/>
      <c r="O528" s="8" t="s">
        <v>82</v>
      </c>
    </row>
    <row r="529" customFormat="false" ht="15" hidden="false" customHeight="false" outlineLevel="0" collapsed="false">
      <c r="A529" s="8" t="n">
        <f aca="false">B529*4*LN(2)/(C529*1E-015*3.14*(F529*0.0001)^2)</f>
        <v>6.40216427813075E+020</v>
      </c>
      <c r="B529" s="8" t="n">
        <v>2.368755</v>
      </c>
      <c r="C529" s="8" t="n">
        <v>30</v>
      </c>
      <c r="D529" s="8" t="n">
        <v>4.5</v>
      </c>
      <c r="E529" s="6" t="n">
        <f aca="false">B529/(C529*1E-015)</f>
        <v>78958500000000</v>
      </c>
      <c r="F529" s="8" t="n">
        <v>3.3</v>
      </c>
      <c r="G529" s="8" t="s">
        <v>81</v>
      </c>
      <c r="H529" s="8" t="n">
        <v>0.494</v>
      </c>
      <c r="I529" s="8"/>
      <c r="J529" s="8"/>
      <c r="K529" s="8"/>
      <c r="L529" s="8"/>
      <c r="M529" s="8"/>
      <c r="N529" s="8"/>
      <c r="O529" s="8" t="s">
        <v>82</v>
      </c>
    </row>
    <row r="530" customFormat="false" ht="15" hidden="false" customHeight="false" outlineLevel="0" collapsed="false">
      <c r="A530" s="8" t="n">
        <f aca="false">B530*4*LN(2)/(C530*1E-015*3.14*(F530*0.0001)^2)</f>
        <v>6.35720394970223E+020</v>
      </c>
      <c r="B530" s="8" t="n">
        <v>2.35212</v>
      </c>
      <c r="C530" s="8" t="n">
        <v>30</v>
      </c>
      <c r="D530" s="8" t="n">
        <v>3.8</v>
      </c>
      <c r="E530" s="6" t="n">
        <f aca="false">B530/(C530*1E-015)</f>
        <v>78404000000000</v>
      </c>
      <c r="F530" s="8" t="n">
        <v>3.3</v>
      </c>
      <c r="G530" s="8" t="s">
        <v>81</v>
      </c>
      <c r="H530" s="8" t="n">
        <v>0.415</v>
      </c>
      <c r="I530" s="8"/>
      <c r="J530" s="8"/>
      <c r="K530" s="8"/>
      <c r="L530" s="8"/>
      <c r="M530" s="8"/>
      <c r="N530" s="8"/>
      <c r="O530" s="8" t="s">
        <v>82</v>
      </c>
    </row>
    <row r="531" customFormat="false" ht="15" hidden="false" customHeight="false" outlineLevel="0" collapsed="false">
      <c r="A531" s="8" t="n">
        <f aca="false">B531*4*LN(2)/(C531*1E-015*3.14*(F531*0.0001)^2)</f>
        <v>6.33548731375854E+020</v>
      </c>
      <c r="B531" s="8" t="n">
        <v>2.344085</v>
      </c>
      <c r="C531" s="8" t="n">
        <v>30</v>
      </c>
      <c r="D531" s="8" t="n">
        <v>4.5</v>
      </c>
      <c r="E531" s="6" t="n">
        <f aca="false">B531/(C531*1E-015)</f>
        <v>78136166666666.7</v>
      </c>
      <c r="F531" s="8" t="n">
        <v>3.3</v>
      </c>
      <c r="G531" s="8" t="s">
        <v>81</v>
      </c>
      <c r="H531" s="8" t="n">
        <v>0.583</v>
      </c>
      <c r="I531" s="8"/>
      <c r="J531" s="8"/>
      <c r="K531" s="8"/>
      <c r="L531" s="8"/>
      <c r="M531" s="8"/>
      <c r="N531" s="8"/>
      <c r="O531" s="8" t="s">
        <v>82</v>
      </c>
    </row>
    <row r="532" customFormat="false" ht="15" hidden="false" customHeight="false" outlineLevel="0" collapsed="false">
      <c r="A532" s="8" t="n">
        <f aca="false">B532*4*LN(2)/(C532*1E-015*3.14*(F532*0.0001)^2)</f>
        <v>6.24947213778994E+020</v>
      </c>
      <c r="B532" s="8" t="n">
        <v>2.31226</v>
      </c>
      <c r="C532" s="8" t="n">
        <v>30</v>
      </c>
      <c r="D532" s="8" t="n">
        <v>8</v>
      </c>
      <c r="E532" s="6" t="n">
        <f aca="false">B532/(C532*1E-015)</f>
        <v>77075333333333.3</v>
      </c>
      <c r="F532" s="8" t="n">
        <v>3.3</v>
      </c>
      <c r="G532" s="8" t="s">
        <v>81</v>
      </c>
      <c r="H532" s="16" t="n">
        <v>0.58</v>
      </c>
      <c r="I532" s="8"/>
      <c r="J532" s="8"/>
      <c r="K532" s="8"/>
      <c r="L532" s="8"/>
      <c r="M532" s="8"/>
      <c r="N532" s="8"/>
      <c r="O532" s="8" t="s">
        <v>82</v>
      </c>
    </row>
    <row r="533" customFormat="false" ht="15" hidden="false" customHeight="false" outlineLevel="0" collapsed="false">
      <c r="A533" s="8" t="n">
        <f aca="false">B533*4*LN(2)/(C533*1E-015*3.14*(F533*0.0001)^2)</f>
        <v>6.15679467089399E+020</v>
      </c>
      <c r="B533" s="8" t="n">
        <v>2.27797</v>
      </c>
      <c r="C533" s="8" t="n">
        <v>30</v>
      </c>
      <c r="D533" s="8" t="n">
        <v>0</v>
      </c>
      <c r="E533" s="6" t="n">
        <f aca="false">B533/(C533*1E-015)</f>
        <v>75932333333333.3</v>
      </c>
      <c r="F533" s="8" t="n">
        <v>3.3</v>
      </c>
      <c r="G533" s="8" t="s">
        <v>81</v>
      </c>
      <c r="H533" s="8" t="n">
        <v>0.283</v>
      </c>
      <c r="I533" s="8"/>
      <c r="J533" s="8"/>
      <c r="K533" s="8"/>
      <c r="L533" s="8"/>
      <c r="M533" s="8"/>
      <c r="N533" s="8"/>
      <c r="O533" s="8" t="s">
        <v>82</v>
      </c>
    </row>
    <row r="534" customFormat="false" ht="15" hidden="false" customHeight="false" outlineLevel="0" collapsed="false">
      <c r="A534" s="8" t="n">
        <f aca="false">B534*4*LN(2)/(C534*1E-015*3.14*(F534*0.0001)^2)</f>
        <v>6.37912329226642E+020</v>
      </c>
      <c r="B534" s="8" t="n">
        <v>2.36023</v>
      </c>
      <c r="C534" s="8" t="n">
        <v>30</v>
      </c>
      <c r="D534" s="8" t="n">
        <v>4.5</v>
      </c>
      <c r="E534" s="6" t="n">
        <f aca="false">B534/(C534*1E-015)</f>
        <v>78674333333333.3</v>
      </c>
      <c r="F534" s="8" t="n">
        <v>3.3</v>
      </c>
      <c r="G534" s="8" t="s">
        <v>81</v>
      </c>
      <c r="H534" s="8" t="n">
        <v>0.557</v>
      </c>
      <c r="I534" s="8"/>
      <c r="J534" s="8"/>
      <c r="K534" s="8"/>
      <c r="L534" s="8"/>
      <c r="M534" s="8"/>
      <c r="N534" s="8"/>
      <c r="O534" s="8" t="s">
        <v>82</v>
      </c>
    </row>
    <row r="535" customFormat="false" ht="15" hidden="false" customHeight="false" outlineLevel="0" collapsed="false">
      <c r="A535" s="8" t="n">
        <f aca="false">B535*4*LN(2)/(C535*1E-015*3.14*(F535*0.0001)^2)</f>
        <v>6.29162160108076E+020</v>
      </c>
      <c r="B535" s="8" t="n">
        <v>2.327855</v>
      </c>
      <c r="C535" s="8" t="n">
        <v>30</v>
      </c>
      <c r="D535" s="8" t="n">
        <v>5.5</v>
      </c>
      <c r="E535" s="6" t="n">
        <f aca="false">B535/(C535*1E-015)</f>
        <v>77595166666666.7</v>
      </c>
      <c r="F535" s="8" t="n">
        <v>3.3</v>
      </c>
      <c r="G535" s="8" t="s">
        <v>81</v>
      </c>
      <c r="H535" s="8" t="n">
        <v>0.562</v>
      </c>
      <c r="I535" s="8"/>
      <c r="J535" s="8"/>
      <c r="K535" s="8"/>
      <c r="L535" s="8"/>
      <c r="M535" s="8"/>
      <c r="N535" s="8"/>
      <c r="O535" s="8" t="s">
        <v>82</v>
      </c>
    </row>
    <row r="536" customFormat="false" ht="15" hidden="false" customHeight="false" outlineLevel="0" collapsed="false">
      <c r="A536" s="8" t="n">
        <f aca="false">B536*4*LN(2)/(C536*1E-015*3.14*(F536*0.0001)^2)</f>
        <v>6.34339287195833E+020</v>
      </c>
      <c r="B536" s="8" t="n">
        <v>2.34701</v>
      </c>
      <c r="C536" s="8" t="n">
        <v>30</v>
      </c>
      <c r="D536" s="8" t="n">
        <v>6</v>
      </c>
      <c r="E536" s="6" t="n">
        <f aca="false">B536/(C536*1E-015)</f>
        <v>78233666666666.7</v>
      </c>
      <c r="F536" s="8" t="n">
        <v>3.3</v>
      </c>
      <c r="G536" s="8" t="s">
        <v>81</v>
      </c>
      <c r="H536" s="8" t="n">
        <v>0.532</v>
      </c>
      <c r="I536" s="8"/>
      <c r="J536" s="8"/>
      <c r="K536" s="8"/>
      <c r="L536" s="8"/>
      <c r="M536" s="8"/>
      <c r="N536" s="8"/>
      <c r="O536" s="8" t="s">
        <v>82</v>
      </c>
    </row>
    <row r="537" customFormat="false" ht="15" hidden="false" customHeight="false" outlineLevel="0" collapsed="false">
      <c r="A537" s="8" t="n">
        <f aca="false">B537*4*LN(2)/(C537*1E-015*3.14*(F537*0.0001)^2)</f>
        <v>6.43823254280635E+020</v>
      </c>
      <c r="B537" s="8" t="n">
        <v>2.3821</v>
      </c>
      <c r="C537" s="8" t="n">
        <v>30</v>
      </c>
      <c r="D537" s="8" t="n">
        <v>4.5</v>
      </c>
      <c r="E537" s="6" t="n">
        <f aca="false">B537/(C537*1E-015)</f>
        <v>79403333333333.3</v>
      </c>
      <c r="F537" s="8" t="n">
        <v>3.3</v>
      </c>
      <c r="G537" s="8" t="s">
        <v>81</v>
      </c>
      <c r="H537" s="8" t="n">
        <v>0.499</v>
      </c>
      <c r="I537" s="8"/>
      <c r="J537" s="8"/>
      <c r="K537" s="8"/>
      <c r="L537" s="8"/>
      <c r="M537" s="8"/>
      <c r="N537" s="8"/>
      <c r="O537" s="8" t="s">
        <v>82</v>
      </c>
    </row>
    <row r="538" customFormat="false" ht="15" hidden="false" customHeight="false" outlineLevel="0" collapsed="false">
      <c r="A538" s="8" t="n">
        <f aca="false">B538*4*LN(2)/(C538*1E-015*3.14*(F538*0.0001)^2)</f>
        <v>6.30675702874531E+020</v>
      </c>
      <c r="B538" s="8" t="n">
        <v>2.333455</v>
      </c>
      <c r="C538" s="8" t="n">
        <v>30</v>
      </c>
      <c r="D538" s="8" t="n">
        <v>6.8</v>
      </c>
      <c r="E538" s="6" t="n">
        <f aca="false">B538/(C538*1E-015)</f>
        <v>77781833333333.3</v>
      </c>
      <c r="F538" s="8" t="n">
        <v>3.3</v>
      </c>
      <c r="G538" s="8" t="s">
        <v>81</v>
      </c>
      <c r="H538" s="8" t="n">
        <v>0.281</v>
      </c>
      <c r="I538" s="8"/>
      <c r="J538" s="8"/>
      <c r="K538" s="8"/>
      <c r="L538" s="8"/>
      <c r="M538" s="8"/>
      <c r="N538" s="8"/>
      <c r="O538" s="8" t="s">
        <v>82</v>
      </c>
    </row>
    <row r="539" customFormat="false" ht="15" hidden="false" customHeight="false" outlineLevel="0" collapsed="false">
      <c r="A539" s="8" t="n">
        <f aca="false">B539*4*LN(2)/(C539*1E-015*3.14*(F539*0.0001)^2)</f>
        <v>6.389745119181E+020</v>
      </c>
      <c r="B539" s="8" t="n">
        <v>2.36416</v>
      </c>
      <c r="C539" s="8" t="n">
        <v>30</v>
      </c>
      <c r="D539" s="8" t="n">
        <v>3.8</v>
      </c>
      <c r="E539" s="6" t="n">
        <f aca="false">B539/(C539*1E-015)</f>
        <v>78805333333333.3</v>
      </c>
      <c r="F539" s="8" t="n">
        <v>3.3</v>
      </c>
      <c r="G539" s="8" t="s">
        <v>81</v>
      </c>
      <c r="H539" s="8" t="n">
        <v>0.477</v>
      </c>
      <c r="I539" s="8"/>
      <c r="J539" s="8"/>
      <c r="K539" s="8"/>
      <c r="L539" s="8"/>
      <c r="M539" s="8"/>
      <c r="N539" s="8"/>
      <c r="O539" s="8" t="s">
        <v>82</v>
      </c>
    </row>
    <row r="540" customFormat="false" ht="15" hidden="false" customHeight="false" outlineLevel="0" collapsed="false">
      <c r="A540" s="8" t="n">
        <f aca="false">B540*4*LN(2)/(C540*1E-015*3.14*(F540*0.0001)^2)</f>
        <v>6.33571704792845E+020</v>
      </c>
      <c r="B540" s="8" t="n">
        <v>2.34417</v>
      </c>
      <c r="C540" s="8" t="n">
        <v>30</v>
      </c>
      <c r="D540" s="8" t="n">
        <v>3.8</v>
      </c>
      <c r="E540" s="6" t="n">
        <f aca="false">B540/(C540*1E-015)</f>
        <v>78139000000000</v>
      </c>
      <c r="F540" s="8" t="n">
        <v>3.3</v>
      </c>
      <c r="G540" s="8" t="s">
        <v>81</v>
      </c>
      <c r="H540" s="8" t="n">
        <v>0.526</v>
      </c>
      <c r="I540" s="8"/>
      <c r="J540" s="8"/>
      <c r="K540" s="8"/>
      <c r="L540" s="8"/>
      <c r="M540" s="8"/>
      <c r="N540" s="8"/>
      <c r="O540" s="8" t="s">
        <v>82</v>
      </c>
    </row>
    <row r="541" customFormat="false" ht="15" hidden="false" customHeight="false" outlineLevel="0" collapsed="false">
      <c r="A541" s="8" t="n">
        <f aca="false">B541*4*LN(2)/(C541*1E-015*3.14*(F541*0.0001)^2)</f>
        <v>6.43097564579219E+020</v>
      </c>
      <c r="B541" s="8" t="n">
        <v>2.379415</v>
      </c>
      <c r="C541" s="8" t="n">
        <v>30</v>
      </c>
      <c r="D541" s="8" t="n">
        <v>5.5</v>
      </c>
      <c r="E541" s="6" t="n">
        <f aca="false">B541/(C541*1E-015)</f>
        <v>79313833333333.3</v>
      </c>
      <c r="F541" s="8" t="n">
        <v>3.3</v>
      </c>
      <c r="G541" s="8" t="s">
        <v>81</v>
      </c>
      <c r="H541" s="8" t="n">
        <v>0.549</v>
      </c>
      <c r="I541" s="8"/>
      <c r="J541" s="8"/>
      <c r="K541" s="8"/>
      <c r="L541" s="8"/>
      <c r="M541" s="8"/>
      <c r="N541" s="8"/>
      <c r="O541" s="8" t="s">
        <v>82</v>
      </c>
    </row>
    <row r="542" customFormat="false" ht="15" hidden="false" customHeight="false" outlineLevel="0" collapsed="false">
      <c r="A542" s="8" t="n">
        <f aca="false">B542*4*LN(2)/(C542*1E-015*3.14*(F542*0.0001)^2)</f>
        <v>6.35213628418954E+020</v>
      </c>
      <c r="B542" s="8" t="n">
        <v>2.350245</v>
      </c>
      <c r="C542" s="8" t="n">
        <v>30</v>
      </c>
      <c r="D542" s="8" t="n">
        <v>4.5</v>
      </c>
      <c r="E542" s="6" t="n">
        <f aca="false">B542/(C542*1E-015)</f>
        <v>78341500000000</v>
      </c>
      <c r="F542" s="8" t="n">
        <v>3.3</v>
      </c>
      <c r="G542" s="8" t="s">
        <v>81</v>
      </c>
      <c r="H542" s="8" t="n">
        <v>0.519</v>
      </c>
      <c r="I542" s="8"/>
      <c r="J542" s="8"/>
      <c r="K542" s="8"/>
      <c r="L542" s="8"/>
      <c r="M542" s="8"/>
      <c r="N542" s="8"/>
      <c r="O542" s="8" t="s">
        <v>82</v>
      </c>
    </row>
    <row r="543" customFormat="false" ht="15" hidden="false" customHeight="false" outlineLevel="0" collapsed="false">
      <c r="A543" s="8" t="n">
        <f aca="false">B543*4*LN(2)/(C543*1E-015*3.14*(F543*0.0001)^2)</f>
        <v>6.309432756136E+020</v>
      </c>
      <c r="B543" s="8" t="n">
        <v>2.334445</v>
      </c>
      <c r="C543" s="8" t="n">
        <v>30</v>
      </c>
      <c r="D543" s="8" t="n">
        <v>4.5</v>
      </c>
      <c r="E543" s="6" t="n">
        <f aca="false">B543/(C543*1E-015)</f>
        <v>77814833333333.3</v>
      </c>
      <c r="F543" s="8" t="n">
        <v>3.3</v>
      </c>
      <c r="G543" s="8" t="s">
        <v>81</v>
      </c>
      <c r="H543" s="8" t="n">
        <v>0.503</v>
      </c>
      <c r="I543" s="8"/>
      <c r="J543" s="8"/>
      <c r="K543" s="8"/>
      <c r="L543" s="8"/>
      <c r="M543" s="8"/>
      <c r="N543" s="8"/>
      <c r="O543" s="8" t="s">
        <v>82</v>
      </c>
    </row>
    <row r="544" customFormat="false" ht="15" hidden="false" customHeight="false" outlineLevel="0" collapsed="false">
      <c r="A544" s="8" t="n">
        <f aca="false">B544*4*LN(2)/(C544*1E-015*3.14*(F544*0.0001)^2)</f>
        <v>6.41554291508423E+020</v>
      </c>
      <c r="B544" s="8" t="n">
        <v>2.373705</v>
      </c>
      <c r="C544" s="8" t="n">
        <v>30</v>
      </c>
      <c r="D544" s="8" t="n">
        <v>8</v>
      </c>
      <c r="E544" s="6" t="n">
        <f aca="false">B544/(C544*1E-015)</f>
        <v>79123500000000</v>
      </c>
      <c r="F544" s="8" t="n">
        <v>3.3</v>
      </c>
      <c r="G544" s="8" t="s">
        <v>81</v>
      </c>
      <c r="H544" s="8" t="n">
        <v>0.646</v>
      </c>
      <c r="I544" s="8"/>
      <c r="J544" s="8"/>
      <c r="K544" s="8"/>
      <c r="L544" s="8"/>
      <c r="M544" s="8"/>
      <c r="N544" s="8"/>
      <c r="O544" s="8" t="s">
        <v>82</v>
      </c>
    </row>
    <row r="545" customFormat="false" ht="15" hidden="false" customHeight="false" outlineLevel="0" collapsed="false">
      <c r="A545" s="8" t="n">
        <f aca="false">B545*4*LN(2)/(C545*1E-015*3.14*(F545*0.0001)^2)</f>
        <v>6.22925553083801E+020</v>
      </c>
      <c r="B545" s="8" t="n">
        <v>2.30478</v>
      </c>
      <c r="C545" s="8" t="n">
        <v>30</v>
      </c>
      <c r="D545" s="8" t="n">
        <v>8</v>
      </c>
      <c r="E545" s="6" t="n">
        <f aca="false">B545/(C545*1E-015)</f>
        <v>76826000000000</v>
      </c>
      <c r="F545" s="8" t="n">
        <v>3.3</v>
      </c>
      <c r="G545" s="8" t="s">
        <v>81</v>
      </c>
      <c r="H545" s="8" t="n">
        <v>0.599</v>
      </c>
      <c r="I545" s="8"/>
      <c r="J545" s="8"/>
      <c r="K545" s="8"/>
      <c r="L545" s="8"/>
      <c r="M545" s="8"/>
      <c r="N545" s="8"/>
      <c r="O545" s="8" t="s">
        <v>82</v>
      </c>
    </row>
    <row r="546" customFormat="false" ht="15" hidden="false" customHeight="false" outlineLevel="0" collapsed="false">
      <c r="A546" s="8" t="n">
        <f aca="false">B546*4*LN(2)/(C546*1E-015*3.14*(F546*0.0001)^2)</f>
        <v>6.31840590253713E+020</v>
      </c>
      <c r="B546" s="8" t="n">
        <v>2.337765</v>
      </c>
      <c r="C546" s="8" t="n">
        <v>30</v>
      </c>
      <c r="D546" s="8" t="n">
        <v>4</v>
      </c>
      <c r="E546" s="6" t="n">
        <f aca="false">B546/(C546*1E-015)</f>
        <v>77925500000000</v>
      </c>
      <c r="F546" s="8" t="n">
        <v>3.3</v>
      </c>
      <c r="G546" s="8" t="s">
        <v>81</v>
      </c>
      <c r="H546" s="16" t="n">
        <v>0.54</v>
      </c>
      <c r="I546" s="8"/>
      <c r="J546" s="8"/>
      <c r="K546" s="8"/>
      <c r="L546" s="8"/>
      <c r="M546" s="8"/>
      <c r="N546" s="8"/>
      <c r="O546" s="8" t="s">
        <v>82</v>
      </c>
    </row>
    <row r="547" customFormat="false" ht="15" hidden="false" customHeight="false" outlineLevel="0" collapsed="false">
      <c r="A547" s="8" t="n">
        <f aca="false">B547*4*LN(2)/(C547*1E-015*3.14*(F547*0.0001)^2)</f>
        <v>6.21348495576254E+020</v>
      </c>
      <c r="B547" s="8" t="n">
        <v>2.298945</v>
      </c>
      <c r="C547" s="8" t="n">
        <v>30</v>
      </c>
      <c r="D547" s="8" t="n">
        <v>4</v>
      </c>
      <c r="E547" s="6" t="n">
        <f aca="false">B547/(C547*1E-015)</f>
        <v>76631500000000</v>
      </c>
      <c r="F547" s="8" t="n">
        <v>3.3</v>
      </c>
      <c r="G547" s="8" t="s">
        <v>81</v>
      </c>
      <c r="H547" s="8" t="n">
        <v>0.534</v>
      </c>
      <c r="I547" s="8"/>
      <c r="J547" s="8"/>
      <c r="K547" s="8"/>
      <c r="L547" s="8"/>
      <c r="M547" s="8"/>
      <c r="N547" s="8"/>
      <c r="O547" s="8" t="s">
        <v>82</v>
      </c>
    </row>
    <row r="548" customFormat="false" ht="15" hidden="false" customHeight="false" outlineLevel="0" collapsed="false">
      <c r="A548" s="8" t="n">
        <f aca="false">B548*4*LN(2)/(C548*1E-015*3.14*(F548*0.0001)^2)</f>
        <v>6.4090022481292E+020</v>
      </c>
      <c r="B548" s="8" t="n">
        <v>2.371285</v>
      </c>
      <c r="C548" s="8" t="n">
        <v>30</v>
      </c>
      <c r="D548" s="8" t="n">
        <v>8</v>
      </c>
      <c r="E548" s="6" t="n">
        <f aca="false">B548/(C548*1E-015)</f>
        <v>79042833333333.3</v>
      </c>
      <c r="F548" s="8" t="n">
        <v>3.3</v>
      </c>
      <c r="G548" s="8" t="s">
        <v>81</v>
      </c>
      <c r="H548" s="8" t="n">
        <v>0.552</v>
      </c>
      <c r="I548" s="8"/>
      <c r="J548" s="8"/>
      <c r="K548" s="8"/>
      <c r="L548" s="8"/>
      <c r="M548" s="8"/>
      <c r="N548" s="8"/>
      <c r="O548" s="8" t="s">
        <v>82</v>
      </c>
    </row>
    <row r="549" customFormat="false" ht="15" hidden="false" customHeight="false" outlineLevel="0" collapsed="false">
      <c r="A549" s="8" t="n">
        <f aca="false">B549*4*LN(2)/(C549*1E-015*3.14*(F549*0.0001)^2)</f>
        <v>6.30247316216525E+020</v>
      </c>
      <c r="B549" s="8" t="n">
        <v>2.33187</v>
      </c>
      <c r="C549" s="8" t="n">
        <v>30</v>
      </c>
      <c r="D549" s="8" t="n">
        <v>9</v>
      </c>
      <c r="E549" s="6" t="n">
        <f aca="false">B549/(C549*1E-015)</f>
        <v>77729000000000</v>
      </c>
      <c r="F549" s="8" t="n">
        <v>3.3</v>
      </c>
      <c r="G549" s="8" t="s">
        <v>81</v>
      </c>
      <c r="H549" s="8" t="n">
        <v>0.607</v>
      </c>
      <c r="I549" s="8"/>
      <c r="J549" s="8"/>
      <c r="K549" s="8"/>
      <c r="L549" s="8"/>
      <c r="M549" s="8"/>
      <c r="N549" s="8"/>
      <c r="O549" s="8" t="s">
        <v>82</v>
      </c>
    </row>
    <row r="550" customFormat="false" ht="15" hidden="false" customHeight="false" outlineLevel="0" collapsed="false">
      <c r="A550" s="8" t="n">
        <f aca="false">B550*4*LN(2)/(C550*1E-015*3.14*(F550*0.0001)^2)</f>
        <v>6.26341835328084E+020</v>
      </c>
      <c r="B550" s="8" t="n">
        <v>2.31742</v>
      </c>
      <c r="C550" s="8" t="n">
        <v>30</v>
      </c>
      <c r="D550" s="8" t="n">
        <v>0</v>
      </c>
      <c r="E550" s="6" t="n">
        <f aca="false">B550/(C550*1E-015)</f>
        <v>77247333333333.3</v>
      </c>
      <c r="F550" s="8" t="n">
        <v>3.3</v>
      </c>
      <c r="G550" s="8" t="s">
        <v>81</v>
      </c>
      <c r="H550" s="8" t="n">
        <v>0.664</v>
      </c>
      <c r="I550" s="8"/>
      <c r="J550" s="8"/>
      <c r="K550" s="8"/>
      <c r="L550" s="8"/>
      <c r="M550" s="8"/>
      <c r="N550" s="8"/>
      <c r="O550" s="8" t="s">
        <v>82</v>
      </c>
    </row>
    <row r="551" customFormat="false" ht="15" hidden="false" customHeight="false" outlineLevel="0" collapsed="false">
      <c r="A551" s="8" t="n">
        <f aca="false">B551*4*LN(2)/(C551*1E-015*3.14*(F551*0.0001)^2)</f>
        <v>6.1570514326133E+020</v>
      </c>
      <c r="B551" s="8" t="n">
        <v>2.278065</v>
      </c>
      <c r="C551" s="8" t="n">
        <v>30</v>
      </c>
      <c r="D551" s="8" t="n">
        <v>9</v>
      </c>
      <c r="E551" s="6" t="n">
        <f aca="false">B551/(C551*1E-015)</f>
        <v>75935500000000</v>
      </c>
      <c r="F551" s="8" t="n">
        <v>3.3</v>
      </c>
      <c r="G551" s="8" t="s">
        <v>81</v>
      </c>
      <c r="H551" s="8" t="n">
        <v>0.704</v>
      </c>
      <c r="I551" s="8"/>
      <c r="J551" s="8"/>
      <c r="K551" s="8"/>
      <c r="L551" s="8"/>
      <c r="M551" s="8"/>
      <c r="N551" s="8"/>
      <c r="O551" s="8" t="s">
        <v>82</v>
      </c>
    </row>
    <row r="552" customFormat="false" ht="15" hidden="false" customHeight="false" outlineLevel="0" collapsed="false">
      <c r="A552" s="8" t="n">
        <f aca="false">B552*4*LN(2)/(C552*1E-015*3.14*(F552*0.0001)^2)</f>
        <v>6.19160615452245E+020</v>
      </c>
      <c r="B552" s="8" t="n">
        <v>2.29085</v>
      </c>
      <c r="C552" s="8" t="n">
        <v>30</v>
      </c>
      <c r="D552" s="8" t="n">
        <v>6.2</v>
      </c>
      <c r="E552" s="6" t="n">
        <f aca="false">B552/(C552*1E-015)</f>
        <v>76361666666666.7</v>
      </c>
      <c r="F552" s="8" t="n">
        <v>3.3</v>
      </c>
      <c r="G552" s="8" t="s">
        <v>81</v>
      </c>
      <c r="H552" s="8" t="n">
        <v>0.672</v>
      </c>
      <c r="I552" s="8"/>
      <c r="J552" s="8"/>
      <c r="K552" s="8"/>
      <c r="L552" s="8"/>
      <c r="M552" s="8"/>
      <c r="N552" s="8"/>
      <c r="O552" s="8" t="s">
        <v>82</v>
      </c>
    </row>
    <row r="553" customFormat="false" ht="15" hidden="false" customHeight="false" outlineLevel="0" collapsed="false">
      <c r="A553" s="8" t="n">
        <f aca="false">B553*4*LN(2)/(C553*1E-015*3.14*(F553*0.0001)^2)</f>
        <v>6.36816362098432E+020</v>
      </c>
      <c r="B553" s="8" t="n">
        <v>2.356175</v>
      </c>
      <c r="C553" s="8" t="n">
        <v>30</v>
      </c>
      <c r="D553" s="8" t="n">
        <v>3.8</v>
      </c>
      <c r="E553" s="6" t="n">
        <f aca="false">B553/(C553*1E-015)</f>
        <v>78539166666666.7</v>
      </c>
      <c r="F553" s="8" t="n">
        <v>3.3</v>
      </c>
      <c r="G553" s="8" t="s">
        <v>81</v>
      </c>
      <c r="H553" s="8" t="n">
        <v>0.443</v>
      </c>
      <c r="I553" s="8"/>
      <c r="J553" s="8"/>
      <c r="K553" s="8"/>
      <c r="L553" s="8"/>
      <c r="M553" s="8"/>
      <c r="N553" s="8"/>
      <c r="O553" s="8" t="s">
        <v>82</v>
      </c>
    </row>
    <row r="554" customFormat="false" ht="15" hidden="false" customHeight="false" outlineLevel="0" collapsed="false">
      <c r="A554" s="8" t="n">
        <f aca="false">B554*4*LN(2)/(C554*1E-015*3.14*(F554*0.0001)^2)</f>
        <v>6.4034075454032E+020</v>
      </c>
      <c r="B554" s="8" t="n">
        <v>2.369215</v>
      </c>
      <c r="C554" s="8" t="n">
        <v>30</v>
      </c>
      <c r="D554" s="8" t="n">
        <v>3.8</v>
      </c>
      <c r="E554" s="6" t="n">
        <f aca="false">B554/(C554*1E-015)</f>
        <v>78973833333333.3</v>
      </c>
      <c r="F554" s="8" t="n">
        <v>3.3</v>
      </c>
      <c r="G554" s="8" t="s">
        <v>81</v>
      </c>
      <c r="H554" s="8" t="n">
        <v>0.324</v>
      </c>
      <c r="I554" s="8"/>
      <c r="J554" s="8"/>
      <c r="K554" s="8"/>
      <c r="L554" s="8"/>
      <c r="M554" s="8"/>
      <c r="N554" s="8"/>
      <c r="O554" s="8" t="s">
        <v>82</v>
      </c>
    </row>
    <row r="555" customFormat="false" ht="15" hidden="false" customHeight="false" outlineLevel="0" collapsed="false">
      <c r="A555" s="8" t="n">
        <f aca="false">B555*4*LN(2)/(C555*1E-015*3.14*(F555*0.0001)^2)</f>
        <v>6.36535275584662E+020</v>
      </c>
      <c r="B555" s="8" t="n">
        <v>2.355135</v>
      </c>
      <c r="C555" s="8" t="n">
        <v>30</v>
      </c>
      <c r="D555" s="8" t="n">
        <v>6.2</v>
      </c>
      <c r="E555" s="6" t="n">
        <f aca="false">B555/(C555*1E-015)</f>
        <v>78504500000000</v>
      </c>
      <c r="F555" s="8" t="n">
        <v>3.3</v>
      </c>
      <c r="G555" s="8" t="s">
        <v>81</v>
      </c>
      <c r="H555" s="8" t="n">
        <v>0.612</v>
      </c>
      <c r="I555" s="8"/>
      <c r="J555" s="8"/>
      <c r="K555" s="8"/>
      <c r="L555" s="8"/>
      <c r="M555" s="8"/>
      <c r="N555" s="8"/>
      <c r="O555" s="8" t="s">
        <v>82</v>
      </c>
    </row>
    <row r="556" customFormat="false" ht="15" hidden="false" customHeight="false" outlineLevel="0" collapsed="false">
      <c r="A556" s="8" t="n">
        <f aca="false">B556*4*LN(2)/(C556*1E-015*3.14*(F556*0.0001)^2)</f>
        <v>6.36020400768574E+020</v>
      </c>
      <c r="B556" s="8" t="n">
        <v>2.35323</v>
      </c>
      <c r="C556" s="8" t="n">
        <v>30</v>
      </c>
      <c r="D556" s="8" t="n">
        <v>6.2</v>
      </c>
      <c r="E556" s="6" t="n">
        <f aca="false">B556/(C556*1E-015)</f>
        <v>78441000000000</v>
      </c>
      <c r="F556" s="8" t="n">
        <v>3.3</v>
      </c>
      <c r="G556" s="8" t="s">
        <v>81</v>
      </c>
      <c r="H556" s="8" t="n">
        <v>0.633</v>
      </c>
      <c r="I556" s="8"/>
      <c r="J556" s="8"/>
      <c r="K556" s="8"/>
      <c r="L556" s="8"/>
      <c r="M556" s="8"/>
      <c r="N556" s="8"/>
      <c r="O556" s="8" t="s">
        <v>82</v>
      </c>
    </row>
    <row r="557" customFormat="false" ht="15" hidden="false" customHeight="false" outlineLevel="0" collapsed="false">
      <c r="A557" s="8" t="n">
        <f aca="false">B557*4*LN(2)/(C557*1E-015*3.14*(F557*0.0001)^2)</f>
        <v>6.378690851476E+020</v>
      </c>
      <c r="B557" s="8" t="n">
        <v>2.36007</v>
      </c>
      <c r="C557" s="8" t="n">
        <v>30</v>
      </c>
      <c r="D557" s="8" t="n">
        <v>6.2</v>
      </c>
      <c r="E557" s="6" t="n">
        <f aca="false">B557/(C557*1E-015)</f>
        <v>78669000000000</v>
      </c>
      <c r="F557" s="8" t="n">
        <v>3.3</v>
      </c>
      <c r="G557" s="8" t="s">
        <v>81</v>
      </c>
      <c r="H557" s="8" t="n">
        <v>0.625</v>
      </c>
      <c r="I557" s="8"/>
      <c r="J557" s="8"/>
      <c r="K557" s="8"/>
      <c r="L557" s="8"/>
      <c r="M557" s="8"/>
      <c r="N557" s="8"/>
      <c r="O557" s="8" t="s">
        <v>82</v>
      </c>
    </row>
    <row r="558" customFormat="false" ht="15" hidden="false" customHeight="false" outlineLevel="0" collapsed="false">
      <c r="A558" s="8" t="n">
        <f aca="false">B558*4*LN(2)/(C558*1E-015*3.14*(F558*0.0001)^2)</f>
        <v>6.22186349607684E+020</v>
      </c>
      <c r="B558" s="8" t="n">
        <v>2.302045</v>
      </c>
      <c r="C558" s="8" t="n">
        <v>30</v>
      </c>
      <c r="D558" s="8" t="n">
        <v>6.2</v>
      </c>
      <c r="E558" s="6" t="n">
        <f aca="false">B558/(C558*1E-015)</f>
        <v>76734833333333.3</v>
      </c>
      <c r="F558" s="8" t="n">
        <v>3.3</v>
      </c>
      <c r="G558" s="8" t="s">
        <v>81</v>
      </c>
      <c r="H558" s="8" t="n">
        <v>0.815</v>
      </c>
      <c r="I558" s="8"/>
      <c r="J558" s="8"/>
      <c r="K558" s="8"/>
      <c r="L558" s="8"/>
      <c r="M558" s="8"/>
      <c r="N558" s="8"/>
      <c r="O558" s="8" t="s">
        <v>82</v>
      </c>
    </row>
    <row r="559" customFormat="false" ht="15" hidden="false" customHeight="false" outlineLevel="0" collapsed="false">
      <c r="A559" s="8" t="n">
        <f aca="false">B559*4*LN(2)/(C559*1E-015*3.14*(F559*0.0001)^2)</f>
        <v>6.50246351395777E+020</v>
      </c>
      <c r="B559" s="8" t="n">
        <v>2.405865</v>
      </c>
      <c r="C559" s="8" t="n">
        <v>30</v>
      </c>
      <c r="D559" s="8" t="n">
        <v>6.2</v>
      </c>
      <c r="E559" s="6" t="n">
        <f aca="false">B559/(C559*1E-015)</f>
        <v>80195500000000</v>
      </c>
      <c r="F559" s="8" t="n">
        <v>3.3</v>
      </c>
      <c r="G559" s="8" t="s">
        <v>81</v>
      </c>
      <c r="H559" s="16" t="n">
        <v>0.64</v>
      </c>
      <c r="I559" s="8"/>
      <c r="J559" s="8"/>
      <c r="K559" s="8"/>
      <c r="L559" s="8"/>
      <c r="M559" s="8"/>
      <c r="N559" s="8"/>
      <c r="O559" s="8" t="s">
        <v>82</v>
      </c>
    </row>
    <row r="560" customFormat="false" ht="15" hidden="false" customHeight="false" outlineLevel="0" collapsed="false">
      <c r="A560" s="8" t="n">
        <f aca="false">B560*4*LN(2)/(C560*1E-015*3.14*(F560*0.0001)^2)</f>
        <v>6.20167391667431E+020</v>
      </c>
      <c r="B560" s="8" t="n">
        <v>2.294575</v>
      </c>
      <c r="C560" s="8" t="n">
        <v>30</v>
      </c>
      <c r="D560" s="8" t="n">
        <v>3.8</v>
      </c>
      <c r="E560" s="6" t="n">
        <f aca="false">B560/(C560*1E-015)</f>
        <v>76485833333333.3</v>
      </c>
      <c r="F560" s="8" t="n">
        <v>3.3</v>
      </c>
      <c r="G560" s="8" t="s">
        <v>81</v>
      </c>
      <c r="H560" s="8" t="n">
        <v>0.585</v>
      </c>
      <c r="I560" s="8"/>
      <c r="J560" s="8"/>
      <c r="K560" s="8"/>
      <c r="L560" s="8"/>
      <c r="M560" s="8"/>
      <c r="N560" s="8"/>
      <c r="O560" s="8" t="s">
        <v>82</v>
      </c>
    </row>
    <row r="561" customFormat="false" ht="15" hidden="false" customHeight="false" outlineLevel="0" collapsed="false">
      <c r="A561" s="8" t="n">
        <f aca="false">B561*4*LN(2)/(C561*1E-015*3.14*(F561*0.0001)^2)</f>
        <v>6.29690548698865E+020</v>
      </c>
      <c r="B561" s="8" t="n">
        <v>2.32981</v>
      </c>
      <c r="C561" s="8" t="n">
        <v>30</v>
      </c>
      <c r="D561" s="8" t="n">
        <v>4.2</v>
      </c>
      <c r="E561" s="6" t="n">
        <f aca="false">B561/(C561*1E-015)</f>
        <v>77660333333333.3</v>
      </c>
      <c r="F561" s="8" t="n">
        <v>3.3</v>
      </c>
      <c r="G561" s="8" t="s">
        <v>81</v>
      </c>
      <c r="H561" s="16" t="n">
        <v>0.43</v>
      </c>
      <c r="I561" s="8"/>
      <c r="J561" s="8"/>
      <c r="K561" s="8"/>
      <c r="L561" s="8"/>
      <c r="M561" s="8"/>
      <c r="N561" s="8"/>
      <c r="O561" s="8" t="s">
        <v>82</v>
      </c>
    </row>
    <row r="562" customFormat="false" ht="15" hidden="false" customHeight="false" outlineLevel="0" collapsed="false">
      <c r="A562" s="8" t="n">
        <f aca="false">B562*4*LN(2)/(C562*1E-015*3.14*(F562*0.0001)^2)</f>
        <v>6.34446046015967E+020</v>
      </c>
      <c r="B562" s="8" t="n">
        <v>2.347405</v>
      </c>
      <c r="C562" s="8" t="n">
        <v>30</v>
      </c>
      <c r="D562" s="8" t="n">
        <v>4.5</v>
      </c>
      <c r="E562" s="6" t="n">
        <f aca="false">B562/(C562*1E-015)</f>
        <v>78246833333333.3</v>
      </c>
      <c r="F562" s="8" t="n">
        <v>3.3</v>
      </c>
      <c r="G562" s="8" t="s">
        <v>81</v>
      </c>
      <c r="H562" s="8" t="n">
        <v>0.299</v>
      </c>
      <c r="I562" s="8"/>
      <c r="J562" s="8"/>
      <c r="K562" s="8"/>
      <c r="L562" s="8"/>
      <c r="M562" s="8"/>
      <c r="N562" s="8"/>
      <c r="O562" s="8" t="s">
        <v>82</v>
      </c>
    </row>
    <row r="563" customFormat="false" ht="15" hidden="false" customHeight="false" outlineLevel="0" collapsed="false">
      <c r="A563" s="8" t="n">
        <f aca="false">B563*4*LN(2)/(C563*1E-015*3.14*(F563*0.0001)^2)</f>
        <v>6.31529773435601E+020</v>
      </c>
      <c r="B563" s="8" t="n">
        <v>2.336615</v>
      </c>
      <c r="C563" s="8" t="n">
        <v>30</v>
      </c>
      <c r="D563" s="8" t="n">
        <v>6</v>
      </c>
      <c r="E563" s="6" t="n">
        <f aca="false">B563/(C563*1E-015)</f>
        <v>77887166666666.7</v>
      </c>
      <c r="F563" s="8" t="n">
        <v>3.3</v>
      </c>
      <c r="G563" s="8" t="s">
        <v>81</v>
      </c>
      <c r="H563" s="8" t="n">
        <v>0.608</v>
      </c>
      <c r="I563" s="8"/>
      <c r="J563" s="8"/>
      <c r="K563" s="8"/>
      <c r="L563" s="8"/>
      <c r="M563" s="8"/>
      <c r="N563" s="8"/>
      <c r="O563" s="8" t="s">
        <v>82</v>
      </c>
    </row>
    <row r="564" customFormat="false" ht="15" hidden="false" customHeight="false" outlineLevel="0" collapsed="false">
      <c r="A564" s="8" t="n">
        <f aca="false">B564*4*LN(2)/(C564*1E-015*3.14*(F564*0.0001)^2)</f>
        <v>6.35801477618426E+020</v>
      </c>
      <c r="B564" s="8" t="n">
        <v>2.35242</v>
      </c>
      <c r="C564" s="8" t="n">
        <v>30</v>
      </c>
      <c r="D564" s="8" t="n">
        <v>4.8</v>
      </c>
      <c r="E564" s="6" t="n">
        <f aca="false">B564/(C564*1E-015)</f>
        <v>78414000000000</v>
      </c>
      <c r="F564" s="8" t="n">
        <v>3.3</v>
      </c>
      <c r="G564" s="8" t="s">
        <v>81</v>
      </c>
      <c r="H564" s="8" t="n">
        <v>0.605</v>
      </c>
      <c r="I564" s="8"/>
      <c r="J564" s="8"/>
      <c r="K564" s="8"/>
      <c r="L564" s="8"/>
      <c r="M564" s="8"/>
      <c r="N564" s="8"/>
      <c r="O564" s="8" t="s">
        <v>82</v>
      </c>
    </row>
    <row r="565" customFormat="false" ht="15" hidden="false" customHeight="false" outlineLevel="0" collapsed="false">
      <c r="A565" s="8" t="n">
        <f aca="false">B565*4*LN(2)/(C565*1E-015*3.14*(F565*0.0001)^2)</f>
        <v>6.32108162992782E+020</v>
      </c>
      <c r="B565" s="8" t="n">
        <v>2.338755</v>
      </c>
      <c r="C565" s="8" t="n">
        <v>30</v>
      </c>
      <c r="D565" s="8" t="n">
        <v>4</v>
      </c>
      <c r="E565" s="6" t="n">
        <f aca="false">B565/(C565*1E-015)</f>
        <v>77958500000000</v>
      </c>
      <c r="F565" s="8" t="n">
        <v>3.3</v>
      </c>
      <c r="G565" s="8" t="s">
        <v>81</v>
      </c>
      <c r="H565" s="8" t="n">
        <v>0.479</v>
      </c>
      <c r="I565" s="8"/>
      <c r="J565" s="8"/>
      <c r="K565" s="8"/>
      <c r="L565" s="8"/>
      <c r="M565" s="8"/>
      <c r="N565" s="8"/>
      <c r="O565" s="8" t="s">
        <v>82</v>
      </c>
    </row>
    <row r="566" customFormat="false" ht="15" hidden="false" customHeight="false" outlineLevel="0" collapsed="false">
      <c r="A566" s="8" t="n">
        <f aca="false">B566*4*LN(2)/(C566*1E-015*3.14*(F566*0.0001)^2)</f>
        <v>6.39178569916077E+020</v>
      </c>
      <c r="B566" s="8" t="n">
        <v>2.364915</v>
      </c>
      <c r="C566" s="8" t="n">
        <v>30</v>
      </c>
      <c r="D566" s="8" t="n">
        <v>4</v>
      </c>
      <c r="E566" s="6" t="n">
        <f aca="false">B566/(C566*1E-015)</f>
        <v>78830500000000</v>
      </c>
      <c r="F566" s="8" t="n">
        <v>3.3</v>
      </c>
      <c r="G566" s="8" t="s">
        <v>81</v>
      </c>
      <c r="H566" s="8" t="n">
        <v>0.345</v>
      </c>
      <c r="I566" s="8"/>
      <c r="J566" s="8"/>
      <c r="K566" s="8"/>
      <c r="L566" s="8"/>
      <c r="M566" s="8"/>
      <c r="N566" s="8"/>
      <c r="O566" s="8" t="s">
        <v>82</v>
      </c>
    </row>
    <row r="567" customFormat="false" ht="15" hidden="false" customHeight="false" outlineLevel="0" collapsed="false">
      <c r="A567" s="8" t="n">
        <f aca="false">B567*4*LN(2)/(C567*1E-015*3.14*(F567*0.0001)^2)</f>
        <v>6.30474347631493E+020</v>
      </c>
      <c r="B567" s="8" t="n">
        <v>2.33271</v>
      </c>
      <c r="C567" s="8" t="n">
        <v>30</v>
      </c>
      <c r="D567" s="8" t="n">
        <v>6.2</v>
      </c>
      <c r="E567" s="6" t="n">
        <f aca="false">B567/(C567*1E-015)</f>
        <v>77757000000000</v>
      </c>
      <c r="F567" s="8" t="n">
        <v>3.3</v>
      </c>
      <c r="G567" s="8" t="s">
        <v>81</v>
      </c>
      <c r="H567" s="8" t="n">
        <v>0.662</v>
      </c>
      <c r="I567" s="8"/>
      <c r="J567" s="8"/>
      <c r="K567" s="8"/>
      <c r="L567" s="8"/>
      <c r="M567" s="8"/>
      <c r="N567" s="8"/>
      <c r="O567" s="8" t="s">
        <v>82</v>
      </c>
    </row>
    <row r="568" customFormat="false" ht="15" hidden="false" customHeight="false" outlineLevel="0" collapsed="false">
      <c r="A568" s="8" t="n">
        <f aca="false">B568*4*LN(2)/(C568*1E-015*3.14*(F568*0.0001)^2)</f>
        <v>6.38098819317509E+020</v>
      </c>
      <c r="B568" s="8" t="n">
        <v>2.36092</v>
      </c>
      <c r="C568" s="8" t="n">
        <v>30</v>
      </c>
      <c r="D568" s="8" t="n">
        <v>3.8</v>
      </c>
      <c r="E568" s="6" t="n">
        <f aca="false">B568/(C568*1E-015)</f>
        <v>78697333333333.3</v>
      </c>
      <c r="F568" s="8" t="n">
        <v>3.3</v>
      </c>
      <c r="G568" s="8" t="s">
        <v>81</v>
      </c>
      <c r="H568" s="8" t="n">
        <v>0.607</v>
      </c>
      <c r="I568" s="8"/>
      <c r="J568" s="8"/>
      <c r="K568" s="8"/>
      <c r="L568" s="8"/>
      <c r="M568" s="8"/>
      <c r="N568" s="8"/>
      <c r="O568" s="8" t="s">
        <v>82</v>
      </c>
    </row>
    <row r="569" customFormat="false" ht="15" hidden="false" customHeight="false" outlineLevel="0" collapsed="false">
      <c r="A569" s="8" t="n">
        <f aca="false">B569*4*LN(2)/(C569*1E-015*3.14*(F569*0.0001)^2)</f>
        <v>6.33921711557588E+020</v>
      </c>
      <c r="B569" s="8" t="n">
        <v>2.345465</v>
      </c>
      <c r="C569" s="8" t="n">
        <v>30</v>
      </c>
      <c r="D569" s="8" t="n">
        <v>5.5</v>
      </c>
      <c r="E569" s="6" t="n">
        <f aca="false">B569/(C569*1E-015)</f>
        <v>78182166666666.7</v>
      </c>
      <c r="F569" s="8" t="n">
        <v>3.3</v>
      </c>
      <c r="G569" s="8" t="s">
        <v>81</v>
      </c>
      <c r="H569" s="8" t="n">
        <v>0.689</v>
      </c>
      <c r="I569" s="8"/>
      <c r="J569" s="8"/>
      <c r="K569" s="8"/>
      <c r="L569" s="8"/>
      <c r="M569" s="8"/>
      <c r="N569" s="8"/>
      <c r="O569" s="8" t="s">
        <v>82</v>
      </c>
    </row>
    <row r="570" customFormat="false" ht="15" hidden="false" customHeight="false" outlineLevel="0" collapsed="false">
      <c r="A570" s="8" t="n">
        <f aca="false">B570*4*LN(2)/(C570*1E-015*3.14*(F570*0.0001)^2)</f>
        <v>6.25824257757056E+020</v>
      </c>
      <c r="B570" s="8" t="n">
        <v>2.315505</v>
      </c>
      <c r="C570" s="8" t="n">
        <v>30</v>
      </c>
      <c r="D570" s="8" t="n">
        <v>5.5</v>
      </c>
      <c r="E570" s="6" t="n">
        <f aca="false">B570/(C570*1E-015)</f>
        <v>77183500000000</v>
      </c>
      <c r="F570" s="8" t="n">
        <v>3.3</v>
      </c>
      <c r="G570" s="8" t="s">
        <v>81</v>
      </c>
      <c r="H570" s="8" t="n">
        <v>0.657</v>
      </c>
      <c r="I570" s="8"/>
      <c r="J570" s="8"/>
      <c r="K570" s="8"/>
      <c r="L570" s="8"/>
      <c r="M570" s="8"/>
      <c r="N570" s="8"/>
      <c r="O570" s="8" t="s">
        <v>82</v>
      </c>
    </row>
    <row r="571" customFormat="false" ht="15" hidden="false" customHeight="false" outlineLevel="0" collapsed="false">
      <c r="A571" s="8" t="n">
        <f aca="false">B571*4*LN(2)/(C571*1E-015*3.14*(F571*0.0001)^2)</f>
        <v>6.32486548684396E+020</v>
      </c>
      <c r="B571" s="8" t="n">
        <v>2.340155</v>
      </c>
      <c r="C571" s="8" t="n">
        <v>30</v>
      </c>
      <c r="D571" s="8" t="n">
        <v>4</v>
      </c>
      <c r="E571" s="6" t="n">
        <f aca="false">B571/(C571*1E-015)</f>
        <v>78005166666666.7</v>
      </c>
      <c r="F571" s="8" t="n">
        <v>3.3</v>
      </c>
      <c r="G571" s="8" t="s">
        <v>81</v>
      </c>
      <c r="H571" s="8" t="n">
        <v>0.605</v>
      </c>
      <c r="I571" s="8"/>
      <c r="J571" s="8"/>
      <c r="K571" s="8"/>
      <c r="L571" s="8"/>
      <c r="M571" s="8"/>
      <c r="N571" s="8"/>
      <c r="O571" s="8" t="s">
        <v>82</v>
      </c>
    </row>
    <row r="572" customFormat="false" ht="15" hidden="false" customHeight="false" outlineLevel="0" collapsed="false">
      <c r="A572" s="8" t="n">
        <f aca="false">B572*4*LN(2)/(C572*1E-015*3.14*(F572*0.0001)^2)</f>
        <v>6.20356584513238E+020</v>
      </c>
      <c r="B572" s="8" t="n">
        <v>2.295275</v>
      </c>
      <c r="C572" s="8" t="n">
        <v>30</v>
      </c>
      <c r="D572" s="8" t="n">
        <v>4</v>
      </c>
      <c r="E572" s="6" t="n">
        <f aca="false">B572/(C572*1E-015)</f>
        <v>76509166666666.7</v>
      </c>
      <c r="F572" s="8" t="n">
        <v>3.3</v>
      </c>
      <c r="G572" s="8" t="s">
        <v>81</v>
      </c>
      <c r="H572" s="8" t="n">
        <v>0.453</v>
      </c>
      <c r="I572" s="8"/>
      <c r="J572" s="8"/>
      <c r="K572" s="8"/>
      <c r="L572" s="8"/>
      <c r="M572" s="8"/>
      <c r="N572" s="8"/>
      <c r="O572" s="8" t="s">
        <v>82</v>
      </c>
    </row>
    <row r="573" customFormat="false" ht="15" hidden="false" customHeight="false" outlineLevel="0" collapsed="false">
      <c r="A573" s="8" t="n">
        <f aca="false">B573*4*LN(2)/(C573*1E-015*3.14*(F573*0.0001)^2)</f>
        <v>6.21075517327304E+020</v>
      </c>
      <c r="B573" s="8" t="n">
        <v>2.297935</v>
      </c>
      <c r="C573" s="8" t="n">
        <v>30</v>
      </c>
      <c r="D573" s="8" t="n">
        <v>4.5</v>
      </c>
      <c r="E573" s="6" t="n">
        <f aca="false">B573/(C573*1E-015)</f>
        <v>76597833333333.3</v>
      </c>
      <c r="F573" s="8" t="n">
        <v>3.3</v>
      </c>
      <c r="G573" s="8" t="s">
        <v>81</v>
      </c>
      <c r="H573" s="8" t="n">
        <v>0.107</v>
      </c>
      <c r="I573" s="8"/>
      <c r="J573" s="8"/>
      <c r="K573" s="8"/>
      <c r="L573" s="8"/>
      <c r="M573" s="8"/>
      <c r="N573" s="8"/>
      <c r="O573" s="8" t="s">
        <v>82</v>
      </c>
    </row>
    <row r="574" customFormat="false" ht="15" hidden="false" customHeight="false" outlineLevel="0" collapsed="false">
      <c r="A574" s="8" t="n">
        <f aca="false">B574*4*LN(2)/(C574*1E-015*3.14*(F574*0.0001)^2)</f>
        <v>6.27226987570966E+020</v>
      </c>
      <c r="B574" s="8" t="n">
        <v>2.320695</v>
      </c>
      <c r="C574" s="8" t="n">
        <v>30</v>
      </c>
      <c r="D574" s="8" t="n">
        <v>3.8</v>
      </c>
      <c r="E574" s="6" t="n">
        <f aca="false">B574/(C574*1E-015)</f>
        <v>77356500000000</v>
      </c>
      <c r="F574" s="8" t="n">
        <v>3.3</v>
      </c>
      <c r="G574" s="8" t="s">
        <v>81</v>
      </c>
      <c r="H574" s="8" t="n">
        <v>0.125</v>
      </c>
      <c r="I574" s="8"/>
      <c r="J574" s="8"/>
      <c r="K574" s="8"/>
      <c r="L574" s="8"/>
      <c r="M574" s="8"/>
      <c r="N574" s="8"/>
      <c r="O574" s="8" t="s">
        <v>82</v>
      </c>
    </row>
    <row r="575" customFormat="false" ht="15" hidden="false" customHeight="false" outlineLevel="0" collapsed="false">
      <c r="A575" s="8" t="n">
        <f aca="false">B575*4*LN(2)/(C575*1E-015*3.14*(F575*0.0001)^2)</f>
        <v>6.34654158146354E+020</v>
      </c>
      <c r="B575" s="8" t="n">
        <v>2.348175</v>
      </c>
      <c r="C575" s="8" t="n">
        <v>30</v>
      </c>
      <c r="D575" s="8" t="n">
        <v>3.8</v>
      </c>
      <c r="E575" s="6" t="n">
        <f aca="false">B575/(C575*1E-015)</f>
        <v>78272500000000</v>
      </c>
      <c r="F575" s="8" t="n">
        <v>3.3</v>
      </c>
      <c r="G575" s="8" t="s">
        <v>81</v>
      </c>
      <c r="H575" s="8" t="n">
        <v>0.253</v>
      </c>
      <c r="I575" s="8"/>
      <c r="J575" s="8"/>
      <c r="K575" s="8"/>
      <c r="L575" s="8"/>
      <c r="M575" s="8"/>
      <c r="N575" s="8"/>
      <c r="O575" s="8" t="s">
        <v>82</v>
      </c>
    </row>
    <row r="576" customFormat="false" ht="15" hidden="false" customHeight="false" outlineLevel="0" collapsed="false">
      <c r="A576" s="8" t="n">
        <f aca="false">B576*4*LN(2)/(C576*1E-015*3.14*(F576*0.0001)^2)</f>
        <v>6.17702479162062E+020</v>
      </c>
      <c r="B576" s="8" t="n">
        <v>2.285455</v>
      </c>
      <c r="C576" s="8" t="n">
        <v>30</v>
      </c>
      <c r="D576" s="8" t="n">
        <v>3.8</v>
      </c>
      <c r="E576" s="6" t="n">
        <f aca="false">B576/(C576*1E-015)</f>
        <v>76181833333333.3</v>
      </c>
      <c r="F576" s="8" t="n">
        <v>3.3</v>
      </c>
      <c r="G576" s="8" t="s">
        <v>81</v>
      </c>
      <c r="H576" s="8" t="n">
        <v>0.292</v>
      </c>
      <c r="I576" s="8"/>
      <c r="J576" s="8"/>
      <c r="K576" s="8"/>
      <c r="L576" s="8"/>
      <c r="M576" s="8"/>
      <c r="N576" s="8"/>
      <c r="O576" s="8" t="s">
        <v>82</v>
      </c>
    </row>
    <row r="577" customFormat="false" ht="15" hidden="false" customHeight="false" outlineLevel="0" collapsed="false">
      <c r="A577" s="8" t="n">
        <f aca="false">B577*4*LN(2)/(C577*1E-015*3.14*(F577*0.0001)^2)</f>
        <v>6.07592824308628E+020</v>
      </c>
      <c r="B577" s="8" t="n">
        <v>2.24805</v>
      </c>
      <c r="C577" s="8" t="n">
        <v>30</v>
      </c>
      <c r="D577" s="8" t="n">
        <v>3.8</v>
      </c>
      <c r="E577" s="6" t="n">
        <f aca="false">B577/(C577*1E-015)</f>
        <v>74935000000000</v>
      </c>
      <c r="F577" s="8" t="n">
        <v>3.3</v>
      </c>
      <c r="G577" s="8" t="s">
        <v>81</v>
      </c>
      <c r="H577" s="8" t="n">
        <v>0.272</v>
      </c>
      <c r="I577" s="8"/>
      <c r="J577" s="8"/>
      <c r="K577" s="8"/>
      <c r="L577" s="8"/>
      <c r="M577" s="8"/>
      <c r="N577" s="8"/>
      <c r="O577" s="8" t="s">
        <v>82</v>
      </c>
    </row>
    <row r="578" customFormat="false" ht="15" hidden="false" customHeight="false" outlineLevel="0" collapsed="false">
      <c r="A578" s="8" t="n">
        <f aca="false">B578*4*LN(2)/(C578*1E-015*3.14*(F578*0.0001)^2)</f>
        <v>6.21101193499235E+020</v>
      </c>
      <c r="B578" s="8" t="n">
        <v>2.29803</v>
      </c>
      <c r="C578" s="8" t="n">
        <v>30</v>
      </c>
      <c r="D578" s="8" t="n">
        <v>3.8</v>
      </c>
      <c r="E578" s="6" t="n">
        <f aca="false">B578/(C578*1E-015)</f>
        <v>76601000000000</v>
      </c>
      <c r="F578" s="8" t="n">
        <v>3.3</v>
      </c>
      <c r="G578" s="8" t="s">
        <v>81</v>
      </c>
      <c r="H578" s="8" t="n">
        <v>0.266</v>
      </c>
      <c r="I578" s="8"/>
      <c r="J578" s="8"/>
      <c r="K578" s="8"/>
      <c r="L578" s="8"/>
      <c r="M578" s="8"/>
      <c r="N578" s="8"/>
      <c r="O578" s="8" t="s">
        <v>82</v>
      </c>
    </row>
    <row r="579" customFormat="false" ht="15" hidden="false" customHeight="false" outlineLevel="0" collapsed="false">
      <c r="A579" s="8" t="n">
        <f aca="false">B579*4*LN(2)/(C579*1E-015*3.14*(F579*0.0001)^2)</f>
        <v>6.11792905485539E+020</v>
      </c>
      <c r="B579" s="8" t="n">
        <v>2.26359</v>
      </c>
      <c r="C579" s="8" t="n">
        <v>30</v>
      </c>
      <c r="D579" s="8" t="n">
        <v>4</v>
      </c>
      <c r="E579" s="6" t="n">
        <f aca="false">B579/(C579*1E-015)</f>
        <v>75453000000000</v>
      </c>
      <c r="F579" s="8" t="n">
        <v>3.3</v>
      </c>
      <c r="G579" s="8" t="s">
        <v>81</v>
      </c>
      <c r="H579" s="16" t="n">
        <v>0.27</v>
      </c>
      <c r="I579" s="8"/>
      <c r="J579" s="8"/>
      <c r="K579" s="8"/>
      <c r="L579" s="8"/>
      <c r="M579" s="8"/>
      <c r="N579" s="8"/>
      <c r="O579" s="8" t="s">
        <v>82</v>
      </c>
    </row>
    <row r="580" customFormat="false" ht="15" hidden="false" customHeight="false" outlineLevel="0" collapsed="false">
      <c r="A580" s="8" t="n">
        <f aca="false">B580*4*LN(2)/(C580*1E-015*3.14*(F580*0.0001)^2)</f>
        <v>6.12183453574383E+020</v>
      </c>
      <c r="B580" s="8" t="n">
        <v>2.265035</v>
      </c>
      <c r="C580" s="8" t="n">
        <v>30</v>
      </c>
      <c r="D580" s="8" t="n">
        <v>4</v>
      </c>
      <c r="E580" s="6" t="n">
        <f aca="false">B580/(C580*1E-015)</f>
        <v>75501166666666.7</v>
      </c>
      <c r="F580" s="8" t="n">
        <v>3.3</v>
      </c>
      <c r="G580" s="8" t="s">
        <v>81</v>
      </c>
      <c r="H580" s="16" t="n">
        <v>0.27</v>
      </c>
      <c r="I580" s="8"/>
      <c r="J580" s="8"/>
      <c r="K580" s="8"/>
      <c r="L580" s="8"/>
      <c r="M580" s="8"/>
      <c r="N580" s="8"/>
      <c r="O580" s="8" t="s">
        <v>82</v>
      </c>
    </row>
    <row r="581" customFormat="false" ht="15" hidden="false" customHeight="false" outlineLevel="0" collapsed="false">
      <c r="A581" s="8" t="n">
        <f aca="false">B581*4*LN(2)/(C581*1E-015*3.14*(F581*0.0001)^2)</f>
        <v>6.14541607259618E+020</v>
      </c>
      <c r="B581" s="8" t="n">
        <v>2.27376</v>
      </c>
      <c r="C581" s="8" t="n">
        <v>30</v>
      </c>
      <c r="D581" s="8" t="n">
        <v>4</v>
      </c>
      <c r="E581" s="6" t="n">
        <f aca="false">B581/(C581*1E-015)</f>
        <v>75792000000000</v>
      </c>
      <c r="F581" s="8" t="n">
        <v>3.3</v>
      </c>
      <c r="G581" s="8" t="s">
        <v>81</v>
      </c>
      <c r="H581" s="8" t="n">
        <v>0.275</v>
      </c>
      <c r="I581" s="8"/>
      <c r="J581" s="8"/>
      <c r="K581" s="8"/>
      <c r="L581" s="8"/>
      <c r="M581" s="8"/>
      <c r="N581" s="8"/>
      <c r="O581" s="8" t="s">
        <v>82</v>
      </c>
    </row>
    <row r="582" customFormat="false" ht="15" hidden="false" customHeight="false" outlineLevel="0" collapsed="false">
      <c r="A582" s="8" t="n">
        <f aca="false">B582*4*LN(2)/(C582*1E-015*3.14*(F582*0.0001)^2)</f>
        <v>6.24758020933187E+020</v>
      </c>
      <c r="B582" s="8" t="n">
        <v>2.31156</v>
      </c>
      <c r="C582" s="8" t="n">
        <v>30</v>
      </c>
      <c r="D582" s="8" t="n">
        <v>4</v>
      </c>
      <c r="E582" s="6" t="n">
        <f aca="false">B582/(C582*1E-015)</f>
        <v>77052000000000</v>
      </c>
      <c r="F582" s="8" t="n">
        <v>3.3</v>
      </c>
      <c r="G582" s="8" t="s">
        <v>81</v>
      </c>
      <c r="H582" s="8" t="n">
        <v>0.257</v>
      </c>
      <c r="I582" s="8"/>
      <c r="J582" s="8"/>
      <c r="K582" s="8"/>
      <c r="L582" s="8"/>
      <c r="M582" s="8"/>
      <c r="N582" s="8"/>
      <c r="O582" s="8" t="s">
        <v>82</v>
      </c>
    </row>
    <row r="583" customFormat="false" ht="15" hidden="false" customHeight="false" outlineLevel="0" collapsed="false">
      <c r="A583" s="8" t="n">
        <f aca="false">B583*4*LN(2)/(C583*1E-015*3.14*(F583*0.0001)^2)</f>
        <v>6.17229497047545E+020</v>
      </c>
      <c r="B583" s="8" t="n">
        <v>2.283705</v>
      </c>
      <c r="C583" s="8" t="n">
        <v>30</v>
      </c>
      <c r="D583" s="8" t="n">
        <v>4</v>
      </c>
      <c r="E583" s="6" t="n">
        <f aca="false">B583/(C583*1E-015)</f>
        <v>76123500000000</v>
      </c>
      <c r="F583" s="8" t="n">
        <v>3.3</v>
      </c>
      <c r="G583" s="8" t="s">
        <v>81</v>
      </c>
      <c r="H583" s="8" t="n">
        <v>0.338</v>
      </c>
      <c r="I583" s="8"/>
      <c r="J583" s="8"/>
      <c r="K583" s="8"/>
      <c r="L583" s="8"/>
      <c r="M583" s="8"/>
      <c r="N583" s="8"/>
      <c r="O583" s="8" t="s">
        <v>82</v>
      </c>
    </row>
    <row r="584" customFormat="false" ht="15" hidden="false" customHeight="false" outlineLevel="0" collapsed="false">
      <c r="A584" s="8" t="n">
        <f aca="false">B584*4*LN(2)/(C584*1E-015*3.14*(F584*0.0001)^2)</f>
        <v>6.22013373291518E+020</v>
      </c>
      <c r="B584" s="8" t="n">
        <v>2.301405</v>
      </c>
      <c r="C584" s="8" t="n">
        <v>30</v>
      </c>
      <c r="D584" s="8" t="n">
        <v>4</v>
      </c>
      <c r="E584" s="6" t="n">
        <f aca="false">B584/(C584*1E-015)</f>
        <v>76713500000000</v>
      </c>
      <c r="F584" s="8" t="n">
        <v>3.3</v>
      </c>
      <c r="G584" s="8" t="s">
        <v>81</v>
      </c>
      <c r="H584" s="8" t="n">
        <v>0.256</v>
      </c>
      <c r="I584" s="8"/>
      <c r="J584" s="8"/>
      <c r="K584" s="8"/>
      <c r="L584" s="8"/>
      <c r="M584" s="8"/>
      <c r="N584" s="8"/>
      <c r="O584" s="8" t="s">
        <v>82</v>
      </c>
    </row>
    <row r="585" customFormat="false" ht="15" hidden="false" customHeight="false" outlineLevel="0" collapsed="false">
      <c r="A585" s="8" t="n">
        <f aca="false">B585*4*LN(2)/(C585*1E-015*3.14*(F585*0.0001)^2)</f>
        <v>6.31141928101697E+020</v>
      </c>
      <c r="B585" s="8" t="n">
        <v>2.33518</v>
      </c>
      <c r="C585" s="8" t="n">
        <v>30</v>
      </c>
      <c r="D585" s="8" t="n">
        <v>4</v>
      </c>
      <c r="E585" s="6" t="n">
        <f aca="false">B585/(C585*1E-015)</f>
        <v>77839333333333.3</v>
      </c>
      <c r="F585" s="8" t="n">
        <v>3.3</v>
      </c>
      <c r="G585" s="8" t="s">
        <v>81</v>
      </c>
      <c r="H585" s="8" t="n">
        <v>0.279</v>
      </c>
      <c r="I585" s="8"/>
      <c r="J585" s="8"/>
      <c r="K585" s="8"/>
      <c r="L585" s="8"/>
      <c r="M585" s="8"/>
      <c r="N585" s="8"/>
      <c r="O585" s="8" t="s">
        <v>82</v>
      </c>
    </row>
    <row r="586" customFormat="false" ht="15" hidden="false" customHeight="false" outlineLevel="0" collapsed="false">
      <c r="A586" s="8" t="n">
        <f aca="false">B586*4*LN(2)/(C586*1E-015*3.14*(F586*0.0001)^2)</f>
        <v>6.26363457367605E+020</v>
      </c>
      <c r="B586" s="8" t="n">
        <v>2.3175</v>
      </c>
      <c r="C586" s="8" t="n">
        <v>30</v>
      </c>
      <c r="D586" s="8" t="n">
        <v>4</v>
      </c>
      <c r="E586" s="6" t="n">
        <f aca="false">B586/(C586*1E-015)</f>
        <v>77250000000000</v>
      </c>
      <c r="F586" s="8" t="n">
        <v>3.3</v>
      </c>
      <c r="G586" s="8" t="s">
        <v>81</v>
      </c>
      <c r="H586" s="8" t="n">
        <v>0.284</v>
      </c>
      <c r="I586" s="8"/>
      <c r="J586" s="8"/>
      <c r="K586" s="8"/>
      <c r="L586" s="8"/>
      <c r="M586" s="8"/>
      <c r="N586" s="8"/>
      <c r="O586" s="8" t="s">
        <v>82</v>
      </c>
    </row>
    <row r="587" customFormat="false" ht="15" hidden="false" customHeight="false" outlineLevel="0" collapsed="false">
      <c r="A587" s="8" t="n">
        <f aca="false">B587*4*LN(2)/(C587*1E-015*3.14*(F587*0.0001)^2)</f>
        <v>6.20617400364958E+020</v>
      </c>
      <c r="B587" s="8" t="n">
        <v>2.29624</v>
      </c>
      <c r="C587" s="8" t="n">
        <v>30</v>
      </c>
      <c r="D587" s="8" t="n">
        <v>4</v>
      </c>
      <c r="E587" s="6" t="n">
        <f aca="false">B587/(C587*1E-015)</f>
        <v>76541333333333.3</v>
      </c>
      <c r="F587" s="8" t="n">
        <v>3.3</v>
      </c>
      <c r="G587" s="8" t="s">
        <v>81</v>
      </c>
      <c r="H587" s="16" t="n">
        <v>0.3</v>
      </c>
      <c r="I587" s="8"/>
      <c r="J587" s="8"/>
      <c r="K587" s="8"/>
      <c r="L587" s="8"/>
      <c r="M587" s="8"/>
      <c r="N587" s="8"/>
      <c r="O587" s="8" t="s">
        <v>82</v>
      </c>
    </row>
    <row r="588" customFormat="false" ht="15" hidden="false" customHeight="false" outlineLevel="0" collapsed="false">
      <c r="A588" s="8" t="n">
        <f aca="false">B588*4*LN(2)/(C588*1E-015*3.14*(F588*0.0001)^2)</f>
        <v>6.20941730957769E+020</v>
      </c>
      <c r="B588" s="8" t="n">
        <v>2.29744</v>
      </c>
      <c r="C588" s="8" t="n">
        <v>30</v>
      </c>
      <c r="D588" s="8" t="n">
        <v>4</v>
      </c>
      <c r="E588" s="6" t="n">
        <f aca="false">B588/(C588*1E-015)</f>
        <v>76581333333333.3</v>
      </c>
      <c r="F588" s="8" t="n">
        <v>3.3</v>
      </c>
      <c r="G588" s="8" t="s">
        <v>81</v>
      </c>
      <c r="H588" s="8" t="n">
        <v>0.286</v>
      </c>
      <c r="I588" s="8"/>
      <c r="J588" s="8"/>
      <c r="K588" s="8"/>
      <c r="L588" s="8"/>
      <c r="M588" s="8"/>
      <c r="N588" s="8"/>
      <c r="O588" s="8" t="s">
        <v>82</v>
      </c>
    </row>
    <row r="589" customFormat="false" ht="15" hidden="false" customHeight="false" outlineLevel="0" collapsed="false">
      <c r="A589" s="8" t="n">
        <f aca="false">B589*4*LN(2)/(C589*1E-015*3.14*(F589*0.0001)^2)</f>
        <v>6.21556607706641E+020</v>
      </c>
      <c r="B589" s="8" t="n">
        <v>2.299715</v>
      </c>
      <c r="C589" s="8" t="n">
        <v>30</v>
      </c>
      <c r="D589" s="8" t="n">
        <v>5.5</v>
      </c>
      <c r="E589" s="6" t="n">
        <f aca="false">B589/(C589*1E-015)</f>
        <v>76657166666666.7</v>
      </c>
      <c r="F589" s="8" t="n">
        <v>3.3</v>
      </c>
      <c r="G589" s="8" t="s">
        <v>81</v>
      </c>
      <c r="H589" s="8" t="n">
        <v>0.131</v>
      </c>
      <c r="I589" s="8"/>
      <c r="J589" s="8"/>
      <c r="K589" s="8"/>
      <c r="L589" s="8"/>
      <c r="M589" s="8"/>
      <c r="N589" s="8"/>
      <c r="O589" s="8" t="s">
        <v>82</v>
      </c>
    </row>
    <row r="590" customFormat="false" ht="15" hidden="false" customHeight="false" outlineLevel="0" collapsed="false">
      <c r="A590" s="8" t="n">
        <f aca="false">B590*4*LN(2)/(C590*1E-015*3.14*(F590*0.0001)^2)</f>
        <v>6.13868621279534E+020</v>
      </c>
      <c r="B590" s="8" t="n">
        <v>2.27127</v>
      </c>
      <c r="C590" s="8" t="n">
        <v>30</v>
      </c>
      <c r="D590" s="8" t="n">
        <v>4</v>
      </c>
      <c r="E590" s="6" t="n">
        <f aca="false">B590/(C590*1E-015)</f>
        <v>75709000000000</v>
      </c>
      <c r="F590" s="8" t="n">
        <v>3.3</v>
      </c>
      <c r="G590" s="8" t="s">
        <v>81</v>
      </c>
      <c r="H590" s="8" t="n">
        <v>0.274</v>
      </c>
      <c r="I590" s="8"/>
      <c r="J590" s="8"/>
      <c r="K590" s="8"/>
      <c r="L590" s="8"/>
      <c r="M590" s="8"/>
      <c r="N590" s="8"/>
      <c r="O590" s="8" t="s">
        <v>82</v>
      </c>
    </row>
    <row r="591" customFormat="false" ht="15" hidden="false" customHeight="false" outlineLevel="0" collapsed="false">
      <c r="A591" s="8" t="n">
        <f aca="false">B591*4*LN(2)/(C591*1E-015*3.14*(F591*0.0001)^2)</f>
        <v>6.24179631376006E+020</v>
      </c>
      <c r="B591" s="8" t="n">
        <v>2.30942</v>
      </c>
      <c r="C591" s="8" t="n">
        <v>30</v>
      </c>
      <c r="D591" s="8" t="n">
        <v>4</v>
      </c>
      <c r="E591" s="6" t="n">
        <f aca="false">B591/(C591*1E-015)</f>
        <v>76980666666666.6</v>
      </c>
      <c r="F591" s="8" t="n">
        <v>3.3</v>
      </c>
      <c r="G591" s="8" t="s">
        <v>81</v>
      </c>
      <c r="H591" s="8" t="n">
        <v>0.283</v>
      </c>
      <c r="I591" s="8"/>
      <c r="J591" s="8"/>
      <c r="K591" s="8"/>
      <c r="L591" s="8"/>
      <c r="M591" s="8"/>
      <c r="N591" s="8"/>
      <c r="O591" s="8" t="s">
        <v>82</v>
      </c>
    </row>
    <row r="592" customFormat="false" ht="15" hidden="false" customHeight="false" outlineLevel="0" collapsed="false">
      <c r="A592" s="8" t="n">
        <f aca="false">B592*4*LN(2)/(C592*1E-015*3.14*(F592*0.0001)^2)</f>
        <v>6.20363341400589E+020</v>
      </c>
      <c r="B592" s="8" t="n">
        <v>2.2953</v>
      </c>
      <c r="C592" s="8" t="n">
        <v>30</v>
      </c>
      <c r="D592" s="8" t="n">
        <v>4</v>
      </c>
      <c r="E592" s="6" t="n">
        <f aca="false">B592/(C592*1E-015)</f>
        <v>76510000000000</v>
      </c>
      <c r="F592" s="8" t="n">
        <v>3.3</v>
      </c>
      <c r="G592" s="8" t="s">
        <v>81</v>
      </c>
      <c r="H592" s="8" t="n">
        <v>0.278</v>
      </c>
      <c r="I592" s="8"/>
      <c r="J592" s="8"/>
      <c r="K592" s="8"/>
      <c r="L592" s="8"/>
      <c r="M592" s="8"/>
      <c r="N592" s="8"/>
      <c r="O592" s="8" t="s">
        <v>82</v>
      </c>
    </row>
    <row r="593" customFormat="false" ht="15" hidden="false" customHeight="false" outlineLevel="0" collapsed="false">
      <c r="A593" s="8" t="n">
        <f aca="false">B593*4*LN(2)/(C593*1E-015*3.14*(F593*0.0001)^2)</f>
        <v>6.32482494551986E+020</v>
      </c>
      <c r="B593" s="8" t="n">
        <v>2.34014</v>
      </c>
      <c r="C593" s="8" t="n">
        <v>30</v>
      </c>
      <c r="D593" s="8" t="n">
        <v>5.5</v>
      </c>
      <c r="E593" s="6" t="n">
        <f aca="false">B593/(C593*1E-015)</f>
        <v>78004666666666.7</v>
      </c>
      <c r="F593" s="8" t="n">
        <v>3.3</v>
      </c>
      <c r="G593" s="8" t="s">
        <v>81</v>
      </c>
      <c r="H593" s="8" t="n">
        <v>0.265</v>
      </c>
      <c r="I593" s="8"/>
      <c r="J593" s="8"/>
      <c r="K593" s="8"/>
      <c r="L593" s="8"/>
      <c r="M593" s="8"/>
      <c r="N593" s="8"/>
      <c r="O593" s="8" t="s">
        <v>82</v>
      </c>
    </row>
    <row r="594" customFormat="false" ht="15" hidden="false" customHeight="false" outlineLevel="0" collapsed="false">
      <c r="A594" s="8" t="n">
        <f aca="false">B594*4*LN(2)/(C594*1E-015*3.14*(F594*0.0001)^2)</f>
        <v>6.27841864319838E+020</v>
      </c>
      <c r="B594" s="8" t="n">
        <v>2.32297</v>
      </c>
      <c r="C594" s="8" t="n">
        <v>30</v>
      </c>
      <c r="D594" s="8" t="n">
        <v>5</v>
      </c>
      <c r="E594" s="6" t="n">
        <f aca="false">B594/(C594*1E-015)</f>
        <v>77432333333333.3</v>
      </c>
      <c r="F594" s="8" t="n">
        <v>3.3</v>
      </c>
      <c r="G594" s="8" t="s">
        <v>81</v>
      </c>
      <c r="H594" s="8" t="n">
        <v>0.273</v>
      </c>
      <c r="I594" s="8"/>
      <c r="J594" s="8"/>
      <c r="K594" s="8"/>
      <c r="L594" s="8"/>
      <c r="M594" s="8"/>
      <c r="N594" s="8"/>
      <c r="O594" s="8" t="s">
        <v>82</v>
      </c>
    </row>
    <row r="595" customFormat="false" ht="15" hidden="false" customHeight="false" outlineLevel="0" collapsed="false">
      <c r="A595" s="8" t="n">
        <f aca="false">B595*4*LN(2)/(C595*1E-015*3.14*(F595*0.0001)^2)</f>
        <v>6.21756611572209E+020</v>
      </c>
      <c r="B595" s="8" t="n">
        <v>2.300455</v>
      </c>
      <c r="C595" s="8" t="n">
        <v>30</v>
      </c>
      <c r="D595" s="8" t="n">
        <v>6</v>
      </c>
      <c r="E595" s="6" t="n">
        <f aca="false">B595/(C595*1E-015)</f>
        <v>76681833333333.3</v>
      </c>
      <c r="F595" s="8" t="n">
        <v>3.3</v>
      </c>
      <c r="G595" s="8" t="s">
        <v>81</v>
      </c>
      <c r="H595" s="8" t="n">
        <v>0.288</v>
      </c>
      <c r="I595" s="8"/>
      <c r="J595" s="8"/>
      <c r="K595" s="8"/>
      <c r="L595" s="8"/>
      <c r="M595" s="8"/>
      <c r="N595" s="8"/>
      <c r="O595" s="8" t="s">
        <v>82</v>
      </c>
    </row>
    <row r="596" customFormat="false" ht="15" hidden="false" customHeight="false" outlineLevel="0" collapsed="false">
      <c r="A596" s="8" t="n">
        <f aca="false">B596*4*LN(2)/(C596*1E-015*3.14*(F596*0.0001)^2)</f>
        <v>6.26575623630403E+020</v>
      </c>
      <c r="B596" s="8" t="n">
        <v>2.318285</v>
      </c>
      <c r="C596" s="8" t="n">
        <v>30</v>
      </c>
      <c r="D596" s="8" t="n">
        <v>5</v>
      </c>
      <c r="E596" s="6" t="n">
        <f aca="false">B596/(C596*1E-015)</f>
        <v>77276166666666.7</v>
      </c>
      <c r="F596" s="8" t="n">
        <v>3.3</v>
      </c>
      <c r="G596" s="8" t="s">
        <v>81</v>
      </c>
      <c r="H596" s="8" t="n">
        <v>0.278</v>
      </c>
      <c r="I596" s="8"/>
      <c r="J596" s="8"/>
      <c r="K596" s="8"/>
      <c r="L596" s="8"/>
      <c r="M596" s="8"/>
      <c r="N596" s="8"/>
      <c r="O596" s="8" t="s">
        <v>82</v>
      </c>
    </row>
    <row r="597" customFormat="false" ht="15" hidden="false" customHeight="false" outlineLevel="0" collapsed="false">
      <c r="A597" s="8" t="n">
        <f aca="false">B597*4*LN(2)/(C597*1E-015*3.14*(F597*0.0001)^2)</f>
        <v>6.34062254814473E+020</v>
      </c>
      <c r="B597" s="8" t="n">
        <v>2.345985</v>
      </c>
      <c r="C597" s="8" t="n">
        <v>30</v>
      </c>
      <c r="D597" s="8" t="n">
        <v>5</v>
      </c>
      <c r="E597" s="6" t="n">
        <f aca="false">B597/(C597*1E-015)</f>
        <v>78199500000000</v>
      </c>
      <c r="F597" s="8" t="n">
        <v>3.3</v>
      </c>
      <c r="G597" s="8" t="s">
        <v>81</v>
      </c>
      <c r="H597" s="16" t="n">
        <v>0.28</v>
      </c>
      <c r="I597" s="8"/>
      <c r="J597" s="8"/>
      <c r="K597" s="8"/>
      <c r="L597" s="8"/>
      <c r="M597" s="8"/>
      <c r="N597" s="8"/>
      <c r="O597" s="8" t="s">
        <v>82</v>
      </c>
    </row>
    <row r="598" customFormat="false" ht="15" hidden="false" customHeight="false" outlineLevel="0" collapsed="false">
      <c r="A598" s="8" t="n">
        <f aca="false">B598*4*LN(2)/(C598*1E-015*3.14*(F598*0.0001)^2)</f>
        <v>6.14351063036342E+020</v>
      </c>
      <c r="B598" s="8" t="n">
        <v>2.273055</v>
      </c>
      <c r="C598" s="8" t="n">
        <v>30</v>
      </c>
      <c r="D598" s="8" t="n">
        <v>6</v>
      </c>
      <c r="E598" s="6" t="n">
        <f aca="false">B598/(C598*1E-015)</f>
        <v>75768500000000</v>
      </c>
      <c r="F598" s="8" t="n">
        <v>3.3</v>
      </c>
      <c r="G598" s="8" t="s">
        <v>81</v>
      </c>
      <c r="H598" s="16" t="n">
        <v>0.29</v>
      </c>
      <c r="I598" s="8"/>
      <c r="J598" s="8"/>
      <c r="K598" s="8"/>
      <c r="L598" s="8"/>
      <c r="M598" s="8"/>
      <c r="N598" s="8"/>
      <c r="O598" s="8" t="s">
        <v>82</v>
      </c>
    </row>
    <row r="599" customFormat="false" ht="15" hidden="false" customHeight="false" outlineLevel="0" collapsed="false">
      <c r="A599" s="8" t="n">
        <f aca="false">B599*4*LN(2)/(C599*1E-015*3.14*(F599*0.0001)^2)</f>
        <v>6.18906556487876E+020</v>
      </c>
      <c r="B599" s="8" t="n">
        <v>2.28991</v>
      </c>
      <c r="C599" s="8" t="n">
        <v>30</v>
      </c>
      <c r="D599" s="8" t="n">
        <v>4.8</v>
      </c>
      <c r="E599" s="6" t="n">
        <f aca="false">B599/(C599*1E-015)</f>
        <v>76330333333333.3</v>
      </c>
      <c r="F599" s="8" t="n">
        <v>3.3</v>
      </c>
      <c r="G599" s="8" t="s">
        <v>81</v>
      </c>
      <c r="H599" s="16" t="n">
        <v>0.3</v>
      </c>
      <c r="I599" s="8"/>
      <c r="J599" s="8"/>
      <c r="K599" s="8"/>
      <c r="L599" s="8"/>
      <c r="M599" s="8"/>
      <c r="N599" s="8"/>
      <c r="O599" s="8" t="s">
        <v>82</v>
      </c>
    </row>
    <row r="600" customFormat="false" ht="15" hidden="false" customHeight="false" outlineLevel="0" collapsed="false">
      <c r="A600" s="8" t="n">
        <f aca="false">B600*4*LN(2)/(C600*1E-015*3.14*(F600*0.0001)^2)</f>
        <v>6.14999724221965E+020</v>
      </c>
      <c r="B600" s="8" t="n">
        <v>2.275455</v>
      </c>
      <c r="C600" s="8" t="n">
        <v>30</v>
      </c>
      <c r="D600" s="8" t="n">
        <v>4.5</v>
      </c>
      <c r="E600" s="6" t="n">
        <f aca="false">B600/(C600*1E-015)</f>
        <v>75848500000000</v>
      </c>
      <c r="F600" s="8" t="n">
        <v>3.3</v>
      </c>
      <c r="G600" s="8" t="s">
        <v>81</v>
      </c>
      <c r="H600" s="8" t="n">
        <v>0.125</v>
      </c>
      <c r="I600" s="8"/>
      <c r="J600" s="8"/>
      <c r="K600" s="8"/>
      <c r="L600" s="8"/>
      <c r="M600" s="8"/>
      <c r="N600" s="8"/>
      <c r="O600" s="8" t="s">
        <v>82</v>
      </c>
    </row>
    <row r="601" customFormat="false" ht="15" hidden="false" customHeight="false" outlineLevel="0" collapsed="false">
      <c r="A601" s="8" t="n">
        <f aca="false">B601*4*LN(2)/(C601*1E-015*3.14*(F601*0.0001)^2)</f>
        <v>6.33382511947038E+020</v>
      </c>
      <c r="B601" s="8" t="n">
        <v>2.34347</v>
      </c>
      <c r="C601" s="8" t="n">
        <v>30</v>
      </c>
      <c r="D601" s="8" t="n">
        <v>6.2</v>
      </c>
      <c r="E601" s="6" t="n">
        <f aca="false">B601/(C601*1E-015)</f>
        <v>78115666666666.7</v>
      </c>
      <c r="F601" s="8" t="n">
        <v>3.3</v>
      </c>
      <c r="G601" s="8" t="s">
        <v>81</v>
      </c>
      <c r="H601" s="16" t="n">
        <v>0.3</v>
      </c>
      <c r="I601" s="8"/>
      <c r="J601" s="8"/>
      <c r="K601" s="8"/>
      <c r="L601" s="8"/>
      <c r="M601" s="8"/>
      <c r="N601" s="8"/>
      <c r="O601" s="8" t="s">
        <v>82</v>
      </c>
    </row>
    <row r="602" customFormat="false" ht="15" hidden="false" customHeight="false" outlineLevel="0" collapsed="false">
      <c r="A602" s="8" t="n">
        <f aca="false">B602*4*LN(2)/(C602*1E-015*3.14*(F602*0.0001)^2)</f>
        <v>6.2983379471069E+020</v>
      </c>
      <c r="B602" s="8" t="n">
        <v>2.33034</v>
      </c>
      <c r="C602" s="8" t="n">
        <v>30</v>
      </c>
      <c r="D602" s="8" t="n">
        <v>4.8</v>
      </c>
      <c r="E602" s="6" t="n">
        <f aca="false">B602/(C602*1E-015)</f>
        <v>77678000000000</v>
      </c>
      <c r="F602" s="8" t="n">
        <v>3.3</v>
      </c>
      <c r="G602" s="8" t="s">
        <v>81</v>
      </c>
      <c r="H602" s="8" t="n">
        <v>0.284</v>
      </c>
      <c r="I602" s="8"/>
      <c r="J602" s="8"/>
      <c r="K602" s="8"/>
      <c r="L602" s="8"/>
      <c r="M602" s="8"/>
      <c r="N602" s="8"/>
      <c r="O602" s="8" t="s">
        <v>82</v>
      </c>
    </row>
    <row r="603" customFormat="false" ht="15" hidden="false" customHeight="false" outlineLevel="0" collapsed="false">
      <c r="A603" s="8" t="n">
        <f aca="false">B603*4*LN(2)/(C603*1E-015*3.14*(F603*0.0001)^2)</f>
        <v>6.20868756574387E+020</v>
      </c>
      <c r="B603" s="8" t="n">
        <v>2.29717</v>
      </c>
      <c r="C603" s="8" t="n">
        <v>30</v>
      </c>
      <c r="D603" s="8" t="n">
        <v>4.8</v>
      </c>
      <c r="E603" s="6" t="n">
        <f aca="false">B603/(C603*1E-015)</f>
        <v>76572333333333.3</v>
      </c>
      <c r="F603" s="8" t="n">
        <v>3.3</v>
      </c>
      <c r="G603" s="8" t="s">
        <v>81</v>
      </c>
      <c r="H603" s="8" t="n">
        <v>0.285</v>
      </c>
      <c r="I603" s="8"/>
      <c r="J603" s="8"/>
      <c r="K603" s="8"/>
      <c r="L603" s="8"/>
      <c r="M603" s="8"/>
      <c r="N603" s="8"/>
      <c r="O603" s="8" t="s">
        <v>82</v>
      </c>
    </row>
    <row r="604" customFormat="false" ht="15" hidden="false" customHeight="false" outlineLevel="0" collapsed="false">
      <c r="A604" s="8" t="n">
        <f aca="false">B604*4*LN(2)/(C604*1E-015*3.14*(F604*0.0001)^2)</f>
        <v>6.20822809740405E+020</v>
      </c>
      <c r="B604" s="8" t="n">
        <v>2.297</v>
      </c>
      <c r="C604" s="8" t="n">
        <v>30</v>
      </c>
      <c r="D604" s="8" t="n">
        <v>4.8</v>
      </c>
      <c r="E604" s="6" t="n">
        <f aca="false">B604/(C604*1E-015)</f>
        <v>76566666666666.7</v>
      </c>
      <c r="F604" s="8" t="n">
        <v>3.3</v>
      </c>
      <c r="G604" s="8" t="s">
        <v>81</v>
      </c>
      <c r="H604" s="8" t="n">
        <v>0.281</v>
      </c>
      <c r="I604" s="8"/>
      <c r="J604" s="8"/>
      <c r="K604" s="8"/>
      <c r="L604" s="8"/>
      <c r="M604" s="8"/>
      <c r="N604" s="8"/>
      <c r="O604" s="8" t="s">
        <v>82</v>
      </c>
    </row>
    <row r="605" customFormat="false" ht="15" hidden="false" customHeight="false" outlineLevel="0" collapsed="false">
      <c r="A605" s="8" t="n">
        <f aca="false">B605*4*LN(2)/(C605*1E-015*3.14*(F605*0.0001)^2)</f>
        <v>6.21402550675056E+020</v>
      </c>
      <c r="B605" s="8" t="n">
        <v>2.299145</v>
      </c>
      <c r="C605" s="8" t="n">
        <v>30</v>
      </c>
      <c r="D605" s="8" t="n">
        <v>4.8</v>
      </c>
      <c r="E605" s="6" t="n">
        <f aca="false">B605/(C605*1E-015)</f>
        <v>76638166666666.7</v>
      </c>
      <c r="F605" s="8" t="n">
        <v>3.3</v>
      </c>
      <c r="G605" s="8" t="s">
        <v>81</v>
      </c>
      <c r="H605" s="8" t="n">
        <v>0.267</v>
      </c>
      <c r="I605" s="8"/>
      <c r="J605" s="8"/>
      <c r="K605" s="8"/>
      <c r="L605" s="8"/>
      <c r="M605" s="8"/>
      <c r="N605" s="8"/>
      <c r="O605" s="8" t="s">
        <v>82</v>
      </c>
    </row>
    <row r="606" customFormat="false" ht="15" hidden="false" customHeight="false" outlineLevel="0" collapsed="false">
      <c r="A606" s="8" t="n">
        <f aca="false">B606*4*LN(2)/(C606*1E-015*3.14*(F606*0.0001)^2)</f>
        <v>6.22525545352667E+020</v>
      </c>
      <c r="B606" s="8" t="n">
        <v>2.3033</v>
      </c>
      <c r="C606" s="8" t="n">
        <v>30</v>
      </c>
      <c r="D606" s="8" t="n">
        <v>4.5</v>
      </c>
      <c r="E606" s="6" t="n">
        <f aca="false">B606/(C606*1E-015)</f>
        <v>76776666666666.7</v>
      </c>
      <c r="F606" s="8" t="n">
        <v>3.3</v>
      </c>
      <c r="G606" s="8" t="s">
        <v>81</v>
      </c>
      <c r="H606" s="16" t="n">
        <v>0.35</v>
      </c>
      <c r="I606" s="8"/>
      <c r="J606" s="8"/>
      <c r="K606" s="8"/>
      <c r="L606" s="8"/>
      <c r="M606" s="8"/>
      <c r="N606" s="8"/>
      <c r="O606" s="8" t="s">
        <v>82</v>
      </c>
    </row>
    <row r="607" customFormat="false" ht="15" hidden="false" customHeight="false" outlineLevel="0" collapsed="false">
      <c r="A607" s="8" t="n">
        <f aca="false">B607*4*LN(2)/(C607*1E-015*3.14*(F607*0.0001)^2)</f>
        <v>6.11433439078506E+020</v>
      </c>
      <c r="B607" s="8" t="n">
        <v>2.26226</v>
      </c>
      <c r="C607" s="8" t="n">
        <v>30</v>
      </c>
      <c r="D607" s="8" t="n">
        <v>4</v>
      </c>
      <c r="E607" s="6" t="n">
        <f aca="false">B607/(C607*1E-015)</f>
        <v>75408666666666.7</v>
      </c>
      <c r="F607" s="8" t="n">
        <v>3.3</v>
      </c>
      <c r="G607" s="8" t="s">
        <v>81</v>
      </c>
      <c r="H607" s="8" t="n">
        <v>0.265</v>
      </c>
      <c r="I607" s="8"/>
      <c r="J607" s="8"/>
      <c r="K607" s="8"/>
      <c r="L607" s="8"/>
      <c r="M607" s="8"/>
      <c r="N607" s="8"/>
      <c r="O607" s="8" t="s">
        <v>82</v>
      </c>
    </row>
    <row r="608" customFormat="false" ht="15" hidden="false" customHeight="false" outlineLevel="0" collapsed="false">
      <c r="A608" s="8" t="n">
        <f aca="false">B608*4*LN(2)/(C608*1E-015*3.14*(F608*0.0001)^2)</f>
        <v>6.29467571416307E+020</v>
      </c>
      <c r="B608" s="8" t="n">
        <v>2.328985</v>
      </c>
      <c r="C608" s="8" t="n">
        <v>30</v>
      </c>
      <c r="D608" s="8" t="n">
        <v>4</v>
      </c>
      <c r="E608" s="6" t="n">
        <f aca="false">B608/(C608*1E-015)</f>
        <v>77632833333333.3</v>
      </c>
      <c r="F608" s="8" t="n">
        <v>3.3</v>
      </c>
      <c r="G608" s="8" t="s">
        <v>81</v>
      </c>
      <c r="H608" s="8" t="n">
        <v>0.282</v>
      </c>
      <c r="I608" s="8"/>
      <c r="J608" s="8"/>
      <c r="K608" s="8"/>
      <c r="L608" s="8"/>
      <c r="M608" s="8"/>
      <c r="N608" s="8"/>
      <c r="O608" s="8" t="s">
        <v>82</v>
      </c>
    </row>
    <row r="609" customFormat="false" ht="15" hidden="false" customHeight="false" outlineLevel="0" collapsed="false">
      <c r="A609" s="8" t="n">
        <f aca="false">B609*4*LN(2)/(C609*1E-015*3.14*(F609*0.0001)^2)</f>
        <v>6.35774450069025E+020</v>
      </c>
      <c r="B609" s="8" t="n">
        <v>2.35232</v>
      </c>
      <c r="C609" s="8" t="n">
        <v>30</v>
      </c>
      <c r="D609" s="8" t="n">
        <v>3.8</v>
      </c>
      <c r="E609" s="6" t="n">
        <f aca="false">B609/(C609*1E-015)</f>
        <v>78410666666666.7</v>
      </c>
      <c r="F609" s="8" t="n">
        <v>3.3</v>
      </c>
      <c r="G609" s="8" t="s">
        <v>81</v>
      </c>
      <c r="H609" s="8" t="n">
        <v>0.125</v>
      </c>
      <c r="I609" s="8"/>
      <c r="J609" s="8"/>
      <c r="K609" s="8"/>
      <c r="L609" s="8"/>
      <c r="M609" s="8"/>
      <c r="N609" s="8"/>
      <c r="O609" s="8" t="s">
        <v>82</v>
      </c>
    </row>
    <row r="610" customFormat="false" ht="15" hidden="false" customHeight="false" outlineLevel="0" collapsed="false">
      <c r="A610" s="8" t="n">
        <f aca="false">B610*4*LN(2)/(C610*1E-015*3.14*(F610*0.0001)^2)</f>
        <v>6.26139128707577E+020</v>
      </c>
      <c r="B610" s="8" t="n">
        <v>2.31667</v>
      </c>
      <c r="C610" s="8" t="n">
        <v>30</v>
      </c>
      <c r="D610" s="8" t="n">
        <v>3.8</v>
      </c>
      <c r="E610" s="6" t="n">
        <f aca="false">B610/(C610*1E-015)</f>
        <v>77222333333333.3</v>
      </c>
      <c r="F610" s="8" t="n">
        <v>3.3</v>
      </c>
      <c r="G610" s="8" t="s">
        <v>81</v>
      </c>
      <c r="H610" s="8" t="n">
        <v>0.344</v>
      </c>
      <c r="I610" s="8"/>
      <c r="J610" s="8"/>
      <c r="K610" s="8"/>
      <c r="L610" s="8"/>
      <c r="M610" s="8"/>
      <c r="N610" s="8"/>
      <c r="O610" s="8" t="s">
        <v>82</v>
      </c>
    </row>
    <row r="611" customFormat="false" ht="15" hidden="false" customHeight="false" outlineLevel="0" collapsed="false">
      <c r="A611" s="8" t="n">
        <f aca="false">B611*4*LN(2)/(C611*1E-015*3.14*(F611*0.0001)^2)</f>
        <v>6.1930386146407E+020</v>
      </c>
      <c r="B611" s="8" t="n">
        <v>2.29138</v>
      </c>
      <c r="C611" s="8" t="n">
        <v>30</v>
      </c>
      <c r="D611" s="8" t="n">
        <v>3.8</v>
      </c>
      <c r="E611" s="6" t="n">
        <f aca="false">B611/(C611*1E-015)</f>
        <v>76379333333333.3</v>
      </c>
      <c r="F611" s="8" t="n">
        <v>3.3</v>
      </c>
      <c r="G611" s="8" t="s">
        <v>81</v>
      </c>
      <c r="H611" s="16" t="n">
        <v>0.13</v>
      </c>
      <c r="I611" s="8"/>
      <c r="J611" s="8"/>
      <c r="K611" s="8"/>
      <c r="L611" s="8"/>
      <c r="M611" s="8"/>
      <c r="N611" s="8"/>
      <c r="O611" s="8" t="s">
        <v>82</v>
      </c>
    </row>
    <row r="612" customFormat="false" ht="15" hidden="false" customHeight="false" outlineLevel="0" collapsed="false">
      <c r="A612" s="8" t="n">
        <f aca="false">B612*4*LN(2)/(C612*1E-015*3.14*(F612*0.0001)^2)</f>
        <v>6.22491760915915E+020</v>
      </c>
      <c r="B612" s="8" t="n">
        <v>2.303175</v>
      </c>
      <c r="C612" s="8" t="n">
        <v>30</v>
      </c>
      <c r="D612" s="8" t="n">
        <v>3.8</v>
      </c>
      <c r="E612" s="6" t="n">
        <f aca="false">B612/(C612*1E-015)</f>
        <v>76772500000000</v>
      </c>
      <c r="F612" s="8" t="n">
        <v>3.3</v>
      </c>
      <c r="G612" s="8" t="s">
        <v>81</v>
      </c>
      <c r="H612" s="8" t="n">
        <v>0.288</v>
      </c>
      <c r="I612" s="8"/>
      <c r="J612" s="8"/>
      <c r="K612" s="8"/>
      <c r="L612" s="8"/>
      <c r="M612" s="8"/>
      <c r="N612" s="8"/>
      <c r="O612" s="8" t="s">
        <v>82</v>
      </c>
    </row>
    <row r="613" customFormat="false" ht="15" hidden="false" customHeight="false" outlineLevel="0" collapsed="false">
      <c r="A613" s="8" t="n">
        <f aca="false">B613*4*LN(2)/(C613*1E-015*3.14*(F613*0.0001)^2)</f>
        <v>6.20153877892731E+020</v>
      </c>
      <c r="B613" s="8" t="n">
        <v>2.294525</v>
      </c>
      <c r="C613" s="8" t="n">
        <v>30</v>
      </c>
      <c r="D613" s="8" t="n">
        <v>3.8</v>
      </c>
      <c r="E613" s="6" t="n">
        <f aca="false">B613/(C613*1E-015)</f>
        <v>76484166666666.7</v>
      </c>
      <c r="F613" s="8" t="n">
        <v>3.3</v>
      </c>
      <c r="G613" s="8" t="s">
        <v>81</v>
      </c>
      <c r="H613" s="8" t="n">
        <v>0.267</v>
      </c>
      <c r="I613" s="8"/>
      <c r="J613" s="8"/>
      <c r="K613" s="8"/>
      <c r="L613" s="8"/>
      <c r="M613" s="8"/>
      <c r="N613" s="8"/>
      <c r="O613" s="8" t="s">
        <v>82</v>
      </c>
    </row>
    <row r="614" customFormat="false" ht="15" hidden="false" customHeight="false" outlineLevel="0" collapsed="false">
      <c r="A614" s="8" t="n">
        <f aca="false">B614*4*LN(2)/(C614*1E-015*3.14*(F614*0.0001)^2)</f>
        <v>6.10026655132185E+020</v>
      </c>
      <c r="B614" s="8" t="n">
        <v>2.257055</v>
      </c>
      <c r="C614" s="8" t="n">
        <v>30</v>
      </c>
      <c r="D614" s="8" t="n">
        <v>4</v>
      </c>
      <c r="E614" s="6" t="n">
        <f aca="false">B614/(C614*1E-015)</f>
        <v>75235166666666.7</v>
      </c>
      <c r="F614" s="8" t="n">
        <v>3.3</v>
      </c>
      <c r="G614" s="8" t="s">
        <v>81</v>
      </c>
      <c r="H614" s="8" t="n">
        <v>0.279</v>
      </c>
      <c r="I614" s="8"/>
      <c r="J614" s="8"/>
      <c r="K614" s="8"/>
      <c r="L614" s="8"/>
      <c r="M614" s="8"/>
      <c r="N614" s="8"/>
      <c r="O614" s="8" t="s">
        <v>82</v>
      </c>
    </row>
    <row r="615" customFormat="false" ht="15" hidden="false" customHeight="false" outlineLevel="0" collapsed="false">
      <c r="A615" s="8" t="n">
        <f aca="false">B615*4*LN(2)/(C615*1E-015*3.14*(F615*0.0001)^2)</f>
        <v>6.2124579088853E+020</v>
      </c>
      <c r="B615" s="8" t="n">
        <v>2.298565</v>
      </c>
      <c r="C615" s="8" t="n">
        <v>30</v>
      </c>
      <c r="D615" s="8" t="n">
        <v>3.8</v>
      </c>
      <c r="E615" s="6" t="n">
        <f aca="false">B615/(C615*1E-015)</f>
        <v>76618833333333.3</v>
      </c>
      <c r="F615" s="8" t="n">
        <v>3.3</v>
      </c>
      <c r="G615" s="8" t="s">
        <v>81</v>
      </c>
      <c r="H615" s="8" t="n">
        <v>0.291</v>
      </c>
      <c r="I615" s="8"/>
      <c r="J615" s="8"/>
      <c r="K615" s="8"/>
      <c r="L615" s="8"/>
      <c r="M615" s="8"/>
      <c r="N615" s="8"/>
      <c r="O615" s="8" t="s">
        <v>82</v>
      </c>
    </row>
    <row r="616" customFormat="false" ht="15" hidden="false" customHeight="false" outlineLevel="0" collapsed="false">
      <c r="A616" s="8" t="n">
        <f aca="false">B616*4*LN(2)/(C616*1E-015*3.14*(F616*0.0001)^2)</f>
        <v>6.26289131606752E+020</v>
      </c>
      <c r="B616" s="8" t="n">
        <v>2.317225</v>
      </c>
      <c r="C616" s="8" t="n">
        <v>30</v>
      </c>
      <c r="D616" s="8" t="n">
        <v>5.5</v>
      </c>
      <c r="E616" s="6" t="n">
        <f aca="false">B616/(C616*1E-015)</f>
        <v>77240833333333.3</v>
      </c>
      <c r="F616" s="8" t="n">
        <v>3.3</v>
      </c>
      <c r="G616" s="8" t="s">
        <v>81</v>
      </c>
      <c r="H616" s="8" t="n">
        <v>0.355</v>
      </c>
      <c r="I616" s="8"/>
      <c r="J616" s="8"/>
      <c r="K616" s="8"/>
      <c r="L616" s="8"/>
      <c r="M616" s="8"/>
      <c r="N616" s="8"/>
      <c r="O616" s="8" t="s">
        <v>82</v>
      </c>
    </row>
    <row r="617" customFormat="false" ht="15" hidden="false" customHeight="false" outlineLevel="0" collapsed="false">
      <c r="A617" s="8" t="n">
        <f aca="false">B617*4*LN(2)/(C617*1E-015*3.14*(F617*0.0001)^2)</f>
        <v>6.22203917514795E+020</v>
      </c>
      <c r="B617" s="8" t="n">
        <v>2.30211</v>
      </c>
      <c r="C617" s="8" t="n">
        <v>30</v>
      </c>
      <c r="D617" s="8" t="n">
        <v>5.5</v>
      </c>
      <c r="E617" s="6" t="n">
        <f aca="false">B617/(C617*1E-015)</f>
        <v>76737000000000</v>
      </c>
      <c r="F617" s="8" t="n">
        <v>3.3</v>
      </c>
      <c r="G617" s="8" t="s">
        <v>81</v>
      </c>
      <c r="H617" s="16" t="n">
        <v>0.3</v>
      </c>
      <c r="I617" s="8"/>
      <c r="J617" s="8"/>
      <c r="K617" s="8"/>
      <c r="L617" s="8"/>
      <c r="M617" s="8"/>
      <c r="N617" s="8"/>
      <c r="O617" s="8" t="s">
        <v>82</v>
      </c>
    </row>
    <row r="618" customFormat="false" ht="15" hidden="false" customHeight="false" outlineLevel="0" collapsed="false">
      <c r="A618" s="8" t="n">
        <f aca="false">B618*4*LN(2)/(C618*1E-015*3.14*(F618*0.0001)^2)</f>
        <v>6.19218724683457E+020</v>
      </c>
      <c r="B618" s="8" t="n">
        <v>2.291065</v>
      </c>
      <c r="C618" s="8" t="n">
        <v>30</v>
      </c>
      <c r="D618" s="8" t="n">
        <v>5.5</v>
      </c>
      <c r="E618" s="6" t="n">
        <f aca="false">B618/(C618*1E-015)</f>
        <v>76368833333333.3</v>
      </c>
      <c r="F618" s="8" t="n">
        <v>3.3</v>
      </c>
      <c r="G618" s="8" t="s">
        <v>81</v>
      </c>
      <c r="H618" s="16" t="n">
        <v>0.28</v>
      </c>
      <c r="I618" s="8"/>
      <c r="J618" s="8"/>
      <c r="K618" s="8"/>
      <c r="L618" s="8"/>
      <c r="M618" s="8"/>
      <c r="N618" s="8"/>
      <c r="O618" s="8" t="s">
        <v>82</v>
      </c>
    </row>
    <row r="619" customFormat="false" ht="15" hidden="false" customHeight="false" outlineLevel="0" collapsed="false">
      <c r="A619" s="8" t="n">
        <f aca="false">B619*4*LN(2)/(C619*1E-015*3.14*(F619*0.0001)^2)</f>
        <v>6.27825647790198E+020</v>
      </c>
      <c r="B619" s="8" t="n">
        <v>2.32291</v>
      </c>
      <c r="C619" s="8" t="n">
        <v>30</v>
      </c>
      <c r="D619" s="8" t="n">
        <v>6.2</v>
      </c>
      <c r="E619" s="6" t="n">
        <f aca="false">B619/(C619*1E-015)</f>
        <v>77430333333333.3</v>
      </c>
      <c r="F619" s="8" t="n">
        <v>3.3</v>
      </c>
      <c r="G619" s="8" t="s">
        <v>81</v>
      </c>
      <c r="H619" s="8" t="n">
        <v>0.268</v>
      </c>
      <c r="I619" s="8"/>
      <c r="J619" s="8"/>
      <c r="K619" s="8"/>
      <c r="L619" s="8"/>
      <c r="M619" s="8"/>
      <c r="N619" s="8"/>
      <c r="O619" s="8" t="s">
        <v>82</v>
      </c>
    </row>
    <row r="620" customFormat="false" ht="15" hidden="false" customHeight="false" outlineLevel="0" collapsed="false">
      <c r="A620" s="8" t="n">
        <f aca="false">B620*4*LN(2)/(C620*1E-015*3.14*(F620*0.0001)^2)</f>
        <v>6.32197353905806E+020</v>
      </c>
      <c r="B620" s="8" t="n">
        <v>2.339085</v>
      </c>
      <c r="C620" s="8" t="n">
        <v>30</v>
      </c>
      <c r="D620" s="8" t="n">
        <v>6.2</v>
      </c>
      <c r="E620" s="6" t="n">
        <f aca="false">B620/(C620*1E-015)</f>
        <v>77969500000000</v>
      </c>
      <c r="F620" s="8" t="n">
        <v>3.3</v>
      </c>
      <c r="G620" s="8" t="s">
        <v>81</v>
      </c>
      <c r="H620" s="8" t="n">
        <v>0.273</v>
      </c>
      <c r="I620" s="8"/>
      <c r="J620" s="8"/>
      <c r="K620" s="8"/>
      <c r="L620" s="8"/>
      <c r="M620" s="8"/>
      <c r="N620" s="8"/>
      <c r="O620" s="8" t="s">
        <v>82</v>
      </c>
    </row>
    <row r="621" customFormat="false" ht="15" hidden="false" customHeight="false" outlineLevel="0" collapsed="false">
      <c r="A621" s="8" t="n">
        <f aca="false">B621*4*LN(2)/(C621*1E-015*3.14*(F621*0.0001)^2)</f>
        <v>6.34412261579215E+020</v>
      </c>
      <c r="B621" s="8" t="n">
        <v>2.34728</v>
      </c>
      <c r="C621" s="8" t="n">
        <v>30</v>
      </c>
      <c r="D621" s="8" t="n">
        <v>4.5</v>
      </c>
      <c r="E621" s="6" t="n">
        <f aca="false">B621/(C621*1E-015)</f>
        <v>78242666666666.7</v>
      </c>
      <c r="F621" s="8" t="n">
        <v>3.3</v>
      </c>
      <c r="G621" s="8" t="s">
        <v>81</v>
      </c>
      <c r="H621" s="8" t="n">
        <v>0.099</v>
      </c>
      <c r="I621" s="8"/>
      <c r="J621" s="8"/>
      <c r="K621" s="8"/>
      <c r="L621" s="8"/>
      <c r="M621" s="8"/>
      <c r="N621" s="8"/>
      <c r="O621" s="8" t="s">
        <v>82</v>
      </c>
    </row>
    <row r="622" customFormat="false" ht="15" hidden="false" customHeight="false" outlineLevel="0" collapsed="false">
      <c r="A622" s="8" t="n">
        <f aca="false">B622*4*LN(2)/(C622*1E-015*3.14*(F622*0.0001)^2)</f>
        <v>6.22757982277515E+020</v>
      </c>
      <c r="B622" s="8" t="n">
        <v>2.30416</v>
      </c>
      <c r="C622" s="8" t="n">
        <v>30</v>
      </c>
      <c r="D622" s="8" t="n">
        <v>6.8</v>
      </c>
      <c r="E622" s="6" t="n">
        <f aca="false">B622/(C622*1E-015)</f>
        <v>76805333333333.3</v>
      </c>
      <c r="F622" s="8" t="n">
        <v>3.3</v>
      </c>
      <c r="G622" s="8" t="s">
        <v>81</v>
      </c>
      <c r="H622" s="8" t="n">
        <v>0.593</v>
      </c>
      <c r="I622" s="8"/>
      <c r="J622" s="8"/>
      <c r="K622" s="8"/>
      <c r="L622" s="8"/>
      <c r="M622" s="8"/>
      <c r="N622" s="8"/>
      <c r="O622" s="8" t="s">
        <v>82</v>
      </c>
    </row>
    <row r="623" customFormat="false" ht="15" hidden="false" customHeight="false" outlineLevel="0" collapsed="false">
      <c r="A623" s="8" t="n">
        <f aca="false">B623*4*LN(2)/(C623*1E-015*3.14*(F623*0.0001)^2)</f>
        <v>6.31979782133128E+020</v>
      </c>
      <c r="B623" s="8" t="n">
        <v>2.33828</v>
      </c>
      <c r="C623" s="8" t="n">
        <v>30</v>
      </c>
      <c r="D623" s="8" t="n">
        <v>5.5</v>
      </c>
      <c r="E623" s="6" t="n">
        <f aca="false">B623/(C623*1E-015)</f>
        <v>77942666666666.7</v>
      </c>
      <c r="F623" s="8" t="n">
        <v>3.3</v>
      </c>
      <c r="G623" s="8" t="s">
        <v>81</v>
      </c>
      <c r="H623" s="8" t="n">
        <v>0.296</v>
      </c>
      <c r="I623" s="8"/>
      <c r="J623" s="8"/>
      <c r="K623" s="8"/>
      <c r="L623" s="8"/>
      <c r="M623" s="8"/>
      <c r="N623" s="8"/>
      <c r="O623" s="8" t="s">
        <v>82</v>
      </c>
    </row>
    <row r="624" customFormat="false" ht="15" hidden="false" customHeight="false" outlineLevel="0" collapsed="false">
      <c r="A624" s="8" t="n">
        <f aca="false">B624*4*LN(2)/(C624*1E-015*3.14*(F624*0.0001)^2)</f>
        <v>6.19979550199095E+020</v>
      </c>
      <c r="B624" s="8" t="n">
        <v>2.29388</v>
      </c>
      <c r="C624" s="8" t="n">
        <v>30</v>
      </c>
      <c r="D624" s="8" t="n">
        <v>5.5</v>
      </c>
      <c r="E624" s="6" t="n">
        <f aca="false">B624/(C624*1E-015)</f>
        <v>76462666666666.7</v>
      </c>
      <c r="F624" s="8" t="n">
        <v>3.3</v>
      </c>
      <c r="G624" s="8" t="s">
        <v>81</v>
      </c>
      <c r="H624" s="8" t="n">
        <v>0.256</v>
      </c>
      <c r="I624" s="8"/>
      <c r="J624" s="8"/>
      <c r="K624" s="8"/>
      <c r="L624" s="8"/>
      <c r="M624" s="8"/>
      <c r="N624" s="8"/>
      <c r="O624" s="8" t="s">
        <v>82</v>
      </c>
    </row>
    <row r="625" customFormat="false" ht="15" hidden="false" customHeight="false" outlineLevel="0" collapsed="false">
      <c r="A625" s="8" t="n">
        <f aca="false">B625*4*LN(2)/(C625*1E-015*3.14*(F625*0.0001)^2)</f>
        <v>6.32823041674438E+020</v>
      </c>
      <c r="B625" s="8" t="n">
        <v>2.3414</v>
      </c>
      <c r="C625" s="8" t="n">
        <v>30</v>
      </c>
      <c r="D625" s="8" t="n">
        <v>4.8</v>
      </c>
      <c r="E625" s="6" t="n">
        <f aca="false">B625/(C625*1E-015)</f>
        <v>78046666666666.7</v>
      </c>
      <c r="F625" s="8" t="n">
        <v>3.3</v>
      </c>
      <c r="G625" s="8" t="s">
        <v>81</v>
      </c>
      <c r="H625" s="8" t="n">
        <v>0.553</v>
      </c>
      <c r="I625" s="8"/>
      <c r="J625" s="8"/>
      <c r="K625" s="8"/>
      <c r="L625" s="8"/>
      <c r="M625" s="8"/>
      <c r="N625" s="8"/>
      <c r="O625" s="8" t="s">
        <v>82</v>
      </c>
    </row>
    <row r="626" customFormat="false" ht="15" hidden="false" customHeight="false" outlineLevel="0" collapsed="false">
      <c r="A626" s="8" t="n">
        <f aca="false">B626*4*LN(2)/(C626*1E-015*3.14*(F626*0.0001)^2)</f>
        <v>6.19064667651872E+020</v>
      </c>
      <c r="B626" s="8" t="n">
        <v>2.290495</v>
      </c>
      <c r="C626" s="8" t="n">
        <v>30</v>
      </c>
      <c r="D626" s="8" t="n">
        <v>4.5</v>
      </c>
      <c r="E626" s="6" t="n">
        <f aca="false">B626/(C626*1E-015)</f>
        <v>76349833333333.3</v>
      </c>
      <c r="F626" s="8" t="n">
        <v>3.3</v>
      </c>
      <c r="G626" s="8" t="s">
        <v>81</v>
      </c>
      <c r="H626" s="8" t="n">
        <v>0.128</v>
      </c>
      <c r="I626" s="8"/>
      <c r="J626" s="8"/>
      <c r="K626" s="8"/>
      <c r="L626" s="8"/>
      <c r="M626" s="8"/>
      <c r="N626" s="8"/>
      <c r="O626" s="8" t="s">
        <v>82</v>
      </c>
    </row>
    <row r="627" customFormat="false" ht="15" hidden="false" customHeight="false" outlineLevel="0" collapsed="false">
      <c r="A627" s="8" t="n">
        <f aca="false">B627*4*LN(2)/(C627*1E-015*3.14*(F627*0.0001)^2)</f>
        <v>6.3730826349753E+020</v>
      </c>
      <c r="B627" s="8" t="n">
        <v>2.357995</v>
      </c>
      <c r="C627" s="8" t="n">
        <v>30</v>
      </c>
      <c r="D627" s="8" t="n">
        <v>4.8</v>
      </c>
      <c r="E627" s="6" t="n">
        <f aca="false">B627/(C627*1E-015)</f>
        <v>78599833333333.3</v>
      </c>
      <c r="F627" s="8" t="n">
        <v>3.3</v>
      </c>
      <c r="G627" s="8" t="s">
        <v>81</v>
      </c>
      <c r="H627" s="8" t="n">
        <v>0.289</v>
      </c>
      <c r="I627" s="8"/>
      <c r="J627" s="8"/>
      <c r="K627" s="8"/>
      <c r="L627" s="8"/>
      <c r="M627" s="8"/>
      <c r="N627" s="8"/>
      <c r="O627" s="8" t="s">
        <v>82</v>
      </c>
    </row>
    <row r="628" customFormat="false" ht="15" hidden="false" customHeight="false" outlineLevel="0" collapsed="false">
      <c r="A628" s="8" t="n">
        <f aca="false">B628*4*LN(2)/(C628*1E-015*3.14*(F628*0.0001)^2)</f>
        <v>6.28586473305835E+020</v>
      </c>
      <c r="B628" s="8" t="n">
        <v>2.325725</v>
      </c>
      <c r="C628" s="8" t="n">
        <v>30</v>
      </c>
      <c r="D628" s="8" t="n">
        <v>5.5</v>
      </c>
      <c r="E628" s="6" t="n">
        <f aca="false">B628/(C628*1E-015)</f>
        <v>77524166666666.7</v>
      </c>
      <c r="F628" s="8" t="n">
        <v>3.3</v>
      </c>
      <c r="G628" s="8" t="s">
        <v>81</v>
      </c>
      <c r="H628" s="8" t="n">
        <v>0.275</v>
      </c>
      <c r="I628" s="8"/>
      <c r="J628" s="8"/>
      <c r="K628" s="8"/>
      <c r="L628" s="8"/>
      <c r="M628" s="8"/>
      <c r="N628" s="8"/>
      <c r="O628" s="8" t="s">
        <v>82</v>
      </c>
    </row>
    <row r="629" customFormat="false" ht="15" hidden="false" customHeight="false" outlineLevel="0" collapsed="false">
      <c r="A629" s="8" t="n">
        <f aca="false">B629*4*LN(2)/(C629*1E-015*3.14*(F629*0.0001)^2)</f>
        <v>6.25302626053617E+020</v>
      </c>
      <c r="B629" s="8" t="n">
        <v>2.313575</v>
      </c>
      <c r="C629" s="8" t="n">
        <v>30</v>
      </c>
      <c r="D629" s="8" t="n">
        <v>6</v>
      </c>
      <c r="E629" s="6" t="n">
        <f aca="false">B629/(C629*1E-015)</f>
        <v>77119166666666.7</v>
      </c>
      <c r="F629" s="8" t="n">
        <v>3.3</v>
      </c>
      <c r="G629" s="8" t="s">
        <v>81</v>
      </c>
      <c r="H629" s="8" t="n">
        <v>0.264</v>
      </c>
      <c r="I629" s="8"/>
      <c r="J629" s="8"/>
      <c r="K629" s="8"/>
      <c r="L629" s="8"/>
      <c r="M629" s="8"/>
      <c r="N629" s="8"/>
      <c r="O629" s="8" t="s">
        <v>82</v>
      </c>
    </row>
    <row r="630" customFormat="false" ht="15" hidden="false" customHeight="false" outlineLevel="0" collapsed="false">
      <c r="A630" s="8" t="n">
        <f aca="false">B630*4*LN(2)/(C630*1E-015*3.14*(F630*0.0001)^2)</f>
        <v>6.29301351987491E+020</v>
      </c>
      <c r="B630" s="8" t="n">
        <v>2.32837</v>
      </c>
      <c r="C630" s="8" t="n">
        <v>30</v>
      </c>
      <c r="D630" s="8" t="n">
        <v>5.5</v>
      </c>
      <c r="E630" s="6" t="n">
        <f aca="false">B630/(C630*1E-015)</f>
        <v>77612333333333.3</v>
      </c>
      <c r="F630" s="8" t="n">
        <v>3.3</v>
      </c>
      <c r="G630" s="8" t="s">
        <v>81</v>
      </c>
      <c r="H630" s="16" t="n">
        <v>0.25</v>
      </c>
      <c r="I630" s="8"/>
      <c r="J630" s="8"/>
      <c r="K630" s="8"/>
      <c r="L630" s="8"/>
      <c r="M630" s="8"/>
      <c r="N630" s="8"/>
      <c r="O630" s="8" t="s">
        <v>82</v>
      </c>
    </row>
    <row r="631" customFormat="false" ht="15" hidden="false" customHeight="false" outlineLevel="0" collapsed="false">
      <c r="A631" s="8" t="n">
        <f aca="false">B631*4*LN(2)/(C631*1E-015*3.14*(F631*0.0001)^2)</f>
        <v>6.33589272699956E+020</v>
      </c>
      <c r="B631" s="8" t="n">
        <v>2.344235</v>
      </c>
      <c r="C631" s="8" t="n">
        <v>30</v>
      </c>
      <c r="D631" s="8" t="n">
        <v>5.5</v>
      </c>
      <c r="E631" s="6" t="n">
        <f aca="false">B631/(C631*1E-015)</f>
        <v>78141166666666.7</v>
      </c>
      <c r="F631" s="8" t="n">
        <v>3.3</v>
      </c>
      <c r="G631" s="8" t="s">
        <v>81</v>
      </c>
      <c r="H631" s="8" t="n">
        <v>0.252</v>
      </c>
      <c r="I631" s="8"/>
      <c r="J631" s="8"/>
      <c r="K631" s="8"/>
      <c r="L631" s="8"/>
      <c r="M631" s="8"/>
      <c r="N631" s="8"/>
      <c r="O631" s="8" t="s">
        <v>82</v>
      </c>
    </row>
    <row r="632" customFormat="false" ht="15" hidden="false" customHeight="false" outlineLevel="0" collapsed="false">
      <c r="A632" s="8" t="n">
        <f aca="false">B632*4*LN(2)/(C632*1E-015*3.14*(F632*0.0001)^2)</f>
        <v>6.18091675873436E+020</v>
      </c>
      <c r="B632" s="8" t="n">
        <v>2.286895</v>
      </c>
      <c r="C632" s="8" t="n">
        <v>30</v>
      </c>
      <c r="D632" s="8" t="n">
        <v>4.8</v>
      </c>
      <c r="E632" s="6" t="n">
        <f aca="false">B632/(C632*1E-015)</f>
        <v>76229833333333.3</v>
      </c>
      <c r="F632" s="8" t="n">
        <v>3.3</v>
      </c>
      <c r="G632" s="8" t="s">
        <v>81</v>
      </c>
      <c r="H632" s="8" t="n">
        <v>0.256</v>
      </c>
      <c r="I632" s="8"/>
      <c r="J632" s="8"/>
      <c r="K632" s="8"/>
      <c r="L632" s="8"/>
      <c r="M632" s="8"/>
      <c r="N632" s="8"/>
      <c r="O632" s="8" t="s">
        <v>82</v>
      </c>
    </row>
    <row r="633" customFormat="false" ht="15" hidden="false" customHeight="false" outlineLevel="0" collapsed="false">
      <c r="A633" s="8" t="n">
        <f aca="false">B633*4*LN(2)/(C633*1E-015*3.14*(F633*0.0001)^2)</f>
        <v>6.28566202643785E+020</v>
      </c>
      <c r="B633" s="8" t="n">
        <v>2.32565</v>
      </c>
      <c r="C633" s="8" t="n">
        <v>30</v>
      </c>
      <c r="D633" s="8" t="n">
        <v>3.8</v>
      </c>
      <c r="E633" s="6" t="n">
        <f aca="false">B633/(C633*1E-015)</f>
        <v>77521666666666.7</v>
      </c>
      <c r="F633" s="8" t="n">
        <v>3.3</v>
      </c>
      <c r="G633" s="8" t="s">
        <v>81</v>
      </c>
      <c r="H633" s="8" t="n">
        <v>0.262</v>
      </c>
      <c r="I633" s="8"/>
      <c r="J633" s="8"/>
      <c r="K633" s="8"/>
      <c r="L633" s="8"/>
      <c r="M633" s="8"/>
      <c r="N633" s="8"/>
      <c r="O633" s="8" t="s">
        <v>82</v>
      </c>
    </row>
    <row r="634" customFormat="false" ht="15" hidden="false" customHeight="false" outlineLevel="0" collapsed="false">
      <c r="A634" s="8" t="n">
        <f aca="false">B634*4*LN(2)/(C634*1E-015*3.14*(F634*0.0001)^2)</f>
        <v>6.21610662805443E+020</v>
      </c>
      <c r="B634" s="8" t="n">
        <v>2.299915</v>
      </c>
      <c r="C634" s="8" t="n">
        <v>30</v>
      </c>
      <c r="D634" s="8" t="n">
        <v>5.5</v>
      </c>
      <c r="E634" s="6" t="n">
        <f aca="false">B634/(C634*1E-015)</f>
        <v>76663833333333.3</v>
      </c>
      <c r="F634" s="8" t="n">
        <v>3.3</v>
      </c>
      <c r="G634" s="8" t="s">
        <v>81</v>
      </c>
      <c r="H634" s="8" t="n">
        <v>0.258</v>
      </c>
      <c r="I634" s="8"/>
      <c r="J634" s="8"/>
      <c r="K634" s="8"/>
      <c r="L634" s="8"/>
      <c r="M634" s="8"/>
      <c r="N634" s="8"/>
      <c r="O634" s="8" t="s">
        <v>82</v>
      </c>
    </row>
    <row r="635" customFormat="false" ht="15" hidden="false" customHeight="false" outlineLevel="0" collapsed="false">
      <c r="A635" s="8" t="n">
        <f aca="false">B635*4*LN(2)/(C635*1E-015*3.14*(F635*0.0001)^2)</f>
        <v>6.33401431231619E+020</v>
      </c>
      <c r="B635" s="8" t="n">
        <v>2.34354</v>
      </c>
      <c r="C635" s="8" t="n">
        <v>30</v>
      </c>
      <c r="D635" s="8" t="n">
        <v>5.5</v>
      </c>
      <c r="E635" s="6" t="n">
        <f aca="false">B635/(C635*1E-015)</f>
        <v>78118000000000</v>
      </c>
      <c r="F635" s="8" t="n">
        <v>3.3</v>
      </c>
      <c r="G635" s="8" t="s">
        <v>81</v>
      </c>
      <c r="H635" s="8" t="n">
        <v>0.261</v>
      </c>
      <c r="I635" s="8"/>
      <c r="J635" s="8"/>
      <c r="K635" s="8"/>
      <c r="L635" s="8"/>
      <c r="M635" s="8"/>
      <c r="N635" s="8"/>
      <c r="O635" s="8" t="s">
        <v>82</v>
      </c>
    </row>
    <row r="636" customFormat="false" ht="15" hidden="false" customHeight="false" outlineLevel="0" collapsed="false">
      <c r="A636" s="8" t="n">
        <f aca="false">B636*4*LN(2)/(C636*1E-015*3.14*(F636*0.0001)^2)</f>
        <v>6.22597168358579E+020</v>
      </c>
      <c r="B636" s="8" t="n">
        <v>2.303565</v>
      </c>
      <c r="C636" s="8" t="n">
        <v>30</v>
      </c>
      <c r="D636" s="8" t="n">
        <v>4.5</v>
      </c>
      <c r="E636" s="6" t="n">
        <f aca="false">B636/(C636*1E-015)</f>
        <v>76785500000000</v>
      </c>
      <c r="F636" s="8" t="n">
        <v>3.3</v>
      </c>
      <c r="G636" s="8" t="s">
        <v>81</v>
      </c>
      <c r="H636" s="16" t="n">
        <v>0.28</v>
      </c>
      <c r="I636" s="8"/>
      <c r="J636" s="8"/>
      <c r="K636" s="8"/>
      <c r="L636" s="8"/>
      <c r="M636" s="8"/>
      <c r="N636" s="8"/>
      <c r="O636" s="8" t="s">
        <v>82</v>
      </c>
    </row>
    <row r="637" customFormat="false" ht="15" hidden="false" customHeight="false" outlineLevel="0" collapsed="false">
      <c r="A637" s="8" t="n">
        <f aca="false">B637*4*LN(2)/(C637*1E-015*3.14*(F637*0.0001)^2)</f>
        <v>6.13513209004911E+020</v>
      </c>
      <c r="B637" s="8" t="n">
        <v>2.269955</v>
      </c>
      <c r="C637" s="8" t="n">
        <v>30</v>
      </c>
      <c r="D637" s="8" t="n">
        <v>4.5</v>
      </c>
      <c r="E637" s="6" t="n">
        <f aca="false">B637/(C637*1E-015)</f>
        <v>75665166666666.7</v>
      </c>
      <c r="F637" s="8" t="n">
        <v>3.3</v>
      </c>
      <c r="G637" s="8" t="s">
        <v>81</v>
      </c>
      <c r="H637" s="16" t="n">
        <v>0.3</v>
      </c>
      <c r="I637" s="8"/>
      <c r="J637" s="8"/>
      <c r="K637" s="8"/>
      <c r="L637" s="8"/>
      <c r="M637" s="8"/>
      <c r="N637" s="8"/>
      <c r="O637" s="8" t="s">
        <v>82</v>
      </c>
    </row>
    <row r="638" customFormat="false" ht="15" hidden="false" customHeight="false" outlineLevel="0" collapsed="false">
      <c r="A638" s="8" t="n">
        <f aca="false">B638*4*LN(2)/(C638*1E-015*3.14*(F638*0.0001)^2)</f>
        <v>6.28602689835476E+020</v>
      </c>
      <c r="B638" s="8" t="n">
        <v>2.325785</v>
      </c>
      <c r="C638" s="8" t="n">
        <v>30</v>
      </c>
      <c r="D638" s="8" t="n">
        <v>4.5</v>
      </c>
      <c r="E638" s="6" t="n">
        <f aca="false">B638/(C638*1E-015)</f>
        <v>77526166666666.7</v>
      </c>
      <c r="F638" s="8" t="n">
        <v>3.3</v>
      </c>
      <c r="G638" s="8" t="s">
        <v>81</v>
      </c>
      <c r="H638" s="8" t="n">
        <v>0.316</v>
      </c>
      <c r="I638" s="8"/>
      <c r="J638" s="8"/>
      <c r="K638" s="8"/>
      <c r="L638" s="8"/>
      <c r="M638" s="8"/>
      <c r="N638" s="8"/>
      <c r="O638" s="8" t="s">
        <v>82</v>
      </c>
    </row>
    <row r="639" customFormat="false" ht="15" hidden="false" customHeight="false" outlineLevel="0" collapsed="false">
      <c r="A639" s="8" t="n">
        <f aca="false">B639*4*LN(2)/(C639*1E-015*3.14*(F639*0.0001)^2)</f>
        <v>6.33624408514177E+020</v>
      </c>
      <c r="B639" s="8" t="n">
        <v>2.344365</v>
      </c>
      <c r="C639" s="8" t="n">
        <v>30</v>
      </c>
      <c r="D639" s="8" t="n">
        <v>4.5</v>
      </c>
      <c r="E639" s="6" t="n">
        <f aca="false">B639/(C639*1E-015)</f>
        <v>78145500000000</v>
      </c>
      <c r="F639" s="8" t="n">
        <v>3.3</v>
      </c>
      <c r="G639" s="8" t="s">
        <v>81</v>
      </c>
      <c r="H639" s="8" t="n">
        <v>0.546</v>
      </c>
      <c r="I639" s="8"/>
      <c r="J639" s="8"/>
      <c r="K639" s="8"/>
      <c r="L639" s="8"/>
      <c r="M639" s="8"/>
      <c r="N639" s="8"/>
      <c r="O639" s="8" t="s">
        <v>82</v>
      </c>
    </row>
    <row r="640" customFormat="false" ht="15" hidden="false" customHeight="false" outlineLevel="0" collapsed="false">
      <c r="A640" s="8" t="n">
        <f aca="false">B640*4*LN(2)/(C640*1E-015*3.14*(F640*0.0001)^2)</f>
        <v>6.3038245396353E+020</v>
      </c>
      <c r="B640" s="8" t="n">
        <v>2.33237</v>
      </c>
      <c r="C640" s="8" t="n">
        <v>30</v>
      </c>
      <c r="D640" s="8" t="n">
        <v>5.5</v>
      </c>
      <c r="E640" s="6" t="n">
        <f aca="false">B640/(C640*1E-015)</f>
        <v>77745666666666.7</v>
      </c>
      <c r="F640" s="8" t="n">
        <v>3.3</v>
      </c>
      <c r="G640" s="8" t="s">
        <v>81</v>
      </c>
      <c r="H640" s="16" t="n">
        <v>0.41</v>
      </c>
      <c r="I640" s="8"/>
      <c r="J640" s="8"/>
      <c r="K640" s="8"/>
      <c r="L640" s="8"/>
      <c r="M640" s="8"/>
      <c r="N640" s="8"/>
      <c r="O640" s="8" t="s">
        <v>82</v>
      </c>
    </row>
    <row r="641" customFormat="false" ht="15" hidden="false" customHeight="false" outlineLevel="0" collapsed="false">
      <c r="A641" s="8" t="n">
        <f aca="false">B641*4*LN(2)/(C641*1E-015*3.14*(F641*0.0001)^2)</f>
        <v>6.30233802441825E+020</v>
      </c>
      <c r="B641" s="8" t="n">
        <v>2.33182</v>
      </c>
      <c r="C641" s="8" t="n">
        <v>30</v>
      </c>
      <c r="D641" s="8" t="n">
        <v>5.5</v>
      </c>
      <c r="E641" s="6" t="n">
        <f aca="false">B641/(C641*1E-015)</f>
        <v>77727333333333.3</v>
      </c>
      <c r="F641" s="8" t="n">
        <v>3.3</v>
      </c>
      <c r="G641" s="8" t="s">
        <v>81</v>
      </c>
      <c r="H641" s="8" t="n">
        <v>0.283</v>
      </c>
      <c r="I641" s="8"/>
      <c r="J641" s="8"/>
      <c r="K641" s="8"/>
      <c r="L641" s="8"/>
      <c r="M641" s="8"/>
      <c r="N641" s="8"/>
      <c r="O641" s="8" t="s">
        <v>82</v>
      </c>
    </row>
    <row r="642" customFormat="false" ht="15" hidden="false" customHeight="false" outlineLevel="0" collapsed="false">
      <c r="A642" s="8" t="n">
        <f aca="false">B642*4*LN(2)/(C642*1E-015*3.14*(F642*0.0001)^2)</f>
        <v>6.38719101576261E+020</v>
      </c>
      <c r="B642" s="8" t="n">
        <v>2.363215</v>
      </c>
      <c r="C642" s="8" t="n">
        <v>30</v>
      </c>
      <c r="D642" s="8" t="n">
        <v>4.8</v>
      </c>
      <c r="E642" s="6" t="n">
        <f aca="false">B642/(C642*1E-015)</f>
        <v>78773833333333.3</v>
      </c>
      <c r="F642" s="8" t="n">
        <v>3.3</v>
      </c>
      <c r="G642" s="8" t="s">
        <v>81</v>
      </c>
      <c r="H642" s="8" t="n">
        <v>0.545</v>
      </c>
      <c r="I642" s="8"/>
      <c r="J642" s="8"/>
      <c r="K642" s="8"/>
      <c r="L642" s="8"/>
      <c r="M642" s="8"/>
      <c r="N642" s="8"/>
      <c r="O642" s="8" t="s">
        <v>82</v>
      </c>
    </row>
    <row r="643" customFormat="false" ht="15" hidden="false" customHeight="false" outlineLevel="0" collapsed="false">
      <c r="A643" s="8" t="n">
        <f aca="false">B643*4*LN(2)/(C643*1E-015*3.14*(F643*0.0001)^2)</f>
        <v>6.37273127683309E+020</v>
      </c>
      <c r="B643" s="8" t="n">
        <v>2.357865</v>
      </c>
      <c r="C643" s="8" t="n">
        <v>30</v>
      </c>
      <c r="D643" s="8" t="n">
        <v>4.8</v>
      </c>
      <c r="E643" s="6" t="n">
        <f aca="false">B643/(C643*1E-015)</f>
        <v>78595500000000</v>
      </c>
      <c r="F643" s="8" t="n">
        <v>3.3</v>
      </c>
      <c r="G643" s="8" t="s">
        <v>81</v>
      </c>
      <c r="H643" s="8" t="n">
        <v>0.283</v>
      </c>
      <c r="I643" s="8"/>
      <c r="J643" s="8"/>
      <c r="K643" s="8"/>
      <c r="L643" s="8"/>
      <c r="M643" s="8"/>
      <c r="N643" s="8"/>
      <c r="O643" s="8" t="s">
        <v>82</v>
      </c>
    </row>
    <row r="644" customFormat="false" ht="15" hidden="false" customHeight="false" outlineLevel="0" collapsed="false">
      <c r="A644" s="8" t="n">
        <f aca="false">B644*4*LN(2)/(C644*1E-015*3.14*(F644*0.0001)^2)</f>
        <v>6.32751418668526E+020</v>
      </c>
      <c r="B644" s="8" t="n">
        <v>2.341135</v>
      </c>
      <c r="C644" s="8" t="n">
        <v>30</v>
      </c>
      <c r="D644" s="8" t="n">
        <v>4.8</v>
      </c>
      <c r="E644" s="6" t="n">
        <f aca="false">B644/(C644*1E-015)</f>
        <v>78037833333333.3</v>
      </c>
      <c r="F644" s="8" t="n">
        <v>3.3</v>
      </c>
      <c r="G644" s="8" t="s">
        <v>81</v>
      </c>
      <c r="H644" s="8" t="n">
        <v>0.258</v>
      </c>
      <c r="I644" s="8"/>
      <c r="J644" s="8"/>
      <c r="K644" s="8"/>
      <c r="L644" s="8"/>
      <c r="M644" s="8"/>
      <c r="N644" s="8"/>
      <c r="O644" s="8" t="s">
        <v>82</v>
      </c>
    </row>
    <row r="645" customFormat="false" ht="15" hidden="false" customHeight="false" outlineLevel="0" collapsed="false">
      <c r="A645" s="8" t="n">
        <f aca="false">B645*4*LN(2)/(C645*1E-015*3.14*(F645*0.0001)^2)</f>
        <v>6.35589311355628E+020</v>
      </c>
      <c r="B645" s="8" t="n">
        <v>2.351635</v>
      </c>
      <c r="C645" s="8" t="n">
        <v>30</v>
      </c>
      <c r="D645" s="8" t="n">
        <v>4.8</v>
      </c>
      <c r="E645" s="6" t="n">
        <f aca="false">B645/(C645*1E-015)</f>
        <v>78387833333333.3</v>
      </c>
      <c r="F645" s="8" t="n">
        <v>3.3</v>
      </c>
      <c r="G645" s="8" t="s">
        <v>81</v>
      </c>
      <c r="H645" s="8" t="n">
        <v>0.395</v>
      </c>
      <c r="I645" s="8"/>
      <c r="J645" s="8"/>
      <c r="K645" s="8"/>
      <c r="L645" s="8"/>
      <c r="M645" s="8"/>
      <c r="N645" s="8"/>
      <c r="O645" s="8" t="s">
        <v>82</v>
      </c>
    </row>
    <row r="646" customFormat="false" ht="15" hidden="false" customHeight="false" outlineLevel="0" collapsed="false">
      <c r="A646" s="8" t="n">
        <f aca="false">B646*4*LN(2)/(C646*1E-015*3.14*(F646*0.0001)^2)</f>
        <v>6.31993295907828E+020</v>
      </c>
      <c r="B646" s="8" t="n">
        <v>2.33833</v>
      </c>
      <c r="C646" s="8" t="n">
        <v>30</v>
      </c>
      <c r="D646" s="8" t="n">
        <v>4.8</v>
      </c>
      <c r="E646" s="6" t="n">
        <f aca="false">B646/(C646*1E-015)</f>
        <v>77944333333333.3</v>
      </c>
      <c r="F646" s="8" t="n">
        <v>3.3</v>
      </c>
      <c r="G646" s="8" t="s">
        <v>81</v>
      </c>
      <c r="H646" s="8" t="n">
        <v>0.549</v>
      </c>
      <c r="I646" s="8"/>
      <c r="J646" s="8"/>
      <c r="K646" s="8"/>
      <c r="L646" s="8"/>
      <c r="M646" s="8"/>
      <c r="N646" s="8"/>
      <c r="O646" s="8" t="s">
        <v>82</v>
      </c>
    </row>
    <row r="647" customFormat="false" ht="15" hidden="false" customHeight="false" outlineLevel="0" collapsed="false">
      <c r="A647" s="8" t="n">
        <f aca="false">B647*4*LN(2)/(C647*1E-015*3.14*(F647*0.0001)^2)</f>
        <v>6.31871671935524E+020</v>
      </c>
      <c r="B647" s="8" t="n">
        <v>2.33788</v>
      </c>
      <c r="C647" s="8" t="n">
        <v>30</v>
      </c>
      <c r="D647" s="8" t="n">
        <v>4.8</v>
      </c>
      <c r="E647" s="6" t="n">
        <f aca="false">B647/(C647*1E-015)</f>
        <v>77929333333333.3</v>
      </c>
      <c r="F647" s="8" t="n">
        <v>3.3</v>
      </c>
      <c r="G647" s="8" t="s">
        <v>81</v>
      </c>
      <c r="H647" s="16" t="n">
        <v>0.3</v>
      </c>
      <c r="I647" s="8"/>
      <c r="J647" s="8"/>
      <c r="K647" s="8"/>
      <c r="L647" s="8"/>
      <c r="M647" s="8"/>
      <c r="N647" s="8"/>
      <c r="O647" s="8" t="s">
        <v>82</v>
      </c>
    </row>
    <row r="648" customFormat="false" ht="15" hidden="false" customHeight="false" outlineLevel="0" collapsed="false">
      <c r="A648" s="8" t="n">
        <f aca="false">B648*4*LN(2)/(C648*1E-015*3.14*(F648*0.0001)^2)</f>
        <v>6.31294633755813E+020</v>
      </c>
      <c r="B648" s="8" t="n">
        <v>2.335745</v>
      </c>
      <c r="C648" s="8" t="n">
        <v>30</v>
      </c>
      <c r="D648" s="8" t="n">
        <v>5</v>
      </c>
      <c r="E648" s="6" t="n">
        <f aca="false">B648/(C648*1E-015)</f>
        <v>77858166666666.7</v>
      </c>
      <c r="F648" s="8" t="n">
        <v>3.3</v>
      </c>
      <c r="G648" s="8" t="s">
        <v>81</v>
      </c>
      <c r="H648" s="8" t="n">
        <v>0.283</v>
      </c>
      <c r="I648" s="8"/>
      <c r="J648" s="8"/>
      <c r="K648" s="8"/>
      <c r="L648" s="8"/>
      <c r="M648" s="8"/>
      <c r="N648" s="8"/>
      <c r="O648" s="8" t="s">
        <v>82</v>
      </c>
    </row>
    <row r="649" customFormat="false" ht="15" hidden="false" customHeight="false" outlineLevel="0" collapsed="false">
      <c r="A649" s="8" t="n">
        <f aca="false">B649*4*LN(2)/(C649*1E-015*3.14*(F649*0.0001)^2)</f>
        <v>6.22737711615464E+020</v>
      </c>
      <c r="B649" s="8" t="n">
        <v>2.304085</v>
      </c>
      <c r="C649" s="8" t="n">
        <v>30</v>
      </c>
      <c r="D649" s="8" t="n">
        <v>4.8</v>
      </c>
      <c r="E649" s="6" t="n">
        <f aca="false">B649/(C649*1E-015)</f>
        <v>76802833333333.3</v>
      </c>
      <c r="F649" s="8" t="n">
        <v>3.3</v>
      </c>
      <c r="G649" s="8" t="s">
        <v>81</v>
      </c>
      <c r="H649" s="8" t="n">
        <v>0.273</v>
      </c>
      <c r="I649" s="8"/>
      <c r="J649" s="8"/>
      <c r="K649" s="8"/>
      <c r="L649" s="8"/>
      <c r="M649" s="8"/>
      <c r="N649" s="8"/>
      <c r="O649" s="8" t="s">
        <v>82</v>
      </c>
    </row>
    <row r="650" customFormat="false" ht="15" hidden="false" customHeight="false" outlineLevel="0" collapsed="false">
      <c r="A650" s="8" t="n">
        <f aca="false">B650*4*LN(2)/(C650*1E-015*3.14*(F650*0.0001)^2)</f>
        <v>6.32021674834699E+020</v>
      </c>
      <c r="B650" s="8" t="n">
        <v>2.338435</v>
      </c>
      <c r="C650" s="8" t="n">
        <v>30</v>
      </c>
      <c r="D650" s="8" t="n">
        <v>4.8</v>
      </c>
      <c r="E650" s="6" t="n">
        <f aca="false">B650/(C650*1E-015)</f>
        <v>77947833333333.3</v>
      </c>
      <c r="F650" s="8" t="n">
        <v>3.3</v>
      </c>
      <c r="G650" s="8" t="s">
        <v>81</v>
      </c>
      <c r="H650" s="16" t="n">
        <v>0.27</v>
      </c>
      <c r="I650" s="8"/>
      <c r="J650" s="8"/>
      <c r="K650" s="8"/>
      <c r="L650" s="8"/>
      <c r="M650" s="8"/>
      <c r="N650" s="8"/>
      <c r="O650" s="8" t="s">
        <v>82</v>
      </c>
    </row>
    <row r="651" customFormat="false" ht="15" hidden="false" customHeight="false" outlineLevel="0" collapsed="false">
      <c r="A651" s="8" t="n">
        <f aca="false">B651*4*LN(2)/(C651*1E-015*3.14*(F651*0.0001)^2)</f>
        <v>6.29651358752234E+020</v>
      </c>
      <c r="B651" s="8" t="n">
        <v>2.329665</v>
      </c>
      <c r="C651" s="8" t="n">
        <v>30</v>
      </c>
      <c r="D651" s="8" t="n">
        <v>3.8</v>
      </c>
      <c r="E651" s="6" t="n">
        <f aca="false">B651/(C651*1E-015)</f>
        <v>77655500000000</v>
      </c>
      <c r="F651" s="8" t="n">
        <v>3.3</v>
      </c>
      <c r="G651" s="8" t="s">
        <v>81</v>
      </c>
      <c r="H651" s="8" t="n">
        <v>0.263</v>
      </c>
      <c r="I651" s="8"/>
      <c r="J651" s="8"/>
      <c r="K651" s="8"/>
      <c r="L651" s="8"/>
      <c r="M651" s="8"/>
      <c r="N651" s="8"/>
      <c r="O651" s="8" t="s">
        <v>82</v>
      </c>
    </row>
    <row r="652" customFormat="false" ht="15" hidden="false" customHeight="false" outlineLevel="0" collapsed="false">
      <c r="A652" s="8" t="n">
        <f aca="false">B652*4*LN(2)/(C652*1E-015*3.14*(F652*0.0001)^2)</f>
        <v>6.26475621697619E+020</v>
      </c>
      <c r="B652" s="8" t="n">
        <v>2.317915</v>
      </c>
      <c r="C652" s="8" t="n">
        <v>30</v>
      </c>
      <c r="D652" s="8" t="n">
        <v>3.8</v>
      </c>
      <c r="E652" s="6" t="n">
        <f aca="false">B652/(C652*1E-015)</f>
        <v>77263833333333.3</v>
      </c>
      <c r="F652" s="8" t="n">
        <v>3.3</v>
      </c>
      <c r="G652" s="8" t="s">
        <v>81</v>
      </c>
      <c r="H652" s="8" t="n">
        <v>0.259</v>
      </c>
      <c r="I652" s="8"/>
      <c r="J652" s="8"/>
      <c r="K652" s="8"/>
      <c r="L652" s="8"/>
      <c r="M652" s="8"/>
      <c r="N652" s="8"/>
      <c r="O652" s="8" t="s">
        <v>82</v>
      </c>
    </row>
    <row r="653" customFormat="false" ht="15" hidden="false" customHeight="false" outlineLevel="0" collapsed="false">
      <c r="A653" s="8" t="n">
        <f aca="false">B653*4*LN(2)/(C653*1E-015*3.14*(F653*0.0001)^2)</f>
        <v>6.2484045495886E+020</v>
      </c>
      <c r="B653" s="8" t="n">
        <v>2.311865</v>
      </c>
      <c r="C653" s="8" t="n">
        <v>30</v>
      </c>
      <c r="D653" s="8" t="n">
        <v>3.8</v>
      </c>
      <c r="E653" s="6" t="n">
        <f aca="false">B653/(C653*1E-015)</f>
        <v>77062166666666.7</v>
      </c>
      <c r="F653" s="8" t="n">
        <v>3.3</v>
      </c>
      <c r="G653" s="8" t="s">
        <v>81</v>
      </c>
      <c r="H653" s="8" t="n">
        <v>0.264</v>
      </c>
      <c r="I653" s="8"/>
      <c r="J653" s="8"/>
      <c r="K653" s="8"/>
      <c r="L653" s="8"/>
      <c r="M653" s="8"/>
      <c r="N653" s="8"/>
      <c r="O653" s="8" t="s">
        <v>82</v>
      </c>
    </row>
    <row r="654" customFormat="false" ht="15" hidden="false" customHeight="false" outlineLevel="0" collapsed="false">
      <c r="A654" s="8" t="n">
        <f aca="false">B654*4*LN(2)/(C654*1E-015*3.14*(F654*0.0001)^2)</f>
        <v>6.32296004461119E+020</v>
      </c>
      <c r="B654" s="8" t="n">
        <v>2.33945</v>
      </c>
      <c r="C654" s="8" t="n">
        <v>30</v>
      </c>
      <c r="D654" s="8" t="n">
        <v>4.5</v>
      </c>
      <c r="E654" s="6" t="n">
        <f aca="false">B654/(C654*1E-015)</f>
        <v>77981666666666.6</v>
      </c>
      <c r="F654" s="8" t="n">
        <v>3.3</v>
      </c>
      <c r="G654" s="8" t="s">
        <v>81</v>
      </c>
      <c r="H654" s="8" t="n">
        <v>0.253</v>
      </c>
      <c r="I654" s="8"/>
      <c r="J654" s="8"/>
      <c r="K654" s="8"/>
      <c r="L654" s="8"/>
      <c r="M654" s="8"/>
      <c r="N654" s="8"/>
      <c r="O654" s="8" t="s">
        <v>82</v>
      </c>
    </row>
    <row r="655" customFormat="false" ht="15" hidden="false" customHeight="false" outlineLevel="0" collapsed="false">
      <c r="A655" s="8" t="n">
        <f aca="false">B655*4*LN(2)/(C655*1E-015*3.14*(F655*0.0001)^2)</f>
        <v>6.28889181859126E+020</v>
      </c>
      <c r="B655" s="8" t="n">
        <v>2.326845</v>
      </c>
      <c r="C655" s="8" t="n">
        <v>30</v>
      </c>
      <c r="D655" s="8" t="n">
        <v>4.8</v>
      </c>
      <c r="E655" s="6" t="n">
        <f aca="false">B655/(C655*1E-015)</f>
        <v>77561500000000</v>
      </c>
      <c r="F655" s="8" t="n">
        <v>3.3</v>
      </c>
      <c r="G655" s="8" t="s">
        <v>81</v>
      </c>
      <c r="H655" s="8" t="n">
        <v>0.263</v>
      </c>
      <c r="I655" s="8"/>
      <c r="J655" s="8"/>
      <c r="K655" s="8"/>
      <c r="L655" s="8"/>
      <c r="M655" s="8"/>
      <c r="N655" s="8"/>
      <c r="O655" s="8" t="s">
        <v>82</v>
      </c>
    </row>
    <row r="656" customFormat="false" ht="15" hidden="false" customHeight="false" outlineLevel="0" collapsed="false">
      <c r="A656" s="8" t="n">
        <f aca="false">B656*4*LN(2)/(C656*1E-015*3.14*(F656*0.0001)^2)</f>
        <v>6.34887946448673E+020</v>
      </c>
      <c r="B656" s="8" t="n">
        <v>2.34904</v>
      </c>
      <c r="C656" s="8" t="n">
        <v>30</v>
      </c>
      <c r="D656" s="8" t="n">
        <v>4.8</v>
      </c>
      <c r="E656" s="6" t="n">
        <f aca="false">B656/(C656*1E-015)</f>
        <v>78301333333333.3</v>
      </c>
      <c r="F656" s="8" t="n">
        <v>3.3</v>
      </c>
      <c r="G656" s="8" t="s">
        <v>81</v>
      </c>
      <c r="H656" s="8" t="n">
        <v>0.261</v>
      </c>
      <c r="I656" s="8"/>
      <c r="J656" s="8"/>
      <c r="K656" s="8"/>
      <c r="L656" s="8"/>
      <c r="M656" s="8"/>
      <c r="N656" s="8"/>
      <c r="O656" s="8" t="s">
        <v>82</v>
      </c>
    </row>
    <row r="657" customFormat="false" ht="15" hidden="false" customHeight="false" outlineLevel="0" collapsed="false">
      <c r="A657" s="8" t="n">
        <f aca="false">B657*4*LN(2)/(C657*1E-015*3.14*(F657*0.0001)^2)</f>
        <v>6.28010786503594E+020</v>
      </c>
      <c r="B657" s="8" t="n">
        <v>2.323595</v>
      </c>
      <c r="C657" s="8" t="n">
        <v>30</v>
      </c>
      <c r="D657" s="8" t="n">
        <v>4.4</v>
      </c>
      <c r="E657" s="6" t="n">
        <f aca="false">B657/(C657*1E-015)</f>
        <v>77453166666666.7</v>
      </c>
      <c r="F657" s="8" t="n">
        <v>3.3</v>
      </c>
      <c r="G657" s="8" t="s">
        <v>81</v>
      </c>
      <c r="H657" s="16" t="n">
        <v>0.27</v>
      </c>
      <c r="I657" s="8"/>
      <c r="J657" s="8"/>
      <c r="K657" s="8"/>
      <c r="L657" s="8"/>
      <c r="M657" s="8"/>
      <c r="N657" s="8"/>
      <c r="O657" s="8" t="s">
        <v>82</v>
      </c>
    </row>
    <row r="658" customFormat="false" ht="15" hidden="false" customHeight="false" outlineLevel="0" collapsed="false">
      <c r="A658" s="8" t="n">
        <f aca="false">B658*4*LN(2)/(C658*1E-015*3.14*(F658*0.0001)^2)</f>
        <v>6.21126869671166E+020</v>
      </c>
      <c r="B658" s="8" t="n">
        <v>2.298125</v>
      </c>
      <c r="C658" s="8" t="n">
        <v>30</v>
      </c>
      <c r="D658" s="8" t="n">
        <v>4.8</v>
      </c>
      <c r="E658" s="6" t="n">
        <f aca="false">B658/(C658*1E-015)</f>
        <v>76604166666666.7</v>
      </c>
      <c r="F658" s="8" t="n">
        <v>3.3</v>
      </c>
      <c r="G658" s="8" t="s">
        <v>81</v>
      </c>
      <c r="H658" s="16" t="n">
        <v>0.28</v>
      </c>
      <c r="I658" s="8"/>
      <c r="J658" s="8"/>
      <c r="K658" s="8"/>
      <c r="L658" s="8"/>
      <c r="M658" s="8"/>
      <c r="N658" s="8"/>
      <c r="O658" s="8" t="s">
        <v>82</v>
      </c>
    </row>
    <row r="659" customFormat="false" ht="15" hidden="false" customHeight="false" outlineLevel="0" collapsed="false">
      <c r="A659" s="8" t="n">
        <f aca="false">B659*4*LN(2)/(C659*1E-015*3.14*(F659*0.0001)^2)</f>
        <v>6.24813427409459E+020</v>
      </c>
      <c r="B659" s="8" t="n">
        <v>2.311765</v>
      </c>
      <c r="C659" s="8" t="n">
        <v>30</v>
      </c>
      <c r="D659" s="8" t="n">
        <v>4</v>
      </c>
      <c r="E659" s="6" t="n">
        <f aca="false">B659/(C659*1E-015)</f>
        <v>77058833333333.3</v>
      </c>
      <c r="F659" s="8" t="n">
        <v>3.3</v>
      </c>
      <c r="G659" s="8" t="s">
        <v>81</v>
      </c>
      <c r="H659" s="8" t="n">
        <v>0.287</v>
      </c>
      <c r="I659" s="8"/>
      <c r="J659" s="8"/>
      <c r="K659" s="8"/>
      <c r="L659" s="8"/>
      <c r="M659" s="8"/>
      <c r="N659" s="8"/>
      <c r="O659" s="8" t="s">
        <v>82</v>
      </c>
    </row>
    <row r="660" customFormat="false" ht="15" hidden="false" customHeight="false" outlineLevel="0" collapsed="false">
      <c r="A660" s="8" t="n">
        <f aca="false">B660*4*LN(2)/(C660*1E-015*3.14*(F660*0.0001)^2)</f>
        <v>6.29179728015187E+020</v>
      </c>
      <c r="B660" s="8" t="n">
        <v>2.32792</v>
      </c>
      <c r="C660" s="8" t="n">
        <v>30</v>
      </c>
      <c r="D660" s="8" t="n">
        <v>4.8</v>
      </c>
      <c r="E660" s="6" t="n">
        <f aca="false">B660/(C660*1E-015)</f>
        <v>77597333333333.3</v>
      </c>
      <c r="F660" s="8" t="n">
        <v>3.3</v>
      </c>
      <c r="G660" s="8" t="s">
        <v>81</v>
      </c>
      <c r="H660" s="8" t="n">
        <v>0.283</v>
      </c>
      <c r="I660" s="8"/>
      <c r="J660" s="8"/>
      <c r="K660" s="8"/>
      <c r="L660" s="8"/>
      <c r="M660" s="8"/>
      <c r="N660" s="8"/>
      <c r="O660" s="8" t="s">
        <v>82</v>
      </c>
    </row>
    <row r="661" customFormat="false" ht="15" hidden="false" customHeight="false" outlineLevel="0" collapsed="false">
      <c r="A661" s="8" t="n">
        <f aca="false">B661*4*LN(2)/(C661*1E-015*3.14*(F661*0.0001)^2)</f>
        <v>6.436894679111E+020</v>
      </c>
      <c r="B661" s="8" t="n">
        <v>2.381605</v>
      </c>
      <c r="C661" s="8" t="n">
        <v>30</v>
      </c>
      <c r="D661" s="8" t="n">
        <v>4.8</v>
      </c>
      <c r="E661" s="6" t="n">
        <f aca="false">B661/(C661*1E-015)</f>
        <v>79386833333333.3</v>
      </c>
      <c r="F661" s="8" t="n">
        <v>3.3</v>
      </c>
      <c r="G661" s="8" t="s">
        <v>81</v>
      </c>
      <c r="H661" s="8" t="n">
        <v>0.299</v>
      </c>
      <c r="I661" s="8"/>
      <c r="J661" s="8"/>
      <c r="K661" s="8"/>
      <c r="L661" s="8"/>
      <c r="M661" s="8"/>
      <c r="N661" s="8"/>
      <c r="O661" s="8" t="s">
        <v>82</v>
      </c>
    </row>
    <row r="662" customFormat="false" ht="15" hidden="false" customHeight="false" outlineLevel="0" collapsed="false">
      <c r="A662" s="8" t="n">
        <f aca="false">B662*4*LN(2)/(C662*1E-015*3.14*(F662*0.0001)^2)</f>
        <v>6.27018875440579E+020</v>
      </c>
      <c r="B662" s="8" t="n">
        <v>2.319925</v>
      </c>
      <c r="C662" s="8" t="n">
        <v>30</v>
      </c>
      <c r="D662" s="8" t="n">
        <v>4.3</v>
      </c>
      <c r="E662" s="6" t="n">
        <f aca="false">B662/(C662*1E-015)</f>
        <v>77330833333333.3</v>
      </c>
      <c r="F662" s="8" t="n">
        <v>3.3</v>
      </c>
      <c r="G662" s="8" t="s">
        <v>81</v>
      </c>
      <c r="H662" s="8" t="n">
        <v>0.319</v>
      </c>
      <c r="I662" s="8"/>
      <c r="J662" s="8"/>
      <c r="K662" s="8"/>
      <c r="L662" s="8"/>
      <c r="M662" s="8"/>
      <c r="N662" s="8"/>
      <c r="O662" s="8" t="s">
        <v>82</v>
      </c>
    </row>
    <row r="663" customFormat="false" ht="15" hidden="false" customHeight="false" outlineLevel="0" collapsed="false">
      <c r="A663" s="8" t="n">
        <f aca="false">B663*4*LN(2)/(C663*1E-015*3.14*(F663*0.0001)^2)</f>
        <v>6.29928391133594E+020</v>
      </c>
      <c r="B663" s="8" t="n">
        <v>2.33069</v>
      </c>
      <c r="C663" s="8" t="n">
        <v>30</v>
      </c>
      <c r="D663" s="8" t="n">
        <v>4.4</v>
      </c>
      <c r="E663" s="6" t="n">
        <f aca="false">B663/(C663*1E-015)</f>
        <v>77689666666666.7</v>
      </c>
      <c r="F663" s="8" t="n">
        <v>3.3</v>
      </c>
      <c r="G663" s="8" t="s">
        <v>81</v>
      </c>
      <c r="H663" s="8" t="n">
        <v>0.555</v>
      </c>
      <c r="I663" s="8"/>
      <c r="J663" s="8"/>
      <c r="K663" s="8"/>
      <c r="L663" s="8"/>
      <c r="M663" s="8"/>
      <c r="N663" s="8"/>
      <c r="O663" s="8" t="s">
        <v>82</v>
      </c>
    </row>
    <row r="664" customFormat="false" ht="15" hidden="false" customHeight="false" outlineLevel="0" collapsed="false">
      <c r="A664" s="8" t="n">
        <f aca="false">B664*4*LN(2)/(C664*1E-015*3.14*(F664*0.0001)^2)</f>
        <v>6.33285212769195E+020</v>
      </c>
      <c r="B664" s="8" t="n">
        <v>2.34311</v>
      </c>
      <c r="C664" s="8" t="n">
        <v>30</v>
      </c>
      <c r="D664" s="8" t="n">
        <v>4.8</v>
      </c>
      <c r="E664" s="6" t="n">
        <f aca="false">B664/(C664*1E-015)</f>
        <v>78103666666666.6</v>
      </c>
      <c r="F664" s="8" t="n">
        <v>3.3</v>
      </c>
      <c r="G664" s="8" t="s">
        <v>81</v>
      </c>
      <c r="H664" s="8" t="n">
        <v>0.432</v>
      </c>
      <c r="I664" s="8"/>
      <c r="J664" s="8"/>
      <c r="K664" s="8"/>
      <c r="L664" s="8"/>
      <c r="M664" s="8"/>
      <c r="N664" s="8"/>
      <c r="O664" s="8" t="s">
        <v>82</v>
      </c>
    </row>
    <row r="665" customFormat="false" ht="15" hidden="false" customHeight="false" outlineLevel="0" collapsed="false">
      <c r="A665" s="8" t="n">
        <f aca="false">B665*4*LN(2)/(C665*1E-015*3.14*(F665*0.0001)^2)</f>
        <v>6.30071637145419E+020</v>
      </c>
      <c r="B665" s="8" t="n">
        <v>2.33122</v>
      </c>
      <c r="C665" s="8" t="n">
        <v>30</v>
      </c>
      <c r="D665" s="8" t="n">
        <v>6.2</v>
      </c>
      <c r="E665" s="6" t="n">
        <f aca="false">B665/(C665*1E-015)</f>
        <v>77707333333333.3</v>
      </c>
      <c r="F665" s="8" t="n">
        <v>3.3</v>
      </c>
      <c r="G665" s="8" t="s">
        <v>81</v>
      </c>
      <c r="H665" s="8" t="n">
        <v>0.323</v>
      </c>
      <c r="I665" s="8"/>
      <c r="J665" s="8"/>
      <c r="K665" s="8"/>
      <c r="L665" s="8"/>
      <c r="M665" s="8"/>
      <c r="N665" s="8"/>
      <c r="O665" s="8" t="s">
        <v>82</v>
      </c>
    </row>
    <row r="666" customFormat="false" ht="15" hidden="false" customHeight="false" outlineLevel="0" collapsed="false">
      <c r="A666" s="8" t="n">
        <f aca="false">B666*4*LN(2)/(C666*1E-015*3.14*(F666*0.0001)^2)</f>
        <v>6.06371179075703E+020</v>
      </c>
      <c r="B666" s="8" t="n">
        <v>2.24353</v>
      </c>
      <c r="C666" s="8" t="n">
        <v>30</v>
      </c>
      <c r="D666" s="8" t="n">
        <v>5.5</v>
      </c>
      <c r="E666" s="6" t="n">
        <f aca="false">B666/(C666*1E-015)</f>
        <v>74784333333333.3</v>
      </c>
      <c r="F666" s="8" t="n">
        <v>3.3</v>
      </c>
      <c r="G666" s="8" t="s">
        <v>81</v>
      </c>
      <c r="H666" s="8" t="n">
        <v>0.131</v>
      </c>
      <c r="I666" s="8"/>
      <c r="J666" s="8"/>
      <c r="K666" s="8"/>
      <c r="L666" s="8"/>
      <c r="M666" s="8"/>
      <c r="N666" s="8"/>
      <c r="O666" s="8" t="s">
        <v>82</v>
      </c>
    </row>
    <row r="667" customFormat="false" ht="15" hidden="false" customHeight="false" outlineLevel="0" collapsed="false">
      <c r="A667" s="8" t="n">
        <f aca="false">B667*4*LN(2)/(C667*1E-015*3.14*(F667*0.0001)^2)</f>
        <v>6.22868795230059E+020</v>
      </c>
      <c r="B667" s="8" t="n">
        <v>2.30457</v>
      </c>
      <c r="C667" s="8" t="n">
        <v>30</v>
      </c>
      <c r="D667" s="8" t="n">
        <v>6.2</v>
      </c>
      <c r="E667" s="6" t="n">
        <f aca="false">B667/(C667*1E-015)</f>
        <v>76819000000000</v>
      </c>
      <c r="F667" s="8" t="n">
        <v>3.3</v>
      </c>
      <c r="G667" s="8" t="s">
        <v>81</v>
      </c>
      <c r="H667" s="8" t="n">
        <v>0.301</v>
      </c>
      <c r="I667" s="8"/>
      <c r="J667" s="8"/>
      <c r="K667" s="8"/>
      <c r="L667" s="8"/>
      <c r="M667" s="8"/>
      <c r="N667" s="8"/>
      <c r="O667" s="8" t="s">
        <v>82</v>
      </c>
    </row>
    <row r="668" customFormat="false" ht="15" hidden="false" customHeight="false" outlineLevel="0" collapsed="false">
      <c r="A668" s="8" t="n">
        <f aca="false">B668*4*LN(2)/(C668*1E-015*3.14*(F668*0.0001)^2)</f>
        <v>6.28489174127992E+020</v>
      </c>
      <c r="B668" s="8" t="n">
        <v>2.325365</v>
      </c>
      <c r="C668" s="8" t="n">
        <v>30</v>
      </c>
      <c r="D668" s="8" t="n">
        <v>5.5</v>
      </c>
      <c r="E668" s="6" t="n">
        <f aca="false">B668/(C668*1E-015)</f>
        <v>77512166666666.7</v>
      </c>
      <c r="F668" s="8" t="n">
        <v>3.3</v>
      </c>
      <c r="G668" s="8" t="s">
        <v>81</v>
      </c>
      <c r="H668" s="8" t="n">
        <v>0.303</v>
      </c>
      <c r="I668" s="8"/>
      <c r="J668" s="8"/>
      <c r="K668" s="8"/>
      <c r="L668" s="8"/>
      <c r="M668" s="8"/>
      <c r="N668" s="8"/>
      <c r="O668" s="8" t="s">
        <v>82</v>
      </c>
    </row>
    <row r="669" customFormat="false" ht="15" hidden="false" customHeight="false" outlineLevel="0" collapsed="false">
      <c r="A669" s="8" t="n">
        <f aca="false">B669*4*LN(2)/(C669*1E-015*3.14*(F669*0.0001)^2)</f>
        <v>6.27971596556963E+020</v>
      </c>
      <c r="B669" s="8" t="n">
        <v>2.32345</v>
      </c>
      <c r="C669" s="8" t="n">
        <v>30</v>
      </c>
      <c r="D669" s="8" t="n">
        <v>4.4</v>
      </c>
      <c r="E669" s="6" t="n">
        <f aca="false">B669/(C669*1E-015)</f>
        <v>77448333333333.3</v>
      </c>
      <c r="F669" s="8" t="n">
        <v>3.3</v>
      </c>
      <c r="G669" s="8" t="s">
        <v>81</v>
      </c>
      <c r="H669" s="8" t="n">
        <v>0.295</v>
      </c>
      <c r="I669" s="8"/>
      <c r="J669" s="8"/>
      <c r="K669" s="8"/>
      <c r="L669" s="8"/>
      <c r="M669" s="8"/>
      <c r="N669" s="8"/>
      <c r="O669" s="8" t="s">
        <v>82</v>
      </c>
    </row>
    <row r="670" customFormat="false" ht="15" hidden="false" customHeight="false" outlineLevel="0" collapsed="false">
      <c r="A670" s="8" t="n">
        <f aca="false">B670*4*LN(2)/(C670*1E-015*3.14*(F670*0.0001)^2)</f>
        <v>6.2928648683532E+020</v>
      </c>
      <c r="B670" s="8" t="n">
        <v>2.328315</v>
      </c>
      <c r="C670" s="8" t="n">
        <v>30</v>
      </c>
      <c r="D670" s="8" t="n">
        <v>4.4</v>
      </c>
      <c r="E670" s="6" t="n">
        <f aca="false">B670/(C670*1E-015)</f>
        <v>77610500000000</v>
      </c>
      <c r="F670" s="8" t="n">
        <v>3.3</v>
      </c>
      <c r="G670" s="8" t="s">
        <v>81</v>
      </c>
      <c r="H670" s="8" t="n">
        <v>0.281</v>
      </c>
      <c r="I670" s="8"/>
      <c r="J670" s="8"/>
      <c r="K670" s="8"/>
      <c r="L670" s="8"/>
      <c r="M670" s="8"/>
      <c r="N670" s="8"/>
      <c r="O670" s="8" t="s">
        <v>82</v>
      </c>
    </row>
    <row r="671" customFormat="false" ht="15" hidden="false" customHeight="false" outlineLevel="0" collapsed="false">
      <c r="A671" s="8" t="n">
        <f aca="false">B671*4*LN(2)/(C671*1E-015*3.14*(F671*0.0001)^2)</f>
        <v>6.30056771993248E+020</v>
      </c>
      <c r="B671" s="8" t="n">
        <v>2.331165</v>
      </c>
      <c r="C671" s="8" t="n">
        <v>30</v>
      </c>
      <c r="D671" s="8" t="n">
        <v>4.5</v>
      </c>
      <c r="E671" s="6" t="n">
        <f aca="false">B671/(C671*1E-015)</f>
        <v>77705500000000</v>
      </c>
      <c r="F671" s="8" t="n">
        <v>3.3</v>
      </c>
      <c r="G671" s="8" t="s">
        <v>81</v>
      </c>
      <c r="H671" s="16" t="n">
        <v>0.27</v>
      </c>
      <c r="I671" s="8"/>
      <c r="J671" s="8"/>
      <c r="K671" s="8"/>
      <c r="L671" s="8"/>
      <c r="M671" s="8"/>
      <c r="N671" s="8"/>
      <c r="O671" s="8" t="s">
        <v>82</v>
      </c>
    </row>
    <row r="672" customFormat="false" ht="15" hidden="false" customHeight="false" outlineLevel="0" collapsed="false">
      <c r="A672" s="8" t="n">
        <f aca="false">B672*4*LN(2)/(C672*1E-015*3.14*(F672*0.0001)^2)</f>
        <v>6.28472957598351E+020</v>
      </c>
      <c r="B672" s="8" t="n">
        <v>2.325305</v>
      </c>
      <c r="C672" s="8" t="n">
        <v>30</v>
      </c>
      <c r="D672" s="8" t="n">
        <v>4</v>
      </c>
      <c r="E672" s="6" t="n">
        <f aca="false">B672/(C672*1E-015)</f>
        <v>77510166666666.7</v>
      </c>
      <c r="F672" s="8" t="n">
        <v>3.3</v>
      </c>
      <c r="G672" s="8" t="s">
        <v>81</v>
      </c>
      <c r="H672" s="8" t="n">
        <v>0.269</v>
      </c>
      <c r="I672" s="8"/>
      <c r="J672" s="8"/>
      <c r="K672" s="8"/>
      <c r="L672" s="8"/>
      <c r="M672" s="8"/>
      <c r="N672" s="8"/>
      <c r="O672" s="8" t="s">
        <v>82</v>
      </c>
    </row>
    <row r="673" customFormat="false" ht="15" hidden="false" customHeight="false" outlineLevel="0" collapsed="false">
      <c r="A673" s="8" t="n">
        <f aca="false">B673*4*LN(2)/(C673*1E-015*3.14*(F673*0.0001)^2)</f>
        <v>6.32886556415531E+020</v>
      </c>
      <c r="B673" s="8" t="n">
        <v>2.341635</v>
      </c>
      <c r="C673" s="8" t="n">
        <v>30</v>
      </c>
      <c r="D673" s="8" t="n">
        <v>4</v>
      </c>
      <c r="E673" s="6" t="n">
        <f aca="false">B673/(C673*1E-015)</f>
        <v>78054500000000</v>
      </c>
      <c r="F673" s="8" t="n">
        <v>3.3</v>
      </c>
      <c r="G673" s="8" t="s">
        <v>81</v>
      </c>
      <c r="H673" s="8" t="n">
        <v>0.266</v>
      </c>
      <c r="I673" s="8"/>
      <c r="J673" s="8"/>
      <c r="K673" s="8"/>
      <c r="L673" s="8"/>
      <c r="M673" s="8"/>
      <c r="N673" s="8"/>
      <c r="O673" s="8" t="s">
        <v>82</v>
      </c>
    </row>
    <row r="674" customFormat="false" ht="15" hidden="false" customHeight="false" outlineLevel="0" collapsed="false">
      <c r="A674" s="8" t="n">
        <f aca="false">B674*4*LN(2)/(C674*1E-015*3.14*(F674*0.0001)^2)</f>
        <v>6.34678482940815E+020</v>
      </c>
      <c r="B674" s="8" t="n">
        <v>2.348265</v>
      </c>
      <c r="C674" s="8" t="n">
        <v>30</v>
      </c>
      <c r="D674" s="8" t="n">
        <v>4.4</v>
      </c>
      <c r="E674" s="6" t="n">
        <f aca="false">B674/(C674*1E-015)</f>
        <v>78275500000000</v>
      </c>
      <c r="F674" s="8" t="n">
        <v>3.3</v>
      </c>
      <c r="G674" s="8" t="s">
        <v>81</v>
      </c>
      <c r="H674" s="8" t="n">
        <v>0.261</v>
      </c>
      <c r="I674" s="8"/>
      <c r="J674" s="8"/>
      <c r="K674" s="8"/>
      <c r="L674" s="8"/>
      <c r="M674" s="8"/>
      <c r="N674" s="8"/>
      <c r="O674" s="8" t="s">
        <v>82</v>
      </c>
    </row>
    <row r="675" customFormat="false" ht="15" hidden="false" customHeight="false" outlineLevel="0" collapsed="false">
      <c r="A675" s="8" t="n">
        <f aca="false">B675*4*LN(2)/(C675*1E-015*3.14*(F675*0.0001)^2)</f>
        <v>6.24689100682215E+020</v>
      </c>
      <c r="B675" s="8" t="n">
        <v>2.311305</v>
      </c>
      <c r="C675" s="8" t="n">
        <v>30</v>
      </c>
      <c r="D675" s="8" t="n">
        <v>4.4</v>
      </c>
      <c r="E675" s="6" t="n">
        <f aca="false">B675/(C675*1E-015)</f>
        <v>77043500000000</v>
      </c>
      <c r="F675" s="8" t="n">
        <v>3.3</v>
      </c>
      <c r="G675" s="8" t="s">
        <v>81</v>
      </c>
      <c r="H675" s="8" t="n">
        <v>0.245</v>
      </c>
      <c r="I675" s="8"/>
      <c r="J675" s="8"/>
      <c r="K675" s="8"/>
      <c r="L675" s="8"/>
      <c r="M675" s="8"/>
      <c r="N675" s="8"/>
      <c r="O675" s="8" t="s">
        <v>82</v>
      </c>
    </row>
    <row r="676" customFormat="false" ht="15" hidden="false" customHeight="false" outlineLevel="0" collapsed="false">
      <c r="A676" s="8" t="n">
        <f aca="false">B676*4*LN(2)/(C676*1E-015*3.14*(F676*0.0001)^2)</f>
        <v>6.2096335299729E+020</v>
      </c>
      <c r="B676" s="8" t="n">
        <v>2.29752</v>
      </c>
      <c r="C676" s="8" t="n">
        <v>30</v>
      </c>
      <c r="D676" s="8" t="n">
        <v>5.5</v>
      </c>
      <c r="E676" s="6" t="n">
        <f aca="false">B676/(C676*1E-015)</f>
        <v>76584000000000</v>
      </c>
      <c r="F676" s="8" t="n">
        <v>3.3</v>
      </c>
      <c r="G676" s="8" t="s">
        <v>81</v>
      </c>
      <c r="H676" s="8" t="n">
        <v>0.258</v>
      </c>
      <c r="I676" s="8"/>
      <c r="J676" s="8"/>
      <c r="K676" s="8"/>
      <c r="L676" s="8"/>
      <c r="M676" s="8"/>
      <c r="N676" s="8"/>
      <c r="O676" s="8" t="s">
        <v>82</v>
      </c>
    </row>
    <row r="677" customFormat="false" ht="15" hidden="false" customHeight="false" outlineLevel="0" collapsed="false">
      <c r="A677" s="8" t="n">
        <f aca="false">B677*4*LN(2)/(C677*1E-015*3.14*(F677*0.0001)^2)</f>
        <v>6.2762294116969E+020</v>
      </c>
      <c r="B677" s="8" t="n">
        <v>2.32216</v>
      </c>
      <c r="C677" s="8" t="n">
        <v>30</v>
      </c>
      <c r="D677" s="8" t="n">
        <v>4.5</v>
      </c>
      <c r="E677" s="6" t="n">
        <f aca="false">B677/(C677*1E-015)</f>
        <v>77405333333333.3</v>
      </c>
      <c r="F677" s="8" t="n">
        <v>3.3</v>
      </c>
      <c r="G677" s="8" t="s">
        <v>81</v>
      </c>
      <c r="H677" s="8" t="n">
        <v>0.256</v>
      </c>
      <c r="I677" s="8"/>
      <c r="J677" s="8"/>
      <c r="K677" s="8"/>
      <c r="L677" s="8"/>
      <c r="M677" s="8"/>
      <c r="N677" s="8"/>
      <c r="O677" s="8" t="s">
        <v>82</v>
      </c>
    </row>
    <row r="678" customFormat="false" ht="15" hidden="false" customHeight="false" outlineLevel="0" collapsed="false">
      <c r="A678" s="8" t="n">
        <f aca="false">B678*4*LN(2)/(C678*1E-015*3.14*(F678*0.0001)^2)</f>
        <v>6.33828466512154E+020</v>
      </c>
      <c r="B678" s="8" t="n">
        <v>2.34512</v>
      </c>
      <c r="C678" s="8" t="n">
        <v>30</v>
      </c>
      <c r="D678" s="8" t="n">
        <v>4.4</v>
      </c>
      <c r="E678" s="6" t="n">
        <f aca="false">B678/(C678*1E-015)</f>
        <v>78170666666666.7</v>
      </c>
      <c r="F678" s="8" t="n">
        <v>3.3</v>
      </c>
      <c r="G678" s="8" t="s">
        <v>81</v>
      </c>
      <c r="H678" s="8" t="n">
        <v>0.265</v>
      </c>
      <c r="I678" s="8"/>
      <c r="J678" s="8"/>
      <c r="K678" s="8"/>
      <c r="L678" s="8"/>
      <c r="M678" s="8"/>
      <c r="N678" s="8"/>
      <c r="O678" s="8" t="s">
        <v>82</v>
      </c>
    </row>
    <row r="679" customFormat="false" ht="15" hidden="false" customHeight="false" outlineLevel="0" collapsed="false">
      <c r="A679" s="8" t="n">
        <f aca="false">B679*4*LN(2)/(C679*1E-015*3.14*(F679*0.0001)^2)</f>
        <v>6.26017504735273E+020</v>
      </c>
      <c r="B679" s="8" t="n">
        <v>2.31622</v>
      </c>
      <c r="C679" s="8" t="n">
        <v>30</v>
      </c>
      <c r="D679" s="8" t="n">
        <v>4.4</v>
      </c>
      <c r="E679" s="6" t="n">
        <f aca="false">B679/(C679*1E-015)</f>
        <v>77207333333333.3</v>
      </c>
      <c r="F679" s="8" t="n">
        <v>3.3</v>
      </c>
      <c r="G679" s="8" t="s">
        <v>81</v>
      </c>
      <c r="H679" s="8" t="n">
        <v>0.271</v>
      </c>
      <c r="I679" s="8"/>
      <c r="J679" s="8"/>
      <c r="K679" s="8"/>
      <c r="L679" s="8"/>
      <c r="M679" s="8"/>
      <c r="N679" s="8"/>
      <c r="O679" s="8" t="s">
        <v>82</v>
      </c>
    </row>
    <row r="680" customFormat="false" ht="15" hidden="false" customHeight="false" outlineLevel="0" collapsed="false">
      <c r="A680" s="8" t="n">
        <f aca="false">B680*4*LN(2)/(C680*1E-015*3.14*(F680*0.0001)^2)</f>
        <v>6.23929626544047E+020</v>
      </c>
      <c r="B680" s="8" t="n">
        <v>2.308495</v>
      </c>
      <c r="C680" s="8" t="n">
        <v>30</v>
      </c>
      <c r="D680" s="8" t="n">
        <v>4.8</v>
      </c>
      <c r="E680" s="6" t="n">
        <f aca="false">B680/(C680*1E-015)</f>
        <v>76949833333333.3</v>
      </c>
      <c r="F680" s="8" t="n">
        <v>3.3</v>
      </c>
      <c r="G680" s="8" t="s">
        <v>81</v>
      </c>
      <c r="H680" s="8" t="n">
        <v>0.279</v>
      </c>
      <c r="I680" s="8"/>
      <c r="J680" s="8"/>
      <c r="K680" s="8"/>
      <c r="L680" s="8"/>
      <c r="M680" s="8"/>
      <c r="N680" s="8"/>
      <c r="O680" s="8" t="s">
        <v>82</v>
      </c>
    </row>
    <row r="681" customFormat="false" ht="15" hidden="false" customHeight="false" outlineLevel="0" collapsed="false">
      <c r="A681" s="8" t="n">
        <f aca="false">B681*4*LN(2)/(C681*1E-015*3.14*(F681*0.0001)^2)</f>
        <v>6.22809334621377E+020</v>
      </c>
      <c r="B681" s="8" t="n">
        <v>2.30435</v>
      </c>
      <c r="C681" s="8" t="n">
        <v>30</v>
      </c>
      <c r="D681" s="8" t="n">
        <v>4.5</v>
      </c>
      <c r="E681" s="6" t="n">
        <f aca="false">B681/(C681*1E-015)</f>
        <v>76811666666666.7</v>
      </c>
      <c r="F681" s="8" t="n">
        <v>3.3</v>
      </c>
      <c r="G681" s="8" t="s">
        <v>81</v>
      </c>
      <c r="H681" s="8" t="n">
        <v>0.289</v>
      </c>
      <c r="I681" s="8"/>
      <c r="J681" s="8"/>
      <c r="K681" s="8"/>
      <c r="L681" s="8"/>
      <c r="M681" s="8"/>
      <c r="N681" s="8"/>
      <c r="O681" s="8" t="s">
        <v>82</v>
      </c>
    </row>
    <row r="682" customFormat="false" ht="15" hidden="false" customHeight="false" outlineLevel="0" collapsed="false">
      <c r="A682" s="8" t="n">
        <f aca="false">B682*4*LN(2)/(C682*1E-015*3.14*(F682*0.0001)^2)</f>
        <v>6.23637729010517E+020</v>
      </c>
      <c r="B682" s="8" t="n">
        <v>2.307415</v>
      </c>
      <c r="C682" s="8" t="n">
        <v>30</v>
      </c>
      <c r="D682" s="8" t="n">
        <v>4.3</v>
      </c>
      <c r="E682" s="6" t="n">
        <f aca="false">B682/(C682*1E-015)</f>
        <v>76913833333333.3</v>
      </c>
      <c r="F682" s="8" t="n">
        <v>3.3</v>
      </c>
      <c r="G682" s="8" t="s">
        <v>81</v>
      </c>
      <c r="H682" s="16" t="n">
        <v>0.29</v>
      </c>
      <c r="I682" s="8"/>
      <c r="J682" s="8"/>
      <c r="K682" s="8"/>
      <c r="L682" s="8"/>
      <c r="M682" s="8"/>
      <c r="N682" s="8"/>
      <c r="O682" s="8" t="s">
        <v>82</v>
      </c>
    </row>
    <row r="683" customFormat="false" ht="15" hidden="false" customHeight="false" outlineLevel="0" collapsed="false">
      <c r="A683" s="8" t="n">
        <f aca="false">B683*4*LN(2)/(C683*1E-015*3.14*(F683*0.0001)^2)</f>
        <v>6.26637786994025E+020</v>
      </c>
      <c r="B683" s="8" t="n">
        <v>2.318515</v>
      </c>
      <c r="C683" s="8" t="n">
        <v>30</v>
      </c>
      <c r="D683" s="8" t="n">
        <v>4.4</v>
      </c>
      <c r="E683" s="6" t="n">
        <f aca="false">B683/(C683*1E-015)</f>
        <v>77283833333333.3</v>
      </c>
      <c r="F683" s="8" t="n">
        <v>3.3</v>
      </c>
      <c r="G683" s="8" t="s">
        <v>81</v>
      </c>
      <c r="H683" s="8" t="n">
        <v>0.294</v>
      </c>
      <c r="I683" s="8"/>
      <c r="J683" s="8"/>
      <c r="K683" s="8"/>
      <c r="L683" s="8"/>
      <c r="M683" s="8"/>
      <c r="N683" s="8"/>
      <c r="O683" s="8" t="s">
        <v>82</v>
      </c>
    </row>
    <row r="684" customFormat="false" ht="15" hidden="false" customHeight="false" outlineLevel="0" collapsed="false">
      <c r="A684" s="8" t="n">
        <f aca="false">B684*4*LN(2)/(C684*1E-015*3.14*(F684*0.0001)^2)</f>
        <v>6.31336526457385E+020</v>
      </c>
      <c r="B684" s="8" t="n">
        <v>2.3359</v>
      </c>
      <c r="C684" s="8" t="n">
        <v>30</v>
      </c>
      <c r="D684" s="8" t="n">
        <v>4.8</v>
      </c>
      <c r="E684" s="6" t="n">
        <f aca="false">B684/(C684*1E-015)</f>
        <v>77863333333333.3</v>
      </c>
      <c r="F684" s="8" t="n">
        <v>3.3</v>
      </c>
      <c r="G684" s="8" t="s">
        <v>81</v>
      </c>
      <c r="H684" s="16" t="n">
        <v>0.13</v>
      </c>
      <c r="I684" s="8"/>
      <c r="J684" s="8"/>
      <c r="K684" s="8"/>
      <c r="L684" s="8"/>
      <c r="M684" s="8"/>
      <c r="N684" s="8"/>
      <c r="O684" s="8" t="s">
        <v>82</v>
      </c>
    </row>
    <row r="685" customFormat="false" ht="15" hidden="false" customHeight="false" outlineLevel="0" collapsed="false">
      <c r="A685" s="8" t="n">
        <f aca="false">B685*4*LN(2)/(C685*1E-015*3.14*(F685*0.0001)^2)</f>
        <v>6.33067640996517E+020</v>
      </c>
      <c r="B685" s="8" t="n">
        <v>2.342305</v>
      </c>
      <c r="C685" s="8" t="n">
        <v>30</v>
      </c>
      <c r="D685" s="8" t="n">
        <v>4.8</v>
      </c>
      <c r="E685" s="6" t="n">
        <f aca="false">B685/(C685*1E-015)</f>
        <v>78076833333333.3</v>
      </c>
      <c r="F685" s="8" t="n">
        <v>3.3</v>
      </c>
      <c r="G685" s="8" t="s">
        <v>81</v>
      </c>
      <c r="H685" s="16" t="n">
        <v>0.13</v>
      </c>
      <c r="I685" s="8"/>
      <c r="J685" s="8"/>
      <c r="K685" s="8"/>
      <c r="L685" s="8"/>
      <c r="M685" s="8"/>
      <c r="N685" s="8"/>
      <c r="O685" s="8" t="s">
        <v>82</v>
      </c>
    </row>
    <row r="686" customFormat="false" ht="15" hidden="false" customHeight="false" outlineLevel="0" collapsed="false">
      <c r="A686" s="8" t="n">
        <f aca="false">B686*4*LN(2)/(C686*1E-015*3.14*(F686*0.0001)^2)</f>
        <v>6.34620373709603E+020</v>
      </c>
      <c r="B686" s="8" t="n">
        <v>2.34805</v>
      </c>
      <c r="C686" s="8" t="n">
        <v>30</v>
      </c>
      <c r="D686" s="8" t="n">
        <v>4.5</v>
      </c>
      <c r="E686" s="6" t="n">
        <f aca="false">B686/(C686*1E-015)</f>
        <v>78268333333333.3</v>
      </c>
      <c r="F686" s="8" t="n">
        <v>3.3</v>
      </c>
      <c r="G686" s="8" t="s">
        <v>81</v>
      </c>
      <c r="H686" s="16" t="n">
        <v>0.13</v>
      </c>
      <c r="I686" s="8"/>
      <c r="J686" s="8"/>
      <c r="K686" s="8"/>
      <c r="L686" s="8"/>
      <c r="M686" s="8"/>
      <c r="N686" s="8"/>
      <c r="O686" s="8" t="s">
        <v>82</v>
      </c>
    </row>
    <row r="687" customFormat="false" ht="15" hidden="false" customHeight="false" outlineLevel="0" collapsed="false">
      <c r="A687" s="8" t="n">
        <f aca="false">B687*4*LN(2)/(C687*1E-015*3.14*(F687*0.0001)^2)</f>
        <v>6.36136619230998E+020</v>
      </c>
      <c r="B687" s="8" t="n">
        <v>2.35366</v>
      </c>
      <c r="C687" s="8" t="n">
        <v>30</v>
      </c>
      <c r="D687" s="8" t="n">
        <v>4.8</v>
      </c>
      <c r="E687" s="6" t="n">
        <f aca="false">B687/(C687*1E-015)</f>
        <v>78455333333333.3</v>
      </c>
      <c r="F687" s="8" t="n">
        <v>3.3</v>
      </c>
      <c r="G687" s="8" t="s">
        <v>81</v>
      </c>
      <c r="H687" s="8" t="n">
        <v>0.305</v>
      </c>
      <c r="I687" s="8"/>
      <c r="J687" s="8"/>
      <c r="K687" s="8"/>
      <c r="L687" s="8"/>
      <c r="M687" s="8"/>
      <c r="N687" s="8"/>
      <c r="O687" s="8" t="s">
        <v>82</v>
      </c>
    </row>
    <row r="688" customFormat="false" ht="15" hidden="false" customHeight="false" outlineLevel="0" collapsed="false">
      <c r="A688" s="8" t="n">
        <f aca="false">B688*4*LN(2)/(C688*1E-015*3.14*(F688*0.0001)^2)</f>
        <v>6.29427030092206E+020</v>
      </c>
      <c r="B688" s="8" t="n">
        <v>2.328835</v>
      </c>
      <c r="C688" s="8" t="n">
        <v>30</v>
      </c>
      <c r="D688" s="8" t="n">
        <v>4.8</v>
      </c>
      <c r="E688" s="6" t="n">
        <f aca="false">B688/(C688*1E-015)</f>
        <v>77627833333333.3</v>
      </c>
      <c r="F688" s="8" t="n">
        <v>3.3</v>
      </c>
      <c r="G688" s="8" t="s">
        <v>81</v>
      </c>
      <c r="H688" s="8" t="n">
        <v>0.296</v>
      </c>
      <c r="I688" s="8"/>
      <c r="J688" s="8"/>
      <c r="K688" s="8"/>
      <c r="L688" s="8"/>
      <c r="M688" s="8"/>
      <c r="N688" s="8"/>
      <c r="O688" s="8" t="s">
        <v>82</v>
      </c>
    </row>
    <row r="689" customFormat="false" ht="15" hidden="false" customHeight="false" outlineLevel="0" collapsed="false">
      <c r="A689" s="8" t="n">
        <f aca="false">B689*4*LN(2)/(C689*1E-015*3.14*(F689*0.0001)^2)</f>
        <v>6.31401392575947E+020</v>
      </c>
      <c r="B689" s="8" t="n">
        <v>2.33614</v>
      </c>
      <c r="C689" s="8" t="n">
        <v>30</v>
      </c>
      <c r="D689" s="8" t="n">
        <v>4.5</v>
      </c>
      <c r="E689" s="6" t="n">
        <f aca="false">B689/(C689*1E-015)</f>
        <v>77871333333333.3</v>
      </c>
      <c r="F689" s="8" t="n">
        <v>3.3</v>
      </c>
      <c r="G689" s="8" t="s">
        <v>81</v>
      </c>
      <c r="H689" s="16" t="n">
        <v>0.29</v>
      </c>
      <c r="I689" s="8"/>
      <c r="J689" s="8"/>
      <c r="K689" s="8"/>
      <c r="L689" s="8"/>
      <c r="M689" s="8"/>
      <c r="N689" s="8"/>
      <c r="O689" s="8" t="s">
        <v>82</v>
      </c>
    </row>
    <row r="690" customFormat="false" ht="15" hidden="false" customHeight="false" outlineLevel="0" collapsed="false">
      <c r="A690" s="8" t="n">
        <f aca="false">B690*4*LN(2)/(C690*1E-015*3.14*(F690*0.0001)^2)</f>
        <v>6.26802655045371E+020</v>
      </c>
      <c r="B690" s="8" t="n">
        <v>2.319125</v>
      </c>
      <c r="C690" s="8" t="n">
        <v>30</v>
      </c>
      <c r="D690" s="8" t="n">
        <v>4.5</v>
      </c>
      <c r="E690" s="6" t="n">
        <f aca="false">B690/(C690*1E-015)</f>
        <v>77304166666666.7</v>
      </c>
      <c r="F690" s="8" t="n">
        <v>3.3</v>
      </c>
      <c r="G690" s="8" t="s">
        <v>81</v>
      </c>
      <c r="H690" s="8" t="n">
        <v>0.288</v>
      </c>
      <c r="I690" s="8"/>
      <c r="J690" s="8"/>
      <c r="K690" s="8"/>
      <c r="L690" s="8"/>
      <c r="M690" s="8"/>
      <c r="N690" s="8"/>
      <c r="O690" s="8" t="s">
        <v>82</v>
      </c>
    </row>
    <row r="691" customFormat="false" ht="15" hidden="false" customHeight="false" outlineLevel="0" collapsed="false">
      <c r="A691" s="8" t="n">
        <f aca="false">B691*4*LN(2)/(C691*1E-015*3.14*(F691*0.0001)^2)</f>
        <v>6.31716263526468E+020</v>
      </c>
      <c r="B691" s="8" t="n">
        <v>2.337305</v>
      </c>
      <c r="C691" s="8" t="n">
        <v>30</v>
      </c>
      <c r="D691" s="8" t="n">
        <v>4.5</v>
      </c>
      <c r="E691" s="6" t="n">
        <f aca="false">B691/(C691*1E-015)</f>
        <v>77910166666666.7</v>
      </c>
      <c r="F691" s="8" t="n">
        <v>3.3</v>
      </c>
      <c r="G691" s="8" t="s">
        <v>81</v>
      </c>
      <c r="H691" s="8" t="n">
        <v>0.288</v>
      </c>
      <c r="I691" s="8"/>
      <c r="J691" s="8"/>
      <c r="K691" s="8"/>
      <c r="L691" s="8"/>
      <c r="M691" s="8"/>
      <c r="N691" s="8"/>
      <c r="O691" s="8" t="s">
        <v>82</v>
      </c>
    </row>
    <row r="692" customFormat="false" ht="15" hidden="false" customHeight="false" outlineLevel="0" collapsed="false">
      <c r="A692" s="8" t="n">
        <f aca="false">B692*4*LN(2)/(C692*1E-015*3.14*(F692*0.0001)^2)</f>
        <v>6.32644659848392E+020</v>
      </c>
      <c r="B692" s="8" t="n">
        <v>2.34074</v>
      </c>
      <c r="C692" s="8" t="n">
        <v>30</v>
      </c>
      <c r="D692" s="8" t="n">
        <v>4.5</v>
      </c>
      <c r="E692" s="6" t="n">
        <f aca="false">B692/(C692*1E-015)</f>
        <v>78024666666666.7</v>
      </c>
      <c r="F692" s="8" t="n">
        <v>3.3</v>
      </c>
      <c r="G692" s="8" t="s">
        <v>81</v>
      </c>
      <c r="H692" s="8" t="n">
        <v>0.284</v>
      </c>
      <c r="I692" s="8"/>
      <c r="J692" s="8"/>
      <c r="K692" s="8"/>
      <c r="L692" s="8"/>
      <c r="M692" s="8"/>
      <c r="N692" s="8"/>
      <c r="O692" s="8" t="s">
        <v>82</v>
      </c>
    </row>
    <row r="693" customFormat="false" ht="15" hidden="false" customHeight="false" outlineLevel="0" collapsed="false">
      <c r="A693" s="8" t="n">
        <f aca="false">B693*4*LN(2)/(C693*1E-015*3.14*(F693*0.0001)^2)</f>
        <v>6.34570372743211E+020</v>
      </c>
      <c r="B693" s="8" t="n">
        <v>2.347865</v>
      </c>
      <c r="C693" s="8" t="n">
        <v>30</v>
      </c>
      <c r="D693" s="8" t="n">
        <v>4.8</v>
      </c>
      <c r="E693" s="6" t="n">
        <f aca="false">B693/(C693*1E-015)</f>
        <v>78262166666666.7</v>
      </c>
      <c r="F693" s="8" t="n">
        <v>3.3</v>
      </c>
      <c r="G693" s="8" t="s">
        <v>81</v>
      </c>
      <c r="H693" s="8" t="n">
        <v>0.269</v>
      </c>
      <c r="I693" s="8"/>
      <c r="J693" s="8"/>
      <c r="K693" s="8"/>
      <c r="L693" s="8"/>
      <c r="M693" s="8"/>
      <c r="N693" s="8"/>
      <c r="O693" s="8" t="s">
        <v>82</v>
      </c>
    </row>
    <row r="694" customFormat="false" ht="15" hidden="false" customHeight="false" outlineLevel="0" collapsed="false">
      <c r="A694" s="8" t="n">
        <f aca="false">B694*4*LN(2)/(C694*1E-015*3.14*(F694*0.0001)^2)</f>
        <v>6.30493266916074E+020</v>
      </c>
      <c r="B694" s="8" t="n">
        <v>2.33278</v>
      </c>
      <c r="C694" s="8" t="n">
        <v>30</v>
      </c>
      <c r="D694" s="8" t="n">
        <v>4.4</v>
      </c>
      <c r="E694" s="6" t="n">
        <f aca="false">B694/(C694*1E-015)</f>
        <v>77759333333333.3</v>
      </c>
      <c r="F694" s="8" t="n">
        <v>3.3</v>
      </c>
      <c r="G694" s="8" t="s">
        <v>81</v>
      </c>
      <c r="H694" s="8" t="n">
        <v>0.257</v>
      </c>
      <c r="I694" s="8"/>
      <c r="J694" s="8"/>
      <c r="K694" s="8"/>
      <c r="L694" s="8"/>
      <c r="M694" s="8"/>
      <c r="N694" s="8"/>
      <c r="O694" s="8" t="s">
        <v>82</v>
      </c>
    </row>
    <row r="695" customFormat="false" ht="15" hidden="false" customHeight="false" outlineLevel="0" collapsed="false">
      <c r="A695" s="8" t="n">
        <f aca="false">B695*4*LN(2)/(C695*1E-015*3.14*(F695*0.0001)^2)</f>
        <v>6.40993469858353E+020</v>
      </c>
      <c r="B695" s="8" t="n">
        <v>2.37163</v>
      </c>
      <c r="C695" s="8" t="n">
        <v>30</v>
      </c>
      <c r="D695" s="8" t="n">
        <v>4.4</v>
      </c>
      <c r="E695" s="6" t="n">
        <f aca="false">B695/(C695*1E-015)</f>
        <v>79054333333333.3</v>
      </c>
      <c r="F695" s="8" t="n">
        <v>3.3</v>
      </c>
      <c r="G695" s="8" t="s">
        <v>81</v>
      </c>
      <c r="H695" s="16" t="n">
        <v>0.27</v>
      </c>
      <c r="I695" s="8"/>
      <c r="J695" s="8"/>
      <c r="K695" s="8"/>
      <c r="L695" s="8"/>
      <c r="M695" s="8"/>
      <c r="N695" s="8"/>
      <c r="O695" s="8" t="s">
        <v>82</v>
      </c>
    </row>
    <row r="696" customFormat="false" ht="15" hidden="false" customHeight="false" outlineLevel="0" collapsed="false">
      <c r="A696" s="8" t="n">
        <f aca="false">B696*4*LN(2)/(C696*1E-015*3.14*(F696*0.0001)^2)</f>
        <v>6.28755395489591E+020</v>
      </c>
      <c r="B696" s="8" t="n">
        <v>2.32635</v>
      </c>
      <c r="C696" s="8" t="n">
        <v>30</v>
      </c>
      <c r="D696" s="8" t="n">
        <v>4.8</v>
      </c>
      <c r="E696" s="6" t="n">
        <f aca="false">B696/(C696*1E-015)</f>
        <v>77545000000000</v>
      </c>
      <c r="F696" s="8" t="n">
        <v>3.3</v>
      </c>
      <c r="G696" s="8" t="s">
        <v>81</v>
      </c>
      <c r="H696" s="8" t="n">
        <v>0.261</v>
      </c>
      <c r="I696" s="8"/>
      <c r="J696" s="8"/>
      <c r="K696" s="8"/>
      <c r="L696" s="8"/>
      <c r="M696" s="8"/>
      <c r="N696" s="8"/>
      <c r="O696" s="8" t="s">
        <v>82</v>
      </c>
    </row>
    <row r="697" customFormat="false" ht="15" hidden="false" customHeight="false" outlineLevel="0" collapsed="false">
      <c r="A697" s="8" t="n">
        <f aca="false">B697*4*LN(2)/(C697*1E-015*3.14*(F697*0.0001)^2)</f>
        <v>6.38323147977537E+020</v>
      </c>
      <c r="B697" s="8" t="n">
        <v>2.36175</v>
      </c>
      <c r="C697" s="8" t="n">
        <v>30</v>
      </c>
      <c r="D697" s="8" t="n">
        <v>5.5</v>
      </c>
      <c r="E697" s="6" t="n">
        <f aca="false">B697/(C697*1E-015)</f>
        <v>78725000000000</v>
      </c>
      <c r="F697" s="8" t="n">
        <v>3.3</v>
      </c>
      <c r="G697" s="8" t="s">
        <v>81</v>
      </c>
      <c r="H697" s="8" t="n">
        <v>0.256</v>
      </c>
      <c r="I697" s="8"/>
      <c r="J697" s="8"/>
      <c r="K697" s="8"/>
      <c r="L697" s="8"/>
      <c r="M697" s="8"/>
      <c r="N697" s="8"/>
      <c r="O697" s="8" t="s">
        <v>82</v>
      </c>
    </row>
    <row r="698" customFormat="false" ht="15" hidden="false" customHeight="false" outlineLevel="0" collapsed="false">
      <c r="A698" s="8" t="n">
        <f aca="false">B698*4*LN(2)/(C698*1E-015*3.14*(F698*0.0001)^2)</f>
        <v>6.26332375685794E+020</v>
      </c>
      <c r="B698" s="8" t="n">
        <v>2.317385</v>
      </c>
      <c r="C698" s="8" t="n">
        <v>30</v>
      </c>
      <c r="D698" s="8" t="n">
        <v>4.8</v>
      </c>
      <c r="E698" s="6" t="n">
        <f aca="false">B698/(C698*1E-015)</f>
        <v>77246166666666.6</v>
      </c>
      <c r="F698" s="8" t="n">
        <v>3.3</v>
      </c>
      <c r="G698" s="8" t="s">
        <v>81</v>
      </c>
      <c r="H698" s="8" t="n">
        <v>0.258</v>
      </c>
      <c r="I698" s="8"/>
      <c r="J698" s="8"/>
      <c r="K698" s="8"/>
      <c r="L698" s="8"/>
      <c r="M698" s="8"/>
      <c r="N698" s="8"/>
      <c r="O698" s="8" t="s">
        <v>82</v>
      </c>
    </row>
    <row r="699" customFormat="false" ht="15" hidden="false" customHeight="false" outlineLevel="0" collapsed="false">
      <c r="A699" s="8" t="n">
        <f aca="false">B699*4*LN(2)/(C699*1E-015*3.14*(F699*0.0001)^2)</f>
        <v>6.25162082796732E+020</v>
      </c>
      <c r="B699" s="8" t="n">
        <v>2.313055</v>
      </c>
      <c r="C699" s="8" t="n">
        <v>30</v>
      </c>
      <c r="D699" s="8" t="n">
        <v>4.4</v>
      </c>
      <c r="E699" s="6" t="n">
        <f aca="false">B699/(C699*1E-015)</f>
        <v>77101833333333.3</v>
      </c>
      <c r="F699" s="8" t="n">
        <v>3.3</v>
      </c>
      <c r="G699" s="8" t="s">
        <v>81</v>
      </c>
      <c r="H699" s="16" t="n">
        <v>0.28</v>
      </c>
      <c r="I699" s="8"/>
      <c r="J699" s="8"/>
      <c r="K699" s="8"/>
      <c r="L699" s="8"/>
      <c r="M699" s="8"/>
      <c r="N699" s="8"/>
      <c r="O699" s="8" t="s">
        <v>82</v>
      </c>
    </row>
    <row r="700" customFormat="false" ht="15" hidden="false" customHeight="false" outlineLevel="0" collapsed="false">
      <c r="A700" s="8" t="n">
        <f aca="false">B700*4*LN(2)/(C700*1E-015*3.14*(F700*0.0001)^2)</f>
        <v>6.23076907360446E+020</v>
      </c>
      <c r="B700" s="8" t="n">
        <v>2.30534</v>
      </c>
      <c r="C700" s="8" t="n">
        <v>30</v>
      </c>
      <c r="D700" s="8" t="n">
        <v>4.4</v>
      </c>
      <c r="E700" s="6" t="n">
        <f aca="false">B700/(C700*1E-015)</f>
        <v>76844666666666.7</v>
      </c>
      <c r="F700" s="8" t="n">
        <v>3.3</v>
      </c>
      <c r="G700" s="8" t="s">
        <v>81</v>
      </c>
      <c r="H700" s="8" t="n">
        <v>0.268</v>
      </c>
      <c r="I700" s="8"/>
      <c r="J700" s="8"/>
      <c r="K700" s="8"/>
      <c r="L700" s="8"/>
      <c r="M700" s="8"/>
      <c r="N700" s="8"/>
      <c r="O700" s="8" t="s">
        <v>82</v>
      </c>
    </row>
    <row r="701" customFormat="false" ht="15" hidden="false" customHeight="false" outlineLevel="0" collapsed="false">
      <c r="A701" s="8" t="n">
        <f aca="false">B701*4*LN(2)/(C701*1E-015*3.14*(F701*0.0001)^2)</f>
        <v>6.23032311903935E+020</v>
      </c>
      <c r="B701" s="8" t="n">
        <v>2.305175</v>
      </c>
      <c r="C701" s="8" t="n">
        <v>30</v>
      </c>
      <c r="D701" s="8" t="n">
        <v>4.4</v>
      </c>
      <c r="E701" s="6" t="n">
        <f aca="false">B701/(C701*1E-015)</f>
        <v>76839166666666.7</v>
      </c>
      <c r="F701" s="8" t="n">
        <v>3.3</v>
      </c>
      <c r="G701" s="8" t="s">
        <v>81</v>
      </c>
      <c r="H701" s="8" t="n">
        <v>0.275</v>
      </c>
      <c r="I701" s="8"/>
      <c r="J701" s="8"/>
      <c r="K701" s="8"/>
      <c r="L701" s="8"/>
      <c r="M701" s="8"/>
      <c r="N701" s="8"/>
      <c r="O701" s="8" t="s">
        <v>82</v>
      </c>
    </row>
    <row r="702" customFormat="false" ht="15" hidden="false" customHeight="false" outlineLevel="0" collapsed="false">
      <c r="A702" s="8" t="n">
        <f aca="false">B702*4*LN(2)/(C702*1E-015*3.14*(F702*0.0001)^2)</f>
        <v>6.39275869093921E+020</v>
      </c>
      <c r="B702" s="8" t="n">
        <v>2.365275</v>
      </c>
      <c r="C702" s="8" t="n">
        <v>30</v>
      </c>
      <c r="D702" s="8" t="n">
        <v>4.4</v>
      </c>
      <c r="E702" s="6" t="n">
        <f aca="false">B702/(C702*1E-015)</f>
        <v>78842500000000</v>
      </c>
      <c r="F702" s="8" t="n">
        <v>3.3</v>
      </c>
      <c r="G702" s="8" t="s">
        <v>81</v>
      </c>
      <c r="H702" s="8" t="n">
        <v>0.266</v>
      </c>
      <c r="I702" s="8"/>
      <c r="J702" s="8"/>
      <c r="K702" s="8"/>
      <c r="L702" s="8"/>
      <c r="M702" s="8"/>
      <c r="N702" s="8"/>
      <c r="O702" s="8" t="s">
        <v>82</v>
      </c>
    </row>
    <row r="703" customFormat="false" ht="15" hidden="false" customHeight="false" outlineLevel="0" collapsed="false">
      <c r="A703" s="8" t="n">
        <f aca="false">B703*4*LN(2)/(C703*1E-015*3.14*(F703*0.0001)^2)</f>
        <v>6.24483691306767E+020</v>
      </c>
      <c r="B703" s="8" t="n">
        <v>2.310545</v>
      </c>
      <c r="C703" s="8" t="n">
        <v>30</v>
      </c>
      <c r="D703" s="8" t="n">
        <v>4.4</v>
      </c>
      <c r="E703" s="6" t="n">
        <f aca="false">B703/(C703*1E-015)</f>
        <v>77018166666666.7</v>
      </c>
      <c r="F703" s="8" t="n">
        <v>3.3</v>
      </c>
      <c r="G703" s="8" t="s">
        <v>81</v>
      </c>
      <c r="H703" s="16" t="n">
        <v>0.27</v>
      </c>
      <c r="I703" s="8"/>
      <c r="J703" s="8"/>
      <c r="K703" s="8"/>
      <c r="L703" s="8"/>
      <c r="M703" s="8"/>
      <c r="N703" s="8"/>
      <c r="O703" s="8" t="s">
        <v>82</v>
      </c>
    </row>
    <row r="704" customFormat="false" ht="15" hidden="false" customHeight="false" outlineLevel="0" collapsed="false">
      <c r="A704" s="8" t="n">
        <f aca="false">B704*4*LN(2)/(C704*1E-015*3.14*(F704*0.0001)^2)</f>
        <v>6.29916228736363E+020</v>
      </c>
      <c r="B704" s="8" t="n">
        <v>2.330645</v>
      </c>
      <c r="C704" s="8" t="n">
        <v>30</v>
      </c>
      <c r="D704" s="8" t="n">
        <v>4.8</v>
      </c>
      <c r="E704" s="6" t="n">
        <f aca="false">B704/(C704*1E-015)</f>
        <v>77688166666666.7</v>
      </c>
      <c r="F704" s="8" t="n">
        <v>3.3</v>
      </c>
      <c r="G704" s="8" t="s">
        <v>81</v>
      </c>
      <c r="H704" s="8" t="n">
        <v>0.278</v>
      </c>
      <c r="I704" s="8"/>
      <c r="J704" s="8"/>
      <c r="K704" s="8"/>
      <c r="L704" s="8"/>
      <c r="M704" s="8"/>
      <c r="N704" s="8"/>
      <c r="O704" s="8" t="s">
        <v>82</v>
      </c>
    </row>
    <row r="705" customFormat="false" ht="15" hidden="false" customHeight="false" outlineLevel="0" collapsed="false">
      <c r="A705" s="8" t="n">
        <f aca="false">B705*4*LN(2)/(C705*1E-015*3.14*(F705*0.0001)^2)</f>
        <v>6.2621210309096E+020</v>
      </c>
      <c r="B705" s="8" t="n">
        <v>2.31694</v>
      </c>
      <c r="C705" s="8" t="n">
        <v>30</v>
      </c>
      <c r="D705" s="8" t="n">
        <v>4.4</v>
      </c>
      <c r="E705" s="6" t="n">
        <f aca="false">B705/(C705*1E-015)</f>
        <v>77231333333333.3</v>
      </c>
      <c r="F705" s="8" t="n">
        <v>3.3</v>
      </c>
      <c r="G705" s="8" t="s">
        <v>81</v>
      </c>
      <c r="H705" s="8" t="n">
        <v>0.297</v>
      </c>
      <c r="I705" s="8"/>
      <c r="J705" s="8"/>
      <c r="K705" s="8"/>
      <c r="L705" s="8"/>
      <c r="M705" s="8"/>
      <c r="N705" s="8"/>
      <c r="O705" s="8" t="s">
        <v>82</v>
      </c>
    </row>
    <row r="706" customFormat="false" ht="15" hidden="false" customHeight="false" outlineLevel="0" collapsed="false">
      <c r="A706" s="8" t="n">
        <f aca="false">B706*4*LN(2)/(C706*1E-015*3.14*(F706*0.0001)^2)</f>
        <v>6.31164901518688E+020</v>
      </c>
      <c r="B706" s="8" t="n">
        <v>2.335265</v>
      </c>
      <c r="C706" s="8" t="n">
        <v>30</v>
      </c>
      <c r="D706" s="8" t="n">
        <v>4.8</v>
      </c>
      <c r="E706" s="6" t="n">
        <f aca="false">B706/(C706*1E-015)</f>
        <v>77842166666666.7</v>
      </c>
      <c r="F706" s="8" t="n">
        <v>3.3</v>
      </c>
      <c r="G706" s="8" t="s">
        <v>81</v>
      </c>
      <c r="H706" s="8" t="n">
        <v>0.291</v>
      </c>
      <c r="I706" s="8"/>
      <c r="J706" s="8"/>
      <c r="K706" s="8"/>
      <c r="L706" s="8"/>
      <c r="M706" s="8"/>
      <c r="N706" s="8"/>
      <c r="O706" s="8" t="s">
        <v>82</v>
      </c>
    </row>
    <row r="707" customFormat="false" ht="15" hidden="false" customHeight="false" outlineLevel="0" collapsed="false">
      <c r="A707" s="8" t="n">
        <f aca="false">B707*4*LN(2)/(C707*1E-015*3.14*(F707*0.0001)^2)</f>
        <v>6.2372556854607E+020</v>
      </c>
      <c r="B707" s="8" t="n">
        <v>2.30774</v>
      </c>
      <c r="C707" s="8" t="n">
        <v>30</v>
      </c>
      <c r="D707" s="8" t="n">
        <v>4.8</v>
      </c>
      <c r="E707" s="6" t="n">
        <f aca="false">B707/(C707*1E-015)</f>
        <v>76924666666666.7</v>
      </c>
      <c r="F707" s="8" t="n">
        <v>3.3</v>
      </c>
      <c r="G707" s="8" t="s">
        <v>81</v>
      </c>
      <c r="H707" s="8" t="n">
        <v>0.292</v>
      </c>
      <c r="I707" s="8"/>
      <c r="J707" s="8"/>
      <c r="K707" s="8"/>
      <c r="L707" s="8"/>
      <c r="M707" s="8"/>
      <c r="N707" s="8"/>
      <c r="O707" s="8" t="s">
        <v>82</v>
      </c>
    </row>
    <row r="708" customFormat="false" ht="15" hidden="false" customHeight="false" outlineLevel="0" collapsed="false">
      <c r="A708" s="8" t="n">
        <f aca="false">B708*4*LN(2)/(C708*1E-015*3.14*(F708*0.0001)^2)</f>
        <v>6.21433632356867E+020</v>
      </c>
      <c r="B708" s="8" t="n">
        <v>2.29926</v>
      </c>
      <c r="C708" s="8" t="n">
        <v>30</v>
      </c>
      <c r="D708" s="8" t="n">
        <v>5.5</v>
      </c>
      <c r="E708" s="6" t="n">
        <f aca="false">B708/(C708*1E-015)</f>
        <v>76642000000000</v>
      </c>
      <c r="F708" s="8" t="n">
        <v>3.3</v>
      </c>
      <c r="G708" s="8" t="s">
        <v>81</v>
      </c>
      <c r="H708" s="8" t="n">
        <v>0.295</v>
      </c>
      <c r="I708" s="8"/>
      <c r="J708" s="8"/>
      <c r="K708" s="8"/>
      <c r="L708" s="8"/>
      <c r="M708" s="8"/>
      <c r="N708" s="8"/>
      <c r="O708" s="8" t="s">
        <v>82</v>
      </c>
    </row>
    <row r="709" customFormat="false" ht="15" hidden="false" customHeight="false" outlineLevel="0" collapsed="false">
      <c r="A709" s="8" t="n">
        <f aca="false">B709*4*LN(2)/(C709*1E-015*3.14*(F709*0.0001)^2)</f>
        <v>6.25345870132658E+020</v>
      </c>
      <c r="B709" s="8" t="n">
        <v>2.313735</v>
      </c>
      <c r="C709" s="8" t="n">
        <v>30</v>
      </c>
      <c r="D709" s="8" t="n">
        <v>4.4</v>
      </c>
      <c r="E709" s="6" t="n">
        <f aca="false">B709/(C709*1E-015)</f>
        <v>77124500000000</v>
      </c>
      <c r="F709" s="8" t="n">
        <v>3.3</v>
      </c>
      <c r="G709" s="8" t="s">
        <v>81</v>
      </c>
      <c r="H709" s="8" t="n">
        <v>0.294</v>
      </c>
      <c r="I709" s="8"/>
      <c r="J709" s="8"/>
      <c r="K709" s="8"/>
      <c r="L709" s="8"/>
      <c r="M709" s="8"/>
      <c r="N709" s="8"/>
      <c r="O709" s="8" t="s">
        <v>82</v>
      </c>
    </row>
    <row r="710" customFormat="false" ht="15" hidden="false" customHeight="false" outlineLevel="0" collapsed="false">
      <c r="A710" s="8" t="n">
        <f aca="false">B710*4*LN(2)/(C710*1E-015*3.14*(F710*0.0001)^2)</f>
        <v>6.26064802946724E+020</v>
      </c>
      <c r="B710" s="8" t="n">
        <v>2.316395</v>
      </c>
      <c r="C710" s="8" t="n">
        <v>30</v>
      </c>
      <c r="D710" s="8" t="n">
        <v>4.4</v>
      </c>
      <c r="E710" s="6" t="n">
        <f aca="false">B710/(C710*1E-015)</f>
        <v>77213166666666.7</v>
      </c>
      <c r="F710" s="8" t="n">
        <v>3.3</v>
      </c>
      <c r="G710" s="8" t="s">
        <v>81</v>
      </c>
      <c r="H710" s="8" t="n">
        <v>0.277</v>
      </c>
      <c r="I710" s="8"/>
      <c r="J710" s="8"/>
      <c r="K710" s="8"/>
      <c r="L710" s="8"/>
      <c r="M710" s="8"/>
      <c r="N710" s="8"/>
      <c r="O710" s="8" t="s">
        <v>82</v>
      </c>
    </row>
    <row r="711" customFormat="false" ht="15" hidden="false" customHeight="false" outlineLevel="0" collapsed="false">
      <c r="A711" s="8" t="n">
        <f aca="false">B711*4*LN(2)/(C711*1E-015*3.14*(F711*0.0001)^2)</f>
        <v>6.26124263555406E+020</v>
      </c>
      <c r="B711" s="8" t="n">
        <v>2.316615</v>
      </c>
      <c r="C711" s="8" t="n">
        <v>30</v>
      </c>
      <c r="D711" s="8" t="n">
        <v>3.8</v>
      </c>
      <c r="E711" s="6" t="n">
        <f aca="false">B711/(C711*1E-015)</f>
        <v>77220500000000</v>
      </c>
      <c r="F711" s="8" t="n">
        <v>3.3</v>
      </c>
      <c r="G711" s="8" t="s">
        <v>81</v>
      </c>
      <c r="H711" s="8" t="n">
        <v>0.273</v>
      </c>
      <c r="I711" s="8"/>
      <c r="J711" s="8"/>
      <c r="K711" s="8"/>
      <c r="L711" s="8"/>
      <c r="M711" s="8"/>
      <c r="N711" s="8"/>
      <c r="O711" s="8" t="s">
        <v>82</v>
      </c>
    </row>
    <row r="712" customFormat="false" ht="15" hidden="false" customHeight="false" outlineLevel="0" collapsed="false">
      <c r="A712" s="8" t="n">
        <f aca="false">B712*4*LN(2)/(C712*1E-015*3.14*(F712*0.0001)^2)</f>
        <v>6.28612149477766E+020</v>
      </c>
      <c r="B712" s="8" t="n">
        <v>2.32582</v>
      </c>
      <c r="C712" s="8" t="n">
        <v>30</v>
      </c>
      <c r="D712" s="8" t="n">
        <v>4.4</v>
      </c>
      <c r="E712" s="6" t="n">
        <f aca="false">B712/(C712*1E-015)</f>
        <v>77527333333333.3</v>
      </c>
      <c r="F712" s="8" t="n">
        <v>3.3</v>
      </c>
      <c r="G712" s="8" t="s">
        <v>81</v>
      </c>
      <c r="H712" s="8" t="n">
        <v>0.265</v>
      </c>
      <c r="I712" s="8"/>
      <c r="J712" s="8"/>
      <c r="K712" s="8"/>
      <c r="L712" s="8"/>
      <c r="M712" s="8"/>
      <c r="N712" s="8"/>
      <c r="O712" s="8" t="s">
        <v>82</v>
      </c>
    </row>
    <row r="713" customFormat="false" ht="15" hidden="false" customHeight="false" outlineLevel="0" collapsed="false">
      <c r="A713" s="8" t="n">
        <f aca="false">B713*4*LN(2)/(C713*1E-015*3.14*(F713*0.0001)^2)</f>
        <v>6.34228474243289E+020</v>
      </c>
      <c r="B713" s="8" t="n">
        <v>2.3466</v>
      </c>
      <c r="C713" s="8" t="n">
        <v>30</v>
      </c>
      <c r="D713" s="8" t="n">
        <v>4.4</v>
      </c>
      <c r="E713" s="6" t="n">
        <f aca="false">B713/(C713*1E-015)</f>
        <v>78220000000000</v>
      </c>
      <c r="F713" s="8" t="n">
        <v>3.3</v>
      </c>
      <c r="G713" s="8" t="s">
        <v>81</v>
      </c>
      <c r="H713" s="16" t="n">
        <v>0.27</v>
      </c>
      <c r="I713" s="8"/>
      <c r="J713" s="8"/>
      <c r="K713" s="8"/>
      <c r="L713" s="8"/>
      <c r="M713" s="8"/>
      <c r="N713" s="8"/>
      <c r="O713" s="8" t="s">
        <v>82</v>
      </c>
    </row>
    <row r="714" customFormat="false" ht="15" hidden="false" customHeight="false" outlineLevel="0" collapsed="false">
      <c r="A714" s="8" t="n">
        <f aca="false">B714*4*LN(2)/(C714*1E-015*3.14*(F714*0.0001)^2)</f>
        <v>6.27674293513552E+020</v>
      </c>
      <c r="B714" s="8" t="n">
        <v>2.32235</v>
      </c>
      <c r="C714" s="8" t="n">
        <v>30</v>
      </c>
      <c r="D714" s="8" t="n">
        <v>4.5</v>
      </c>
      <c r="E714" s="6" t="n">
        <f aca="false">B714/(C714*1E-015)</f>
        <v>77411666666666.7</v>
      </c>
      <c r="F714" s="8" t="n">
        <v>3.3</v>
      </c>
      <c r="G714" s="8" t="s">
        <v>81</v>
      </c>
      <c r="H714" s="16" t="n">
        <v>0.27</v>
      </c>
      <c r="I714" s="8"/>
      <c r="J714" s="8"/>
      <c r="K714" s="8"/>
      <c r="L714" s="8"/>
      <c r="M714" s="8"/>
      <c r="N714" s="8"/>
      <c r="O714" s="8" t="s">
        <v>82</v>
      </c>
    </row>
    <row r="715" customFormat="false" ht="15" hidden="false" customHeight="false" outlineLevel="0" collapsed="false">
      <c r="A715" s="8" t="n">
        <f aca="false">B715*4*LN(2)/(C715*1E-015*3.14*(F715*0.0001)^2)</f>
        <v>6.32148704316884E+020</v>
      </c>
      <c r="B715" s="8" t="n">
        <v>2.338905</v>
      </c>
      <c r="C715" s="8" t="n">
        <v>30</v>
      </c>
      <c r="D715" s="8" t="n">
        <v>4.8</v>
      </c>
      <c r="E715" s="6" t="n">
        <f aca="false">B715/(C715*1E-015)</f>
        <v>77963500000000</v>
      </c>
      <c r="F715" s="8" t="n">
        <v>3.3</v>
      </c>
      <c r="G715" s="8" t="s">
        <v>81</v>
      </c>
      <c r="H715" s="8" t="n">
        <v>0.269</v>
      </c>
      <c r="I715" s="8"/>
      <c r="J715" s="8"/>
      <c r="K715" s="8"/>
      <c r="L715" s="8"/>
      <c r="M715" s="8"/>
      <c r="N715" s="8"/>
      <c r="O715" s="8" t="s">
        <v>82</v>
      </c>
    </row>
    <row r="716" customFormat="false" ht="15" hidden="false" customHeight="false" outlineLevel="0" collapsed="false">
      <c r="A716" s="8" t="n">
        <f aca="false">B716*4*LN(2)/(C716*1E-015*3.14*(F716*0.0001)^2)</f>
        <v>6.27940514875152E+020</v>
      </c>
      <c r="B716" s="8" t="n">
        <v>2.323335</v>
      </c>
      <c r="C716" s="8" t="n">
        <v>30</v>
      </c>
      <c r="D716" s="8" t="n">
        <v>4.8</v>
      </c>
      <c r="E716" s="6" t="n">
        <f aca="false">B716/(C716*1E-015)</f>
        <v>77444500000000</v>
      </c>
      <c r="F716" s="8" t="n">
        <v>3.3</v>
      </c>
      <c r="G716" s="8" t="s">
        <v>81</v>
      </c>
      <c r="H716" s="8" t="n">
        <v>0.272</v>
      </c>
      <c r="I716" s="8"/>
      <c r="J716" s="8"/>
      <c r="K716" s="8"/>
      <c r="L716" s="8"/>
      <c r="M716" s="8"/>
      <c r="N716" s="8"/>
      <c r="O716" s="8" t="s">
        <v>82</v>
      </c>
    </row>
    <row r="717" customFormat="false" ht="15" hidden="false" customHeight="false" outlineLevel="0" collapsed="false">
      <c r="A717" s="8" t="n">
        <f aca="false">B717*4*LN(2)/(C717*1E-015*3.14*(F717*0.0001)^2)</f>
        <v>6.39113703797515E+020</v>
      </c>
      <c r="B717" s="8" t="n">
        <v>2.364675</v>
      </c>
      <c r="C717" s="8" t="n">
        <v>30</v>
      </c>
      <c r="D717" s="8" t="n">
        <v>4.4</v>
      </c>
      <c r="E717" s="6" t="n">
        <f aca="false">B717/(C717*1E-015)</f>
        <v>78822500000000</v>
      </c>
      <c r="F717" s="8" t="n">
        <v>3.3</v>
      </c>
      <c r="G717" s="8" t="s">
        <v>81</v>
      </c>
      <c r="H717" s="8" t="n">
        <v>0.261</v>
      </c>
      <c r="I717" s="8"/>
      <c r="J717" s="8"/>
      <c r="K717" s="8"/>
      <c r="L717" s="8"/>
      <c r="M717" s="8"/>
      <c r="N717" s="8"/>
      <c r="O717" s="8" t="s">
        <v>82</v>
      </c>
    </row>
    <row r="718" customFormat="false" ht="15" hidden="false" customHeight="false" outlineLevel="0" collapsed="false">
      <c r="A718" s="8" t="n">
        <f aca="false">B718*4*LN(2)/(C718*1E-015*3.14*(F718*0.0001)^2)</f>
        <v>6.25510738184004E+020</v>
      </c>
      <c r="B718" s="8" t="n">
        <v>2.314345</v>
      </c>
      <c r="C718" s="8" t="n">
        <v>30</v>
      </c>
      <c r="D718" s="8" t="n">
        <v>4.8</v>
      </c>
      <c r="E718" s="6" t="n">
        <f aca="false">B718/(C718*1E-015)</f>
        <v>77144833333333.3</v>
      </c>
      <c r="F718" s="8" t="n">
        <v>3.3</v>
      </c>
      <c r="G718" s="8" t="s">
        <v>81</v>
      </c>
      <c r="H718" s="8" t="n">
        <v>0.262</v>
      </c>
      <c r="I718" s="8"/>
      <c r="J718" s="8"/>
      <c r="K718" s="8"/>
      <c r="L718" s="8"/>
      <c r="M718" s="8"/>
      <c r="N718" s="8"/>
      <c r="O718" s="8" t="s">
        <v>82</v>
      </c>
    </row>
    <row r="719" customFormat="false" ht="15" hidden="false" customHeight="false" outlineLevel="0" collapsed="false">
      <c r="A719" s="8" t="n">
        <f aca="false">B719*4*LN(2)/(C719*1E-015*3.14*(F719*0.0001)^2)</f>
        <v>6.28456741068711E+020</v>
      </c>
      <c r="B719" s="8" t="n">
        <v>2.325245</v>
      </c>
      <c r="C719" s="8" t="n">
        <v>30</v>
      </c>
      <c r="D719" s="8" t="n">
        <v>6</v>
      </c>
      <c r="E719" s="6" t="n">
        <f aca="false">B719/(C719*1E-015)</f>
        <v>77508166666666.6</v>
      </c>
      <c r="F719" s="8" t="n">
        <v>3.3</v>
      </c>
      <c r="G719" s="8" t="s">
        <v>81</v>
      </c>
      <c r="H719" s="8" t="n">
        <v>0.994</v>
      </c>
      <c r="I719" s="8"/>
      <c r="J719" s="8"/>
      <c r="K719" s="8"/>
      <c r="L719" s="8"/>
      <c r="M719" s="8"/>
      <c r="N719" s="8"/>
      <c r="O719" s="8" t="s">
        <v>82</v>
      </c>
    </row>
    <row r="720" customFormat="false" ht="15" hidden="false" customHeight="false" outlineLevel="0" collapsed="false">
      <c r="A720" s="8" t="n">
        <f aca="false">B720*4*LN(2)/(C720*1E-015*3.14*(F720*0.0001)^2)</f>
        <v>6.31114900552296E+020</v>
      </c>
      <c r="B720" s="8" t="n">
        <v>2.33508</v>
      </c>
      <c r="C720" s="8" t="n">
        <v>30</v>
      </c>
      <c r="D720" s="8" t="n">
        <v>6.8</v>
      </c>
      <c r="E720" s="6" t="n">
        <f aca="false">B720/(C720*1E-015)</f>
        <v>77836000000000</v>
      </c>
      <c r="F720" s="8" t="n">
        <v>3.3</v>
      </c>
      <c r="G720" s="8" t="s">
        <v>81</v>
      </c>
      <c r="H720" s="8" t="n">
        <v>0.957</v>
      </c>
      <c r="I720" s="8"/>
      <c r="J720" s="8"/>
      <c r="K720" s="8"/>
      <c r="L720" s="8"/>
      <c r="M720" s="8"/>
      <c r="N720" s="8"/>
      <c r="O720" s="8" t="s">
        <v>82</v>
      </c>
    </row>
    <row r="721" customFormat="false" ht="15" hidden="false" customHeight="false" outlineLevel="0" collapsed="false">
      <c r="A721" s="8" t="n">
        <f aca="false">B721*4*LN(2)/(C721*1E-015*3.14*(F721*0.0001)^2)</f>
        <v>6.29998662762036E+020</v>
      </c>
      <c r="B721" s="8" t="n">
        <v>2.33095</v>
      </c>
      <c r="C721" s="8" t="n">
        <v>30</v>
      </c>
      <c r="D721" s="8" t="n">
        <v>6.2</v>
      </c>
      <c r="E721" s="6" t="n">
        <f aca="false">B721/(C721*1E-015)</f>
        <v>77698333333333.3</v>
      </c>
      <c r="F721" s="8" t="n">
        <v>3.3</v>
      </c>
      <c r="G721" s="8" t="s">
        <v>81</v>
      </c>
      <c r="H721" s="8" t="n">
        <v>1.024</v>
      </c>
      <c r="I721" s="8"/>
      <c r="J721" s="8"/>
      <c r="K721" s="8"/>
      <c r="L721" s="8"/>
      <c r="M721" s="8"/>
      <c r="N721" s="8"/>
      <c r="O721" s="8" t="s">
        <v>82</v>
      </c>
    </row>
    <row r="722" customFormat="false" ht="15" hidden="false" customHeight="false" outlineLevel="0" collapsed="false">
      <c r="A722" s="8" t="n">
        <f aca="false">B722*4*LN(2)/(C722*1E-015*3.14*(F722*0.0001)^2)</f>
        <v>6.28855397422375E+020</v>
      </c>
      <c r="B722" s="8" t="n">
        <v>2.32672</v>
      </c>
      <c r="C722" s="8" t="n">
        <v>30</v>
      </c>
      <c r="D722" s="8" t="n">
        <v>6.8</v>
      </c>
      <c r="E722" s="6" t="n">
        <f aca="false">B722/(C722*1E-015)</f>
        <v>77557333333333.3</v>
      </c>
      <c r="F722" s="8" t="n">
        <v>3.3</v>
      </c>
      <c r="G722" s="8" t="s">
        <v>81</v>
      </c>
      <c r="H722" s="8" t="n">
        <v>1.095</v>
      </c>
      <c r="I722" s="8"/>
      <c r="J722" s="8"/>
      <c r="K722" s="8"/>
      <c r="L722" s="8"/>
      <c r="M722" s="8"/>
      <c r="N722" s="8"/>
      <c r="O722" s="8" t="s">
        <v>82</v>
      </c>
    </row>
    <row r="723" customFormat="false" ht="15" hidden="false" customHeight="false" outlineLevel="0" collapsed="false">
      <c r="A723" s="8" t="n">
        <f aca="false">B723*4*LN(2)/(C723*1E-015*3.14*(F723*0.0001)^2)</f>
        <v>6.28845937780085E+020</v>
      </c>
      <c r="B723" s="8" t="n">
        <v>2.326685</v>
      </c>
      <c r="C723" s="8" t="n">
        <v>30</v>
      </c>
      <c r="D723" s="8" t="n">
        <v>6.2</v>
      </c>
      <c r="E723" s="6" t="n">
        <f aca="false">B723/(C723*1E-015)</f>
        <v>77556166666666.7</v>
      </c>
      <c r="F723" s="8" t="n">
        <v>3.3</v>
      </c>
      <c r="G723" s="8" t="s">
        <v>81</v>
      </c>
      <c r="H723" s="8" t="n">
        <v>0.998</v>
      </c>
      <c r="I723" s="8"/>
      <c r="J723" s="8"/>
      <c r="K723" s="8"/>
      <c r="L723" s="8"/>
      <c r="M723" s="8"/>
      <c r="N723" s="8"/>
      <c r="O723" s="8" t="s">
        <v>82</v>
      </c>
    </row>
    <row r="724" customFormat="false" ht="15" hidden="false" customHeight="false" outlineLevel="0" collapsed="false">
      <c r="A724" s="8" t="n">
        <f aca="false">B724*4*LN(2)/(C724*1E-015*3.14*(F724*0.0001)^2)</f>
        <v>6.45965187570662E+020</v>
      </c>
      <c r="B724" s="8" t="n">
        <v>2.390025</v>
      </c>
      <c r="C724" s="8" t="n">
        <v>30</v>
      </c>
      <c r="D724" s="8" t="n">
        <v>6.2</v>
      </c>
      <c r="E724" s="6" t="n">
        <f aca="false">B724/(C724*1E-015)</f>
        <v>79667500000000</v>
      </c>
      <c r="F724" s="8" t="n">
        <v>3.3</v>
      </c>
      <c r="G724" s="8" t="s">
        <v>81</v>
      </c>
      <c r="H724" s="8" t="n">
        <v>0.968</v>
      </c>
      <c r="I724" s="8"/>
      <c r="J724" s="8"/>
      <c r="K724" s="8"/>
      <c r="L724" s="8"/>
      <c r="M724" s="8"/>
      <c r="N724" s="8"/>
      <c r="O724" s="8" t="s">
        <v>82</v>
      </c>
    </row>
    <row r="725" customFormat="false" ht="15" hidden="false" customHeight="false" outlineLevel="0" collapsed="false">
      <c r="A725" s="8" t="n">
        <f aca="false">B725*4*LN(2)/(C725*1E-015*3.14*(F725*0.0001)^2)</f>
        <v>6.32685201172493E+020</v>
      </c>
      <c r="B725" s="8" t="n">
        <v>2.34089</v>
      </c>
      <c r="C725" s="8" t="n">
        <v>30</v>
      </c>
      <c r="D725" s="8" t="n">
        <v>6.8</v>
      </c>
      <c r="E725" s="6" t="n">
        <f aca="false">B725/(C725*1E-015)</f>
        <v>78029666666666.7</v>
      </c>
      <c r="F725" s="8" t="n">
        <v>3.3</v>
      </c>
      <c r="G725" s="8" t="s">
        <v>81</v>
      </c>
      <c r="H725" s="8" t="n">
        <v>1.102</v>
      </c>
      <c r="I725" s="8"/>
      <c r="J725" s="8"/>
      <c r="K725" s="8"/>
      <c r="L725" s="8"/>
      <c r="M725" s="8"/>
      <c r="N725" s="8"/>
      <c r="O725" s="8" t="s">
        <v>82</v>
      </c>
    </row>
    <row r="726" customFormat="false" ht="15" hidden="false" customHeight="false" outlineLevel="0" collapsed="false">
      <c r="A726" s="8" t="n">
        <f aca="false">B726*4*LN(2)/(C726*1E-015*3.14*(F726*0.0001)^2)</f>
        <v>6.22363380056261E+020</v>
      </c>
      <c r="B726" s="8" t="n">
        <v>2.3027</v>
      </c>
      <c r="C726" s="8" t="n">
        <v>30</v>
      </c>
      <c r="D726" s="8" t="n">
        <v>6.8</v>
      </c>
      <c r="E726" s="6" t="n">
        <f aca="false">B726/(C726*1E-015)</f>
        <v>76756666666666.7</v>
      </c>
      <c r="F726" s="8" t="n">
        <v>3.3</v>
      </c>
      <c r="G726" s="8" t="s">
        <v>81</v>
      </c>
      <c r="H726" s="8" t="n">
        <v>1.056</v>
      </c>
      <c r="I726" s="8"/>
      <c r="J726" s="8"/>
      <c r="K726" s="8"/>
      <c r="L726" s="8"/>
      <c r="M726" s="8"/>
      <c r="N726" s="8"/>
      <c r="O726" s="8" t="s">
        <v>82</v>
      </c>
    </row>
    <row r="727" customFormat="false" ht="15" hidden="false" customHeight="false" outlineLevel="0" collapsed="false">
      <c r="A727" s="8" t="n">
        <f aca="false">B727*4*LN(2)/(C727*1E-015*3.14*(F727*0.0001)^2)</f>
        <v>6.29447300754256E+020</v>
      </c>
      <c r="B727" s="8" t="n">
        <v>2.32891</v>
      </c>
      <c r="C727" s="8" t="n">
        <v>30</v>
      </c>
      <c r="D727" s="8" t="n">
        <v>6.8</v>
      </c>
      <c r="E727" s="6" t="n">
        <f aca="false">B727/(C727*1E-015)</f>
        <v>77630333333333.3</v>
      </c>
      <c r="F727" s="8" t="n">
        <v>3.3</v>
      </c>
      <c r="G727" s="8" t="s">
        <v>81</v>
      </c>
      <c r="H727" s="8" t="n">
        <v>1.111</v>
      </c>
      <c r="I727" s="8"/>
      <c r="J727" s="8"/>
      <c r="K727" s="8"/>
      <c r="L727" s="8"/>
      <c r="M727" s="8"/>
      <c r="N727" s="8"/>
      <c r="O727" s="8" t="s">
        <v>82</v>
      </c>
    </row>
    <row r="728" customFormat="false" ht="15" hidden="false" customHeight="false" outlineLevel="0" collapsed="false">
      <c r="A728" s="8" t="n">
        <f aca="false">B728*4*LN(2)/(C728*1E-015*3.14*(F728*0.0001)^2)</f>
        <v>6.36736630827699E+020</v>
      </c>
      <c r="B728" s="8" t="n">
        <v>2.35588</v>
      </c>
      <c r="C728" s="8" t="n">
        <v>30</v>
      </c>
      <c r="D728" s="8" t="n">
        <v>6.2</v>
      </c>
      <c r="E728" s="6" t="n">
        <f aca="false">B728/(C728*1E-015)</f>
        <v>78529333333333.3</v>
      </c>
      <c r="F728" s="8" t="n">
        <v>3.3</v>
      </c>
      <c r="G728" s="8" t="s">
        <v>81</v>
      </c>
      <c r="H728" s="16" t="n">
        <v>1.07</v>
      </c>
      <c r="I728" s="8"/>
      <c r="J728" s="8"/>
      <c r="K728" s="8"/>
      <c r="L728" s="8"/>
      <c r="M728" s="8"/>
      <c r="N728" s="8"/>
      <c r="O728" s="8" t="s">
        <v>82</v>
      </c>
    </row>
    <row r="729" customFormat="false" ht="15" hidden="false" customHeight="false" outlineLevel="0" collapsed="false">
      <c r="A729" s="8" t="n">
        <f aca="false">B729*4*LN(2)/(C729*1E-015*3.14*(F729*0.0001)^2)</f>
        <v>2.39579968310699E+020</v>
      </c>
      <c r="B729" s="8" t="n">
        <v>2.36381</v>
      </c>
      <c r="C729" s="8" t="n">
        <v>80</v>
      </c>
      <c r="D729" s="8" t="n">
        <v>5</v>
      </c>
      <c r="E729" s="6" t="n">
        <f aca="false">B729/(C729*1E-015)</f>
        <v>29547625000000</v>
      </c>
      <c r="F729" s="8" t="n">
        <v>3.3</v>
      </c>
      <c r="G729" s="8" t="s">
        <v>81</v>
      </c>
      <c r="H729" s="8" t="n">
        <v>0.846</v>
      </c>
      <c r="I729" s="8"/>
      <c r="J729" s="8"/>
      <c r="K729" s="8"/>
      <c r="L729" s="8"/>
      <c r="M729" s="8"/>
      <c r="N729" s="8"/>
      <c r="O729" s="8" t="s">
        <v>82</v>
      </c>
    </row>
    <row r="730" customFormat="false" ht="15" hidden="false" customHeight="false" outlineLevel="0" collapsed="false">
      <c r="A730" s="8" t="n">
        <f aca="false">B730*4*LN(2)/(C730*1E-015*3.14*(F730*0.0001)^2)</f>
        <v>2.37888381562565E+020</v>
      </c>
      <c r="B730" s="8" t="n">
        <v>2.34712</v>
      </c>
      <c r="C730" s="8" t="n">
        <v>80</v>
      </c>
      <c r="D730" s="8" t="n">
        <v>6.2</v>
      </c>
      <c r="E730" s="6" t="n">
        <f aca="false">B730/(C730*1E-015)</f>
        <v>29339000000000</v>
      </c>
      <c r="F730" s="8" t="n">
        <v>3.3</v>
      </c>
      <c r="G730" s="8" t="s">
        <v>81</v>
      </c>
      <c r="H730" s="8" t="n">
        <v>0.832</v>
      </c>
      <c r="I730" s="8"/>
      <c r="J730" s="8"/>
      <c r="K730" s="8"/>
      <c r="L730" s="8"/>
      <c r="M730" s="8"/>
      <c r="N730" s="8"/>
      <c r="O730" s="8" t="s">
        <v>82</v>
      </c>
    </row>
    <row r="731" customFormat="false" ht="15" hidden="false" customHeight="false" outlineLevel="0" collapsed="false">
      <c r="A731" s="8" t="n">
        <f aca="false">B731*4*LN(2)/(C731*1E-015*3.14*(F731*0.0001)^2)</f>
        <v>2.39979807119649E+020</v>
      </c>
      <c r="B731" s="8" t="n">
        <v>2.367755</v>
      </c>
      <c r="C731" s="8" t="n">
        <v>80</v>
      </c>
      <c r="D731" s="8" t="n">
        <v>5.5</v>
      </c>
      <c r="E731" s="6" t="n">
        <f aca="false">B731/(C731*1E-015)</f>
        <v>29596937500000</v>
      </c>
      <c r="F731" s="8" t="n">
        <v>3.3</v>
      </c>
      <c r="G731" s="8" t="s">
        <v>81</v>
      </c>
      <c r="H731" s="8" t="n">
        <v>0.866</v>
      </c>
      <c r="I731" s="8"/>
      <c r="J731" s="8"/>
      <c r="K731" s="8"/>
      <c r="L731" s="8"/>
      <c r="M731" s="8"/>
      <c r="N731" s="8"/>
      <c r="O731" s="8" t="s">
        <v>82</v>
      </c>
    </row>
    <row r="732" customFormat="false" ht="15" hidden="false" customHeight="false" outlineLevel="0" collapsed="false">
      <c r="A732" s="8" t="n">
        <f aca="false">B732*4*LN(2)/(C732*1E-015*3.14*(F732*0.0001)^2)</f>
        <v>2.36145611392754E+020</v>
      </c>
      <c r="B732" s="8" t="n">
        <v>2.329925</v>
      </c>
      <c r="C732" s="8" t="n">
        <v>80</v>
      </c>
      <c r="D732" s="8" t="n">
        <v>6.2</v>
      </c>
      <c r="E732" s="6" t="n">
        <f aca="false">B732/(C732*1E-015)</f>
        <v>29124062500000</v>
      </c>
      <c r="F732" s="8" t="n">
        <v>3.3</v>
      </c>
      <c r="G732" s="8" t="s">
        <v>81</v>
      </c>
      <c r="H732" s="16" t="n">
        <v>1.08</v>
      </c>
      <c r="I732" s="8"/>
      <c r="J732" s="8"/>
      <c r="K732" s="8"/>
      <c r="L732" s="8"/>
      <c r="M732" s="8"/>
      <c r="N732" s="8"/>
      <c r="O732" s="8" t="s">
        <v>82</v>
      </c>
    </row>
    <row r="733" customFormat="false" ht="15" hidden="false" customHeight="false" outlineLevel="0" collapsed="false">
      <c r="A733" s="8" t="n">
        <f aca="false">B733*4*LN(2)/(C733*1E-015*3.14*(F733*0.0001)^2)</f>
        <v>2.37288369965864E+020</v>
      </c>
      <c r="B733" s="8" t="n">
        <v>2.3412</v>
      </c>
      <c r="C733" s="8" t="n">
        <v>80</v>
      </c>
      <c r="D733" s="8" t="n">
        <v>6.8</v>
      </c>
      <c r="E733" s="6" t="n">
        <f aca="false">B733/(C733*1E-015)</f>
        <v>29265000000000</v>
      </c>
      <c r="F733" s="8" t="n">
        <v>3.3</v>
      </c>
      <c r="G733" s="8" t="s">
        <v>81</v>
      </c>
      <c r="H733" s="16" t="n">
        <v>1.02</v>
      </c>
      <c r="I733" s="8"/>
      <c r="J733" s="8"/>
      <c r="K733" s="8"/>
      <c r="L733" s="8"/>
      <c r="M733" s="8"/>
      <c r="N733" s="8"/>
      <c r="O733" s="8" t="s">
        <v>82</v>
      </c>
    </row>
    <row r="734" customFormat="false" ht="15" hidden="false" customHeight="false" outlineLevel="0" collapsed="false">
      <c r="A734" s="8" t="n">
        <f aca="false">B734*4*LN(2)/(C734*1E-015*3.14*(F734*0.0001)^2)</f>
        <v>2.33955873124723E+020</v>
      </c>
      <c r="B734" s="8" t="n">
        <v>2.30832</v>
      </c>
      <c r="C734" s="8" t="n">
        <v>80</v>
      </c>
      <c r="D734" s="8" t="n">
        <v>6.2</v>
      </c>
      <c r="E734" s="6" t="n">
        <f aca="false">B734/(C734*1E-015)</f>
        <v>28854000000000</v>
      </c>
      <c r="F734" s="8" t="n">
        <v>3.3</v>
      </c>
      <c r="G734" s="8" t="s">
        <v>81</v>
      </c>
      <c r="H734" s="8" t="n">
        <v>0.958</v>
      </c>
      <c r="I734" s="8"/>
      <c r="J734" s="8"/>
      <c r="K734" s="8"/>
      <c r="L734" s="8"/>
      <c r="M734" s="8"/>
      <c r="N734" s="8"/>
      <c r="O734" s="8" t="s">
        <v>82</v>
      </c>
    </row>
    <row r="735" customFormat="false" ht="15" hidden="false" customHeight="false" outlineLevel="0" collapsed="false">
      <c r="A735" s="8" t="n">
        <f aca="false">B735*4*LN(2)/(C735*1E-015*3.14*(F735*0.0001)^2)</f>
        <v>2.39843486917358E+020</v>
      </c>
      <c r="B735" s="8" t="n">
        <v>2.36641</v>
      </c>
      <c r="C735" s="8" t="n">
        <v>80</v>
      </c>
      <c r="D735" s="8" t="n">
        <v>5.5</v>
      </c>
      <c r="E735" s="6" t="n">
        <f aca="false">B735/(C735*1E-015)</f>
        <v>29580125000000</v>
      </c>
      <c r="F735" s="8" t="n">
        <v>3.3</v>
      </c>
      <c r="G735" s="8" t="s">
        <v>81</v>
      </c>
      <c r="H735" s="8" t="n">
        <v>1.025</v>
      </c>
      <c r="I735" s="8"/>
      <c r="J735" s="8"/>
      <c r="K735" s="8"/>
      <c r="L735" s="8"/>
      <c r="M735" s="8"/>
      <c r="N735" s="8"/>
      <c r="O735" s="8" t="s">
        <v>82</v>
      </c>
    </row>
    <row r="736" customFormat="false" ht="15" hidden="false" customHeight="false" outlineLevel="0" collapsed="false">
      <c r="A736" s="8" t="n">
        <f aca="false">B736*4*LN(2)/(C736*1E-015*3.14*(F736*0.0001)^2)</f>
        <v>2.38954618386434E+020</v>
      </c>
      <c r="B736" s="8" t="n">
        <v>2.35764</v>
      </c>
      <c r="C736" s="8" t="n">
        <v>80</v>
      </c>
      <c r="D736" s="8" t="n">
        <v>5</v>
      </c>
      <c r="E736" s="6" t="n">
        <f aca="false">B736/(C736*1E-015)</f>
        <v>29470500000000</v>
      </c>
      <c r="F736" s="8" t="n">
        <v>3.3</v>
      </c>
      <c r="G736" s="8" t="s">
        <v>81</v>
      </c>
      <c r="H736" s="8" t="n">
        <v>0.947</v>
      </c>
      <c r="I736" s="8"/>
      <c r="J736" s="8"/>
      <c r="K736" s="8"/>
      <c r="L736" s="8"/>
      <c r="M736" s="8"/>
      <c r="N736" s="8"/>
      <c r="O736" s="8" t="s">
        <v>82</v>
      </c>
    </row>
    <row r="737" customFormat="false" ht="15" hidden="false" customHeight="false" outlineLevel="0" collapsed="false">
      <c r="A737" s="8" t="n">
        <f aca="false">B737*4*LN(2)/(C737*1E-015*3.14*(F737*0.0001)^2)</f>
        <v>2.33848438615854E+020</v>
      </c>
      <c r="B737" s="8" t="n">
        <v>2.30726</v>
      </c>
      <c r="C737" s="8" t="n">
        <v>80</v>
      </c>
      <c r="D737" s="8" t="n">
        <v>6.2</v>
      </c>
      <c r="E737" s="6" t="n">
        <f aca="false">B737/(C737*1E-015)</f>
        <v>28840750000000</v>
      </c>
      <c r="F737" s="8" t="n">
        <v>3.3</v>
      </c>
      <c r="G737" s="8" t="s">
        <v>81</v>
      </c>
      <c r="H737" s="8" t="n">
        <v>0.873</v>
      </c>
      <c r="I737" s="8"/>
      <c r="J737" s="8"/>
      <c r="K737" s="8"/>
      <c r="L737" s="8"/>
      <c r="M737" s="8"/>
      <c r="N737" s="8"/>
      <c r="O737" s="8" t="s">
        <v>82</v>
      </c>
    </row>
    <row r="738" customFormat="false" ht="15" hidden="false" customHeight="false" outlineLevel="0" collapsed="false">
      <c r="A738" s="8" t="n">
        <f aca="false">B738*4*LN(2)/(C738*1E-015*3.14*(F738*0.0001)^2)</f>
        <v>2.37064885916754E+020</v>
      </c>
      <c r="B738" s="8" t="n">
        <v>2.338995</v>
      </c>
      <c r="C738" s="8" t="n">
        <v>80</v>
      </c>
      <c r="D738" s="8" t="n">
        <v>5.8</v>
      </c>
      <c r="E738" s="6" t="n">
        <f aca="false">B738/(C738*1E-015)</f>
        <v>29237437500000</v>
      </c>
      <c r="F738" s="8" t="n">
        <v>3.3</v>
      </c>
      <c r="G738" s="8" t="s">
        <v>81</v>
      </c>
      <c r="H738" s="8" t="n">
        <v>0.949</v>
      </c>
      <c r="I738" s="8"/>
      <c r="J738" s="8"/>
      <c r="K738" s="8"/>
      <c r="L738" s="8"/>
      <c r="M738" s="8"/>
      <c r="N738" s="8"/>
      <c r="O738" s="8" t="s">
        <v>82</v>
      </c>
    </row>
    <row r="739" customFormat="false" ht="15" hidden="false" customHeight="false" outlineLevel="0" collapsed="false">
      <c r="A739" s="8" t="n">
        <f aca="false">B739*4*LN(2)/(C739*1E-015*3.14*(F739*0.0001)^2)</f>
        <v>1.00608607321634E+020</v>
      </c>
      <c r="B739" s="8" t="n">
        <v>2.320325</v>
      </c>
      <c r="C739" s="8" t="n">
        <v>187</v>
      </c>
      <c r="D739" s="8" t="n">
        <v>5</v>
      </c>
      <c r="E739" s="6" t="n">
        <f aca="false">B739/(C739*1E-015)</f>
        <v>12408155080213.9</v>
      </c>
      <c r="F739" s="8" t="n">
        <v>3.3</v>
      </c>
      <c r="G739" s="8" t="s">
        <v>81</v>
      </c>
      <c r="H739" s="8" t="n">
        <v>0.821</v>
      </c>
      <c r="I739" s="8"/>
      <c r="J739" s="8"/>
      <c r="K739" s="8"/>
      <c r="L739" s="8"/>
      <c r="M739" s="8"/>
      <c r="N739" s="8"/>
      <c r="O739" s="8" t="s">
        <v>82</v>
      </c>
    </row>
    <row r="740" customFormat="false" ht="15" hidden="false" customHeight="false" outlineLevel="0" collapsed="false">
      <c r="A740" s="8" t="n">
        <f aca="false">B740*4*LN(2)/(C740*1E-015*3.14*(F740*0.0001)^2)</f>
        <v>1.01594390213021E+020</v>
      </c>
      <c r="B740" s="8" t="n">
        <v>2.34306</v>
      </c>
      <c r="C740" s="8" t="n">
        <v>187</v>
      </c>
      <c r="D740" s="8" t="n">
        <v>4.5</v>
      </c>
      <c r="E740" s="6" t="n">
        <f aca="false">B740/(C740*1E-015)</f>
        <v>12529732620320.9</v>
      </c>
      <c r="F740" s="8" t="n">
        <v>3.3</v>
      </c>
      <c r="G740" s="8" t="s">
        <v>81</v>
      </c>
      <c r="H740" s="8" t="n">
        <v>0.772</v>
      </c>
      <c r="I740" s="8"/>
      <c r="J740" s="8"/>
      <c r="K740" s="8"/>
      <c r="L740" s="8"/>
      <c r="M740" s="8"/>
      <c r="N740" s="8"/>
      <c r="O740" s="8" t="s">
        <v>82</v>
      </c>
    </row>
    <row r="741" customFormat="false" ht="15" hidden="false" customHeight="false" outlineLevel="0" collapsed="false">
      <c r="A741" s="8" t="n">
        <f aca="false">B741*4*LN(2)/(C741*1E-015*3.14*(F741*0.0001)^2)</f>
        <v>1.02131616956996E+020</v>
      </c>
      <c r="B741" s="8" t="n">
        <v>2.35545</v>
      </c>
      <c r="C741" s="8" t="n">
        <v>187</v>
      </c>
      <c r="D741" s="8" t="n">
        <v>6.2</v>
      </c>
      <c r="E741" s="6" t="n">
        <f aca="false">B741/(C741*1E-015)</f>
        <v>12595989304812.8</v>
      </c>
      <c r="F741" s="8" t="n">
        <v>3.3</v>
      </c>
      <c r="G741" s="8" t="s">
        <v>81</v>
      </c>
      <c r="H741" s="8" t="n">
        <v>0.928</v>
      </c>
      <c r="I741" s="8"/>
      <c r="J741" s="8"/>
      <c r="K741" s="8"/>
      <c r="L741" s="8"/>
      <c r="M741" s="8"/>
      <c r="N741" s="8"/>
      <c r="O741" s="8" t="s">
        <v>82</v>
      </c>
    </row>
    <row r="742" customFormat="false" ht="15" hidden="false" customHeight="false" outlineLevel="0" collapsed="false">
      <c r="A742" s="8" t="n">
        <f aca="false">B742*4*LN(2)/(C742*1E-015*3.14*(F742*0.0001)^2)</f>
        <v>1.02064192615843E+020</v>
      </c>
      <c r="B742" s="8" t="n">
        <v>2.353895</v>
      </c>
      <c r="C742" s="8" t="n">
        <v>187</v>
      </c>
      <c r="D742" s="8" t="n">
        <v>6.8</v>
      </c>
      <c r="E742" s="6" t="n">
        <f aca="false">B742/(C742*1E-015)</f>
        <v>12587673796791.4</v>
      </c>
      <c r="F742" s="8" t="n">
        <v>3.3</v>
      </c>
      <c r="G742" s="8" t="s">
        <v>81</v>
      </c>
      <c r="H742" s="8" t="n">
        <v>0.936</v>
      </c>
      <c r="I742" s="8"/>
      <c r="J742" s="8"/>
      <c r="K742" s="8"/>
      <c r="L742" s="8"/>
      <c r="M742" s="8"/>
      <c r="N742" s="8"/>
      <c r="O742" s="8" t="s">
        <v>82</v>
      </c>
    </row>
    <row r="743" customFormat="false" ht="15" hidden="false" customHeight="false" outlineLevel="0" collapsed="false">
      <c r="A743" s="8" t="n">
        <f aca="false">B743*4*LN(2)/(C743*1E-015*3.14*(F743*0.0001)^2)</f>
        <v>1.00335657979154E+020</v>
      </c>
      <c r="B743" s="8" t="n">
        <v>2.31403</v>
      </c>
      <c r="C743" s="8" t="n">
        <v>187</v>
      </c>
      <c r="D743" s="8" t="n">
        <v>4.4</v>
      </c>
      <c r="E743" s="6" t="n">
        <f aca="false">B743/(C743*1E-015)</f>
        <v>12374491978609.6</v>
      </c>
      <c r="F743" s="8" t="n">
        <v>3.3</v>
      </c>
      <c r="G743" s="8" t="s">
        <v>81</v>
      </c>
      <c r="H743" s="8" t="n">
        <v>1.111</v>
      </c>
      <c r="I743" s="8"/>
      <c r="J743" s="8"/>
      <c r="K743" s="8"/>
      <c r="L743" s="8"/>
      <c r="M743" s="8"/>
      <c r="N743" s="8"/>
      <c r="O743" s="8" t="s">
        <v>82</v>
      </c>
    </row>
    <row r="744" customFormat="false" ht="15" hidden="false" customHeight="false" outlineLevel="0" collapsed="false">
      <c r="A744" s="8" t="n">
        <f aca="false">B744*4*LN(2)/(C744*1E-015*3.14*(F744*0.0001)^2)</f>
        <v>1.02654318199823E+020</v>
      </c>
      <c r="B744" s="8" t="n">
        <v>2.367505</v>
      </c>
      <c r="C744" s="8" t="n">
        <v>187</v>
      </c>
      <c r="D744" s="8" t="n">
        <v>6.2</v>
      </c>
      <c r="E744" s="6" t="n">
        <f aca="false">B744/(C744*1E-015)</f>
        <v>12660454545454.5</v>
      </c>
      <c r="F744" s="8" t="n">
        <v>3.3</v>
      </c>
      <c r="G744" s="8" t="s">
        <v>81</v>
      </c>
      <c r="H744" s="8" t="n">
        <v>0.981</v>
      </c>
      <c r="I744" s="8"/>
      <c r="J744" s="8"/>
      <c r="K744" s="8"/>
      <c r="L744" s="8"/>
      <c r="M744" s="8"/>
      <c r="N744" s="8"/>
      <c r="O744" s="8" t="s">
        <v>82</v>
      </c>
    </row>
    <row r="745" customFormat="false" ht="15" hidden="false" customHeight="false" outlineLevel="0" collapsed="false">
      <c r="A745" s="8" t="n">
        <f aca="false">B745*4*LN(2)/(C745*1E-015*3.14*(F745*0.0001)^2)</f>
        <v>1.02086089266829E+020</v>
      </c>
      <c r="B745" s="8" t="n">
        <v>2.3544</v>
      </c>
      <c r="C745" s="8" t="n">
        <v>187</v>
      </c>
      <c r="D745" s="8" t="n">
        <v>6.2</v>
      </c>
      <c r="E745" s="6" t="n">
        <f aca="false">B745/(C745*1E-015)</f>
        <v>12590374331550.8</v>
      </c>
      <c r="F745" s="8" t="n">
        <v>3.3</v>
      </c>
      <c r="G745" s="8" t="s">
        <v>81</v>
      </c>
      <c r="H745" s="8" t="n">
        <v>0.997</v>
      </c>
      <c r="I745" s="8"/>
      <c r="J745" s="8"/>
      <c r="K745" s="8"/>
      <c r="L745" s="8"/>
      <c r="M745" s="8"/>
      <c r="N745" s="8"/>
      <c r="O745" s="8" t="s">
        <v>82</v>
      </c>
    </row>
    <row r="746" customFormat="false" ht="15" hidden="false" customHeight="false" outlineLevel="0" collapsed="false">
      <c r="A746" s="8" t="n">
        <f aca="false">B746*4*LN(2)/(C746*1E-015*3.14*(F746*0.0001)^2)</f>
        <v>1.01416398624318E+020</v>
      </c>
      <c r="B746" s="8" t="n">
        <v>2.338955</v>
      </c>
      <c r="C746" s="8" t="n">
        <v>187</v>
      </c>
      <c r="D746" s="8" t="n">
        <v>5.5</v>
      </c>
      <c r="E746" s="6" t="n">
        <f aca="false">B746/(C746*1E-015)</f>
        <v>12507780748663.1</v>
      </c>
      <c r="F746" s="8" t="n">
        <v>3.3</v>
      </c>
      <c r="G746" s="8" t="s">
        <v>81</v>
      </c>
      <c r="H746" s="8" t="n">
        <v>0.914</v>
      </c>
      <c r="I746" s="8"/>
      <c r="J746" s="8"/>
      <c r="K746" s="8"/>
      <c r="L746" s="8"/>
      <c r="M746" s="8"/>
      <c r="N746" s="8"/>
      <c r="O746" s="8" t="s">
        <v>82</v>
      </c>
    </row>
    <row r="747" customFormat="false" ht="15" hidden="false" customHeight="false" outlineLevel="0" collapsed="false">
      <c r="A747" s="8" t="n">
        <f aca="false">B747*4*LN(2)/(C747*1E-015*3.14*(F747*0.0001)^2)</f>
        <v>1.00950498594938E+020</v>
      </c>
      <c r="B747" s="8" t="n">
        <v>2.32821</v>
      </c>
      <c r="C747" s="8" t="n">
        <v>187</v>
      </c>
      <c r="D747" s="8" t="n">
        <v>3.8</v>
      </c>
      <c r="E747" s="6" t="n">
        <f aca="false">B747/(C747*1E-015)</f>
        <v>12450320855615</v>
      </c>
      <c r="F747" s="8" t="n">
        <v>3.3</v>
      </c>
      <c r="G747" s="8" t="s">
        <v>81</v>
      </c>
      <c r="H747" s="8" t="n">
        <v>0.756</v>
      </c>
      <c r="I747" s="8"/>
      <c r="J747" s="8"/>
      <c r="K747" s="8"/>
      <c r="L747" s="8"/>
      <c r="M747" s="8"/>
      <c r="N747" s="8"/>
      <c r="O747" s="8" t="s">
        <v>82</v>
      </c>
    </row>
    <row r="748" customFormat="false" ht="15" hidden="false" customHeight="false" outlineLevel="0" collapsed="false">
      <c r="A748" s="8" t="n">
        <f aca="false">B748*4*LN(2)/(C748*1E-015*3.14*(F748*0.0001)^2)</f>
        <v>1.02958269731322E+020</v>
      </c>
      <c r="B748" s="8" t="n">
        <v>2.374515</v>
      </c>
      <c r="C748" s="8" t="n">
        <v>187</v>
      </c>
      <c r="D748" s="8" t="n">
        <v>4.8</v>
      </c>
      <c r="E748" s="6" t="n">
        <f aca="false">B748/(C748*1E-015)</f>
        <v>12697941176470.6</v>
      </c>
      <c r="F748" s="8" t="n">
        <v>3.3</v>
      </c>
      <c r="G748" s="8" t="s">
        <v>81</v>
      </c>
      <c r="H748" s="8" t="n">
        <v>0.899</v>
      </c>
      <c r="I748" s="8"/>
      <c r="J748" s="8"/>
      <c r="K748" s="8"/>
      <c r="L748" s="8"/>
      <c r="M748" s="8"/>
      <c r="N748" s="8"/>
      <c r="O748" s="8" t="s">
        <v>82</v>
      </c>
    </row>
    <row r="749" customFormat="false" ht="15" hidden="false" customHeight="false" outlineLevel="0" collapsed="false">
      <c r="A749" s="8" t="n">
        <f aca="false">B749*4*LN(2)/(C749*1E-015*3.14*(F749*0.0001)^2)</f>
        <v>6.89221399947572E+019</v>
      </c>
      <c r="B749" s="8" t="n">
        <v>2.371565</v>
      </c>
      <c r="C749" s="8" t="n">
        <v>279</v>
      </c>
      <c r="D749" s="8" t="n">
        <v>5.5</v>
      </c>
      <c r="E749" s="6" t="n">
        <f aca="false">B749/(C749*1E-015)</f>
        <v>8500232974910.39</v>
      </c>
      <c r="F749" s="8" t="n">
        <v>3.3</v>
      </c>
      <c r="G749" s="8" t="s">
        <v>81</v>
      </c>
      <c r="H749" s="8" t="n">
        <v>0.967</v>
      </c>
      <c r="I749" s="8"/>
      <c r="J749" s="8"/>
      <c r="K749" s="8"/>
      <c r="L749" s="8"/>
      <c r="M749" s="8"/>
      <c r="N749" s="8"/>
      <c r="O749" s="8" t="s">
        <v>82</v>
      </c>
    </row>
    <row r="750" customFormat="false" ht="15" hidden="false" customHeight="false" outlineLevel="0" collapsed="false">
      <c r="A750" s="8" t="n">
        <f aca="false">B750*4*LN(2)/(C750*1E-015*3.14*(F750*0.0001)^2)</f>
        <v>6.85726708748145E+019</v>
      </c>
      <c r="B750" s="8" t="n">
        <v>2.35954</v>
      </c>
      <c r="C750" s="8" t="n">
        <v>279</v>
      </c>
      <c r="D750" s="8" t="n">
        <v>4.8</v>
      </c>
      <c r="E750" s="6" t="n">
        <f aca="false">B750/(C750*1E-015)</f>
        <v>8457132616487.45</v>
      </c>
      <c r="F750" s="8" t="n">
        <v>3.3</v>
      </c>
      <c r="G750" s="8" t="s">
        <v>81</v>
      </c>
      <c r="H750" s="8" t="n">
        <v>0.975</v>
      </c>
      <c r="I750" s="8"/>
      <c r="J750" s="8"/>
      <c r="K750" s="8"/>
      <c r="L750" s="8"/>
      <c r="M750" s="8"/>
      <c r="N750" s="8"/>
      <c r="O750" s="8" t="s">
        <v>82</v>
      </c>
    </row>
    <row r="751" customFormat="false" ht="15" hidden="false" customHeight="false" outlineLevel="0" collapsed="false">
      <c r="A751" s="8" t="n">
        <f aca="false">B751*4*LN(2)/(C751*1E-015*3.14*(F751*0.0001)^2)</f>
        <v>6.86559331640982E+019</v>
      </c>
      <c r="B751" s="8" t="n">
        <v>2.362405</v>
      </c>
      <c r="C751" s="8" t="n">
        <v>279</v>
      </c>
      <c r="D751" s="8" t="n">
        <v>4.8</v>
      </c>
      <c r="E751" s="6" t="n">
        <f aca="false">B751/(C751*1E-015)</f>
        <v>8467401433691.76</v>
      </c>
      <c r="F751" s="8" t="n">
        <v>3.3</v>
      </c>
      <c r="G751" s="8" t="s">
        <v>81</v>
      </c>
      <c r="H751" s="8" t="n">
        <v>0.905</v>
      </c>
      <c r="I751" s="8"/>
      <c r="J751" s="8"/>
      <c r="K751" s="8"/>
      <c r="L751" s="8"/>
      <c r="M751" s="8"/>
      <c r="N751" s="8"/>
      <c r="O751" s="8" t="s">
        <v>82</v>
      </c>
    </row>
    <row r="752" customFormat="false" ht="15" hidden="false" customHeight="false" outlineLevel="0" collapsed="false">
      <c r="A752" s="8" t="n">
        <f aca="false">B752*4*LN(2)/(C752*1E-015*3.14*(F752*0.0001)^2)</f>
        <v>6.89965384103126E+019</v>
      </c>
      <c r="B752" s="8" t="n">
        <v>2.374125</v>
      </c>
      <c r="C752" s="8" t="n">
        <v>279</v>
      </c>
      <c r="D752" s="8" t="n">
        <v>4.8</v>
      </c>
      <c r="E752" s="6" t="n">
        <f aca="false">B752/(C752*1E-015)</f>
        <v>8509408602150.54</v>
      </c>
      <c r="F752" s="8" t="n">
        <v>3.3</v>
      </c>
      <c r="G752" s="8" t="s">
        <v>81</v>
      </c>
      <c r="H752" s="8" t="n">
        <v>0.795</v>
      </c>
      <c r="I752" s="8"/>
      <c r="J752" s="8"/>
      <c r="K752" s="8"/>
      <c r="L752" s="8"/>
      <c r="M752" s="8"/>
      <c r="N752" s="8"/>
      <c r="O752" s="8" t="s">
        <v>82</v>
      </c>
    </row>
    <row r="753" customFormat="false" ht="15" hidden="false" customHeight="false" outlineLevel="0" collapsed="false">
      <c r="A753" s="8" t="n">
        <f aca="false">B753*4*LN(2)/(C753*1E-015*3.14*(F753*0.0001)^2)</f>
        <v>6.76502467694522E+019</v>
      </c>
      <c r="B753" s="8" t="n">
        <v>2.3278</v>
      </c>
      <c r="C753" s="8" t="n">
        <v>279</v>
      </c>
      <c r="D753" s="8" t="n">
        <v>5</v>
      </c>
      <c r="E753" s="6" t="n">
        <f aca="false">B753/(C753*1E-015)</f>
        <v>8343369175627.24</v>
      </c>
      <c r="F753" s="8" t="n">
        <v>3.3</v>
      </c>
      <c r="G753" s="8" t="s">
        <v>81</v>
      </c>
      <c r="H753" s="8" t="n">
        <v>0.768</v>
      </c>
      <c r="I753" s="8"/>
      <c r="J753" s="8"/>
      <c r="K753" s="8"/>
      <c r="L753" s="8"/>
      <c r="M753" s="8"/>
      <c r="N753" s="8"/>
      <c r="O753" s="8" t="s">
        <v>82</v>
      </c>
    </row>
    <row r="754" customFormat="false" ht="15" hidden="false" customHeight="false" outlineLevel="0" collapsed="false">
      <c r="A754" s="8" t="n">
        <f aca="false">B754*4*LN(2)/(C754*1E-015*3.14*(F754*0.0001)^2)</f>
        <v>6.86448896492892E+019</v>
      </c>
      <c r="B754" s="8" t="n">
        <v>2.362025</v>
      </c>
      <c r="C754" s="8" t="n">
        <v>279</v>
      </c>
      <c r="D754" s="8" t="n">
        <v>5</v>
      </c>
      <c r="E754" s="6" t="n">
        <f aca="false">B754/(C754*1E-015)</f>
        <v>8466039426523.3</v>
      </c>
      <c r="F754" s="8" t="n">
        <v>3.3</v>
      </c>
      <c r="G754" s="8" t="s">
        <v>81</v>
      </c>
      <c r="H754" s="8" t="n">
        <v>0.695</v>
      </c>
      <c r="I754" s="8"/>
      <c r="J754" s="8"/>
      <c r="K754" s="8"/>
      <c r="L754" s="8"/>
      <c r="M754" s="8"/>
      <c r="N754" s="8"/>
      <c r="O754" s="8" t="s">
        <v>82</v>
      </c>
    </row>
    <row r="755" customFormat="false" ht="15" hidden="false" customHeight="false" outlineLevel="0" collapsed="false">
      <c r="A755" s="8" t="n">
        <f aca="false">B755*4*LN(2)/(C755*1E-015*3.14*(F755*0.0001)^2)</f>
        <v>6.81902165198502E+019</v>
      </c>
      <c r="B755" s="8" t="n">
        <v>2.34638</v>
      </c>
      <c r="C755" s="8" t="n">
        <v>279</v>
      </c>
      <c r="D755" s="8" t="n">
        <v>6</v>
      </c>
      <c r="E755" s="6" t="n">
        <f aca="false">B755/(C755*1E-015)</f>
        <v>8409964157706.09</v>
      </c>
      <c r="F755" s="8" t="n">
        <v>3.3</v>
      </c>
      <c r="G755" s="8" t="s">
        <v>81</v>
      </c>
      <c r="H755" s="8" t="n">
        <v>0.812</v>
      </c>
      <c r="I755" s="8"/>
      <c r="J755" s="8"/>
      <c r="K755" s="8"/>
      <c r="L755" s="8"/>
      <c r="M755" s="8"/>
      <c r="N755" s="8"/>
      <c r="O755" s="8" t="s">
        <v>82</v>
      </c>
    </row>
    <row r="756" customFormat="false" ht="15" hidden="false" customHeight="false" outlineLevel="0" collapsed="false">
      <c r="A756" s="8" t="n">
        <f aca="false">B756*4*LN(2)/(C756*1E-015*3.14*(F756*0.0001)^2)</f>
        <v>6.85723802560038E+019</v>
      </c>
      <c r="B756" s="8" t="n">
        <v>2.35953</v>
      </c>
      <c r="C756" s="8" t="n">
        <v>279</v>
      </c>
      <c r="D756" s="8" t="n">
        <v>6</v>
      </c>
      <c r="E756" s="6" t="n">
        <f aca="false">B756/(C756*1E-015)</f>
        <v>8457096774193.55</v>
      </c>
      <c r="F756" s="8" t="n">
        <v>3.3</v>
      </c>
      <c r="G756" s="8" t="s">
        <v>81</v>
      </c>
      <c r="H756" s="8" t="n">
        <v>0.813</v>
      </c>
      <c r="I756" s="8"/>
      <c r="J756" s="8"/>
      <c r="K756" s="8"/>
      <c r="L756" s="8"/>
      <c r="M756" s="8"/>
      <c r="N756" s="8"/>
      <c r="O756" s="8" t="s">
        <v>82</v>
      </c>
    </row>
    <row r="757" customFormat="false" ht="15" hidden="false" customHeight="false" outlineLevel="0" collapsed="false">
      <c r="A757" s="8" t="n">
        <f aca="false">B757*4*LN(2)/(C757*1E-015*3.14*(F757*0.0001)^2)</f>
        <v>6.89740154524785E+019</v>
      </c>
      <c r="B757" s="8" t="n">
        <v>2.37335</v>
      </c>
      <c r="C757" s="8" t="n">
        <v>279</v>
      </c>
      <c r="D757" s="8" t="n">
        <v>4.8</v>
      </c>
      <c r="E757" s="6" t="n">
        <f aca="false">B757/(C757*1E-015)</f>
        <v>8506630824372.76</v>
      </c>
      <c r="F757" s="8" t="n">
        <v>3.3</v>
      </c>
      <c r="G757" s="8" t="s">
        <v>81</v>
      </c>
      <c r="H757" s="8" t="n">
        <v>0.833</v>
      </c>
      <c r="I757" s="8"/>
      <c r="J757" s="8"/>
      <c r="K757" s="8"/>
      <c r="L757" s="8"/>
      <c r="M757" s="8"/>
      <c r="N757" s="8"/>
      <c r="O757" s="8" t="s">
        <v>82</v>
      </c>
    </row>
    <row r="758" customFormat="false" ht="15" hidden="false" customHeight="false" outlineLevel="0" collapsed="false">
      <c r="A758" s="8" t="n">
        <f aca="false">B758*4*LN(2)/(C758*1E-015*3.14*(F758*0.0001)^2)</f>
        <v>6.84462516921325E+019</v>
      </c>
      <c r="B758" s="8" t="n">
        <v>2.35519</v>
      </c>
      <c r="C758" s="8" t="n">
        <v>279</v>
      </c>
      <c r="D758" s="8" t="n">
        <v>4.8</v>
      </c>
      <c r="E758" s="6" t="n">
        <f aca="false">B758/(C758*1E-015)</f>
        <v>8441541218637.99</v>
      </c>
      <c r="F758" s="8" t="n">
        <v>3.3</v>
      </c>
      <c r="G758" s="8" t="s">
        <v>81</v>
      </c>
      <c r="H758" s="17" t="n">
        <v>1.003</v>
      </c>
      <c r="I758" s="8"/>
      <c r="J758" s="8"/>
      <c r="K758" s="8"/>
      <c r="L758" s="8"/>
      <c r="M758" s="8"/>
      <c r="N758" s="8"/>
      <c r="O758" s="8" t="s">
        <v>82</v>
      </c>
    </row>
    <row r="759" customFormat="false" ht="15" hidden="false" customHeight="false" outlineLevel="0" collapsed="false">
      <c r="A759" s="8" t="n">
        <f aca="false">B759*4*LN(2)/(C759*1E-015*3.14*(F759*0.0001)^2)</f>
        <v>6.90510294373307E+019</v>
      </c>
      <c r="B759" s="8" t="n">
        <v>2.376</v>
      </c>
      <c r="C759" s="8" t="n">
        <v>279</v>
      </c>
      <c r="D759" s="8" t="n">
        <v>4.5</v>
      </c>
      <c r="E759" s="6" t="n">
        <f aca="false">B759/(C759*1E-015)</f>
        <v>8516129032258.06</v>
      </c>
      <c r="F759" s="8" t="n">
        <v>3.3</v>
      </c>
      <c r="G759" s="8" t="s">
        <v>81</v>
      </c>
      <c r="H759" s="17" t="n">
        <v>1.045</v>
      </c>
      <c r="I759" s="8"/>
      <c r="J759" s="8"/>
      <c r="K759" s="8"/>
      <c r="L759" s="8"/>
      <c r="M759" s="8"/>
      <c r="N759" s="8"/>
      <c r="O759" s="8" t="s">
        <v>82</v>
      </c>
    </row>
    <row r="760" customFormat="false" ht="15" hidden="false" customHeight="false" outlineLevel="0" collapsed="false">
      <c r="A760" s="8" t="n">
        <f aca="false">B760*4*LN(2)/(C760*1E-015*3.14*(F760*0.0001)^2)</f>
        <v>6.72568942090842E+019</v>
      </c>
      <c r="B760" s="8" t="n">
        <v>2.314265</v>
      </c>
      <c r="C760" s="8" t="n">
        <v>279</v>
      </c>
      <c r="D760" s="8" t="n">
        <v>5.5</v>
      </c>
      <c r="E760" s="6" t="n">
        <f aca="false">B760/(C760*1E-015)</f>
        <v>8294856630824.37</v>
      </c>
      <c r="F760" s="8" t="n">
        <v>3.3</v>
      </c>
      <c r="G760" s="8" t="s">
        <v>81</v>
      </c>
      <c r="H760" s="17" t="n">
        <v>1.111</v>
      </c>
      <c r="I760" s="8"/>
      <c r="J760" s="8"/>
      <c r="K760" s="8"/>
      <c r="L760" s="8"/>
      <c r="M760" s="8"/>
      <c r="N760" s="8"/>
      <c r="O760" s="8" t="s">
        <v>82</v>
      </c>
    </row>
    <row r="761" customFormat="false" ht="15" hidden="false" customHeight="false" outlineLevel="0" collapsed="false">
      <c r="A761" s="8" t="n">
        <f aca="false">B761*4*LN(2)/(C761*1E-015*3.14*(F761*0.0001)^2)</f>
        <v>6.97238119842475E+019</v>
      </c>
      <c r="B761" s="8" t="n">
        <v>2.39915</v>
      </c>
      <c r="C761" s="8" t="n">
        <v>279</v>
      </c>
      <c r="D761" s="8" t="n">
        <v>5.5</v>
      </c>
      <c r="E761" s="6" t="n">
        <f aca="false">B761/(C761*1E-015)</f>
        <v>8599103942652.33</v>
      </c>
      <c r="F761" s="8" t="n">
        <v>3.3</v>
      </c>
      <c r="G761" s="8" t="s">
        <v>81</v>
      </c>
      <c r="H761" s="17" t="n">
        <v>1.058</v>
      </c>
      <c r="I761" s="8"/>
      <c r="J761" s="8"/>
      <c r="K761" s="8"/>
      <c r="L761" s="8"/>
      <c r="M761" s="8"/>
      <c r="N761" s="8"/>
      <c r="O761" s="8" t="s">
        <v>82</v>
      </c>
    </row>
    <row r="762" customFormat="false" ht="15" hidden="false" customHeight="false" outlineLevel="0" collapsed="false">
      <c r="A762" s="8" t="n">
        <f aca="false">B762*4*LN(2)/(C762*1E-015*3.14*(F762*0.0001)^2)</f>
        <v>6.85212313453094E+019</v>
      </c>
      <c r="B762" s="8" t="n">
        <v>2.35777</v>
      </c>
      <c r="C762" s="8" t="n">
        <v>279</v>
      </c>
      <c r="D762" s="8" t="n">
        <v>5.5</v>
      </c>
      <c r="E762" s="6" t="n">
        <f aca="false">B762/(C762*1E-015)</f>
        <v>8450788530465.95</v>
      </c>
      <c r="F762" s="8" t="n">
        <v>3.3</v>
      </c>
      <c r="G762" s="8" t="s">
        <v>81</v>
      </c>
      <c r="H762" s="17" t="n">
        <v>1.063</v>
      </c>
      <c r="I762" s="8"/>
      <c r="J762" s="8"/>
      <c r="K762" s="8"/>
      <c r="L762" s="8"/>
      <c r="M762" s="8"/>
      <c r="N762" s="8"/>
      <c r="O762" s="8" t="s">
        <v>82</v>
      </c>
    </row>
    <row r="763" customFormat="false" ht="15" hidden="false" customHeight="false" outlineLevel="0" collapsed="false">
      <c r="A763" s="8" t="n">
        <f aca="false">B763*4*LN(2)/(C763*1E-015*3.14*(F763*0.0001)^2)</f>
        <v>6.86087076073492E+019</v>
      </c>
      <c r="B763" s="8" t="n">
        <v>2.36078</v>
      </c>
      <c r="C763" s="8" t="n">
        <v>279</v>
      </c>
      <c r="D763" s="8" t="n">
        <v>5.5</v>
      </c>
      <c r="E763" s="6" t="n">
        <f aca="false">B763/(C763*1E-015)</f>
        <v>8461577060931.9</v>
      </c>
      <c r="F763" s="8" t="n">
        <v>3.3</v>
      </c>
      <c r="G763" s="8" t="s">
        <v>81</v>
      </c>
      <c r="H763" s="8" t="n">
        <v>0.843</v>
      </c>
      <c r="I763" s="8"/>
      <c r="J763" s="8"/>
      <c r="K763" s="8"/>
      <c r="L763" s="8"/>
      <c r="M763" s="8"/>
      <c r="N763" s="8"/>
      <c r="O763" s="8" t="s">
        <v>82</v>
      </c>
    </row>
    <row r="764" customFormat="false" ht="15" hidden="false" customHeight="false" outlineLevel="0" collapsed="false">
      <c r="A764" s="8" t="n">
        <f aca="false">B764*4*LN(2)/(C764*1E-015*3.14*(F764*0.0001)^2)</f>
        <v>6.94118326908932E+019</v>
      </c>
      <c r="B764" s="8" t="n">
        <v>2.388415</v>
      </c>
      <c r="C764" s="8" t="n">
        <v>279</v>
      </c>
      <c r="D764" s="8" t="n">
        <v>5.5</v>
      </c>
      <c r="E764" s="6" t="n">
        <f aca="false">B764/(C764*1E-015)</f>
        <v>8560627240143.37</v>
      </c>
      <c r="F764" s="8" t="n">
        <v>3.3</v>
      </c>
      <c r="G764" s="8" t="s">
        <v>81</v>
      </c>
      <c r="H764" s="8" t="n">
        <v>0.792</v>
      </c>
      <c r="I764" s="8"/>
      <c r="J764" s="8"/>
      <c r="K764" s="8"/>
      <c r="L764" s="8"/>
      <c r="M764" s="8"/>
      <c r="N764" s="8"/>
      <c r="O764" s="8" t="s">
        <v>82</v>
      </c>
    </row>
    <row r="765" customFormat="false" ht="15" hidden="false" customHeight="false" outlineLevel="0" collapsed="false">
      <c r="A765" s="8" t="n">
        <f aca="false">B765*4*LN(2)/(C765*1E-015*3.14*(F765*0.0001)^2)</f>
        <v>6.77144735266309E+019</v>
      </c>
      <c r="B765" s="8" t="n">
        <v>2.33001</v>
      </c>
      <c r="C765" s="8" t="n">
        <v>279</v>
      </c>
      <c r="D765" s="8" t="n">
        <v>4.8</v>
      </c>
      <c r="E765" s="6" t="n">
        <f aca="false">B765/(C765*1E-015)</f>
        <v>8351290322580.65</v>
      </c>
      <c r="F765" s="8" t="n">
        <v>3.3</v>
      </c>
      <c r="G765" s="8" t="s">
        <v>81</v>
      </c>
      <c r="H765" s="8" t="n">
        <v>0.854</v>
      </c>
      <c r="I765" s="8"/>
      <c r="J765" s="8"/>
      <c r="K765" s="8"/>
      <c r="L765" s="8"/>
      <c r="M765" s="8"/>
      <c r="N765" s="8"/>
      <c r="O765" s="8" t="s">
        <v>82</v>
      </c>
    </row>
    <row r="766" customFormat="false" ht="15" hidden="false" customHeight="false" outlineLevel="0" collapsed="false">
      <c r="A766" s="8" t="n">
        <f aca="false">B766*4*LN(2)/(C766*1E-015*3.14*(F766*0.0001)^2)</f>
        <v>6.76291769056719E+019</v>
      </c>
      <c r="B766" s="8" t="n">
        <v>2.327075</v>
      </c>
      <c r="C766" s="8" t="n">
        <v>279</v>
      </c>
      <c r="D766" s="8" t="n">
        <v>3.8</v>
      </c>
      <c r="E766" s="6" t="n">
        <f aca="false">B766/(C766*1E-015)</f>
        <v>8340770609318.99</v>
      </c>
      <c r="F766" s="8" t="n">
        <v>3.3</v>
      </c>
      <c r="G766" s="8" t="s">
        <v>81</v>
      </c>
      <c r="H766" s="8" t="n">
        <v>1.062</v>
      </c>
      <c r="I766" s="8"/>
      <c r="J766" s="8"/>
      <c r="K766" s="8"/>
      <c r="L766" s="8"/>
      <c r="M766" s="8"/>
      <c r="N766" s="8"/>
      <c r="O766" s="8" t="s">
        <v>82</v>
      </c>
    </row>
    <row r="767" customFormat="false" ht="15" hidden="false" customHeight="false" outlineLevel="0" collapsed="false">
      <c r="A767" s="8" t="n">
        <f aca="false">B767*4*LN(2)/(C767*1E-015*3.14*(F767*0.0001)^2)</f>
        <v>6.85348904294153E+019</v>
      </c>
      <c r="B767" s="8" t="n">
        <v>2.35824</v>
      </c>
      <c r="C767" s="8" t="n">
        <v>279</v>
      </c>
      <c r="D767" s="8" t="n">
        <v>5.4</v>
      </c>
      <c r="E767" s="6" t="n">
        <f aca="false">B767/(C767*1E-015)</f>
        <v>8452473118279.57</v>
      </c>
      <c r="F767" s="8" t="n">
        <v>3.3</v>
      </c>
      <c r="G767" s="8" t="s">
        <v>81</v>
      </c>
      <c r="H767" s="8" t="n">
        <v>0.913</v>
      </c>
      <c r="I767" s="8"/>
      <c r="J767" s="8"/>
      <c r="K767" s="8"/>
      <c r="L767" s="8"/>
      <c r="M767" s="8"/>
      <c r="N767" s="8"/>
      <c r="O767" s="8" t="s">
        <v>82</v>
      </c>
    </row>
    <row r="768" customFormat="false" ht="15" hidden="false" customHeight="false" outlineLevel="0" collapsed="false">
      <c r="A768" s="8" t="n">
        <f aca="false">B768*4*LN(2)/(C768*1E-015*3.14*(F768*0.0001)^2)</f>
        <v>6.71531432936418E+019</v>
      </c>
      <c r="B768" s="8" t="n">
        <v>2.310695</v>
      </c>
      <c r="C768" s="8" t="n">
        <v>279</v>
      </c>
      <c r="D768" s="8" t="n">
        <v>5.5</v>
      </c>
      <c r="E768" s="6" t="n">
        <f aca="false">B768/(C768*1E-015)</f>
        <v>8282060931899.64</v>
      </c>
      <c r="F768" s="8" t="n">
        <v>3.3</v>
      </c>
      <c r="G768" s="8" t="s">
        <v>81</v>
      </c>
      <c r="H768" s="8" t="n">
        <v>0.968</v>
      </c>
      <c r="I768" s="8"/>
      <c r="J768" s="8"/>
      <c r="K768" s="8"/>
      <c r="L768" s="8"/>
      <c r="M768" s="8"/>
      <c r="N768" s="8"/>
      <c r="O768" s="8" t="s">
        <v>82</v>
      </c>
    </row>
    <row r="769" customFormat="false" ht="15" hidden="false" customHeight="false" outlineLevel="0" collapsed="false">
      <c r="A769" s="8" t="n">
        <f aca="false">B769*4*LN(2)/(C769*1E-015*3.14*(F769*0.0001)^2)</f>
        <v>6.68680462402831E+019</v>
      </c>
      <c r="B769" s="8" t="n">
        <v>2.300885</v>
      </c>
      <c r="C769" s="8" t="n">
        <v>279</v>
      </c>
      <c r="D769" s="8" t="n">
        <v>5.5</v>
      </c>
      <c r="E769" s="6" t="n">
        <f aca="false">B769/(C769*1E-015)</f>
        <v>8246899641577.06</v>
      </c>
      <c r="F769" s="8" t="n">
        <v>3.3</v>
      </c>
      <c r="G769" s="8" t="s">
        <v>81</v>
      </c>
      <c r="H769" s="16" t="n">
        <v>0.99</v>
      </c>
      <c r="I769" s="8"/>
      <c r="J769" s="8"/>
      <c r="K769" s="8"/>
      <c r="L769" s="8"/>
      <c r="M769" s="8"/>
      <c r="N769" s="8"/>
      <c r="O769" s="8" t="s">
        <v>82</v>
      </c>
    </row>
    <row r="770" customFormat="false" ht="15" hidden="false" customHeight="false" outlineLevel="0" collapsed="false">
      <c r="A770" s="8" t="n">
        <f aca="false">B770*4*LN(2)/(C770*1E-015*3.14*(F770*0.0001)^2)</f>
        <v>6.79891083028021E+019</v>
      </c>
      <c r="B770" s="8" t="n">
        <v>2.33946</v>
      </c>
      <c r="C770" s="8" t="n">
        <v>279</v>
      </c>
      <c r="D770" s="8" t="n">
        <v>5.5</v>
      </c>
      <c r="E770" s="6" t="n">
        <f aca="false">B770/(C770*1E-015)</f>
        <v>8385161290322.58</v>
      </c>
      <c r="F770" s="8" t="n">
        <v>3.3</v>
      </c>
      <c r="G770" s="8" t="s">
        <v>81</v>
      </c>
      <c r="H770" s="8" t="n">
        <v>1.011</v>
      </c>
      <c r="I770" s="8"/>
      <c r="J770" s="8"/>
      <c r="K770" s="8"/>
      <c r="L770" s="8"/>
      <c r="M770" s="8"/>
      <c r="N770" s="8"/>
      <c r="O770" s="8" t="s">
        <v>82</v>
      </c>
    </row>
    <row r="771" customFormat="false" ht="15" hidden="false" customHeight="false" outlineLevel="0" collapsed="false">
      <c r="A771" s="8" t="n">
        <f aca="false">B771*4*LN(2)/(C771*1E-015*3.14*(F771*0.0001)^2)</f>
        <v>6.78959649739525E+019</v>
      </c>
      <c r="B771" s="8" t="n">
        <v>2.336255</v>
      </c>
      <c r="C771" s="8" t="n">
        <v>279</v>
      </c>
      <c r="D771" s="8" t="n">
        <v>5.5</v>
      </c>
      <c r="E771" s="6" t="n">
        <f aca="false">B771/(C771*1E-015)</f>
        <v>8373673835125.45</v>
      </c>
      <c r="F771" s="8" t="n">
        <v>3.3</v>
      </c>
      <c r="G771" s="8" t="s">
        <v>81</v>
      </c>
      <c r="H771" s="8" t="n">
        <v>1.092</v>
      </c>
      <c r="I771" s="8"/>
      <c r="J771" s="8"/>
      <c r="K771" s="8"/>
      <c r="L771" s="8"/>
      <c r="M771" s="8"/>
      <c r="N771" s="8"/>
      <c r="O771" s="8" t="s">
        <v>82</v>
      </c>
    </row>
    <row r="772" customFormat="false" ht="15" hidden="false" customHeight="false" outlineLevel="0" collapsed="false">
      <c r="A772" s="8" t="n">
        <f aca="false">B772*4*LN(2)/(C772*1E-015*3.14*(F772*0.0001)^2)</f>
        <v>6.65206114520157E+019</v>
      </c>
      <c r="B772" s="8" t="n">
        <v>2.28893</v>
      </c>
      <c r="C772" s="8" t="n">
        <v>279</v>
      </c>
      <c r="D772" s="8" t="n">
        <v>6</v>
      </c>
      <c r="E772" s="6" t="n">
        <f aca="false">B772/(C772*1E-015)</f>
        <v>8204050179211.47</v>
      </c>
      <c r="F772" s="8" t="n">
        <v>3.3</v>
      </c>
      <c r="G772" s="8" t="s">
        <v>81</v>
      </c>
      <c r="H772" s="8" t="n">
        <v>1.051</v>
      </c>
      <c r="I772" s="8"/>
      <c r="J772" s="8"/>
      <c r="K772" s="8"/>
      <c r="L772" s="8"/>
      <c r="M772" s="8"/>
      <c r="N772" s="8"/>
      <c r="O772" s="8" t="s">
        <v>82</v>
      </c>
    </row>
    <row r="773" customFormat="false" ht="15" hidden="false" customHeight="false" outlineLevel="0" collapsed="false">
      <c r="A773" s="8" t="n">
        <f aca="false">B773*4*LN(2)/(C773*1E-015*3.14*(F773*0.0001)^2)</f>
        <v>6.67568845451662E+019</v>
      </c>
      <c r="B773" s="8" t="n">
        <v>2.29706</v>
      </c>
      <c r="C773" s="8" t="n">
        <v>279</v>
      </c>
      <c r="D773" s="8" t="n">
        <v>5.5</v>
      </c>
      <c r="E773" s="6" t="n">
        <f aca="false">B773/(C773*1E-015)</f>
        <v>8233189964157.71</v>
      </c>
      <c r="F773" s="8" t="n">
        <v>3.3</v>
      </c>
      <c r="G773" s="8" t="s">
        <v>81</v>
      </c>
      <c r="H773" s="8" t="n">
        <v>1.054</v>
      </c>
      <c r="I773" s="8"/>
      <c r="J773" s="8"/>
      <c r="K773" s="8"/>
      <c r="L773" s="8"/>
      <c r="M773" s="8"/>
      <c r="N773" s="8"/>
      <c r="O773" s="8" t="s">
        <v>82</v>
      </c>
    </row>
    <row r="774" customFormat="false" ht="15" hidden="false" customHeight="false" outlineLevel="0" collapsed="false">
      <c r="A774" s="8" t="n">
        <f aca="false">B774*4*LN(2)/(C774*1E-015*3.14*(F774*0.0001)^2)</f>
        <v>6.68324454359646E+019</v>
      </c>
      <c r="B774" s="8" t="n">
        <v>2.29966</v>
      </c>
      <c r="C774" s="8" t="n">
        <v>279</v>
      </c>
      <c r="D774" s="8" t="n">
        <v>5.5</v>
      </c>
      <c r="E774" s="6" t="n">
        <f aca="false">B774/(C774*1E-015)</f>
        <v>8242508960573.48</v>
      </c>
      <c r="F774" s="8" t="n">
        <v>3.3</v>
      </c>
      <c r="G774" s="8" t="s">
        <v>81</v>
      </c>
      <c r="H774" s="8" t="n">
        <v>0.944</v>
      </c>
      <c r="I774" s="8"/>
      <c r="J774" s="8"/>
      <c r="K774" s="8"/>
      <c r="L774" s="8"/>
      <c r="M774" s="8"/>
      <c r="N774" s="8"/>
      <c r="O774" s="8" t="s">
        <v>82</v>
      </c>
    </row>
    <row r="775" customFormat="false" ht="15" hidden="false" customHeight="false" outlineLevel="0" collapsed="false">
      <c r="A775" s="8" t="n">
        <f aca="false">B775*4*LN(2)/(C775*1E-015*3.14*(F775*0.0001)^2)</f>
        <v>6.64247072444639E+019</v>
      </c>
      <c r="B775" s="8" t="n">
        <v>2.28563</v>
      </c>
      <c r="C775" s="8" t="n">
        <v>279</v>
      </c>
      <c r="D775" s="8" t="n">
        <v>5</v>
      </c>
      <c r="E775" s="6" t="n">
        <f aca="false">B775/(C775*1E-015)</f>
        <v>8192222222222.22</v>
      </c>
      <c r="F775" s="8" t="n">
        <v>3.3</v>
      </c>
      <c r="G775" s="8" t="s">
        <v>81</v>
      </c>
      <c r="H775" s="8" t="n">
        <v>1.064</v>
      </c>
      <c r="I775" s="8"/>
      <c r="J775" s="8"/>
      <c r="K775" s="8"/>
      <c r="L775" s="8"/>
      <c r="M775" s="8"/>
      <c r="N775" s="8"/>
      <c r="O775" s="8" t="s">
        <v>82</v>
      </c>
    </row>
    <row r="776" customFormat="false" ht="15" hidden="false" customHeight="false" outlineLevel="0" collapsed="false">
      <c r="A776" s="8" t="n">
        <f aca="false">B776*4*LN(2)/(C776*1E-015*3.14*(F776*0.0001)^2)</f>
        <v>6.73757573026864E+019</v>
      </c>
      <c r="B776" s="8" t="n">
        <v>2.318355</v>
      </c>
      <c r="C776" s="8" t="n">
        <v>279</v>
      </c>
      <c r="D776" s="8" t="n">
        <v>4</v>
      </c>
      <c r="E776" s="6" t="n">
        <f aca="false">B776/(C776*1E-015)</f>
        <v>8309516129032.26</v>
      </c>
      <c r="F776" s="8" t="n">
        <v>3.3</v>
      </c>
      <c r="G776" s="8" t="s">
        <v>81</v>
      </c>
      <c r="H776" s="8" t="n">
        <v>1.041</v>
      </c>
      <c r="I776" s="8"/>
      <c r="J776" s="8"/>
      <c r="K776" s="8"/>
      <c r="L776" s="8"/>
      <c r="M776" s="8"/>
      <c r="N776" s="8"/>
      <c r="O776" s="8" t="s">
        <v>82</v>
      </c>
    </row>
    <row r="777" customFormat="false" ht="15" hidden="false" customHeight="false" outlineLevel="0" collapsed="false">
      <c r="A777" s="8" t="n">
        <f aca="false">B777*4*LN(2)/(C777*1E-015*3.14*(F777*0.0001)^2)</f>
        <v>6.81348536363998E+019</v>
      </c>
      <c r="B777" s="8" t="n">
        <v>2.344475</v>
      </c>
      <c r="C777" s="8" t="n">
        <v>279</v>
      </c>
      <c r="D777" s="8" t="n">
        <v>6.2</v>
      </c>
      <c r="E777" s="6" t="n">
        <f aca="false">B777/(C777*1E-015)</f>
        <v>8403136200716.85</v>
      </c>
      <c r="F777" s="8" t="n">
        <v>3.3</v>
      </c>
      <c r="G777" s="8" t="s">
        <v>81</v>
      </c>
      <c r="H777" s="8" t="n">
        <v>0.893</v>
      </c>
      <c r="I777" s="8"/>
      <c r="J777" s="8"/>
      <c r="K777" s="8"/>
      <c r="L777" s="8"/>
      <c r="M777" s="8"/>
      <c r="N777" s="8"/>
      <c r="O777" s="8" t="s">
        <v>82</v>
      </c>
    </row>
    <row r="778" customFormat="false" ht="15" hidden="false" customHeight="false" outlineLevel="0" collapsed="false">
      <c r="A778" s="8" t="n">
        <f aca="false">B778*4*LN(2)/(C778*1E-015*3.14*(F778*0.0001)^2)</f>
        <v>6.94074734087318E+019</v>
      </c>
      <c r="B778" s="8" t="n">
        <v>2.388265</v>
      </c>
      <c r="C778" s="8" t="n">
        <v>279</v>
      </c>
      <c r="D778" s="8" t="n">
        <v>6.2</v>
      </c>
      <c r="E778" s="6" t="n">
        <f aca="false">B778/(C778*1E-015)</f>
        <v>8560089605734.77</v>
      </c>
      <c r="F778" s="8" t="n">
        <v>3.3</v>
      </c>
      <c r="G778" s="8" t="s">
        <v>81</v>
      </c>
      <c r="H778" s="8" t="n">
        <v>0.919</v>
      </c>
      <c r="I778" s="8"/>
      <c r="J778" s="8"/>
      <c r="K778" s="8"/>
      <c r="L778" s="8"/>
      <c r="M778" s="8"/>
      <c r="N778" s="8"/>
      <c r="O778" s="8" t="s">
        <v>82</v>
      </c>
    </row>
    <row r="779" customFormat="false" ht="15" hidden="false" customHeight="false" outlineLevel="0" collapsed="false">
      <c r="A779" s="8" t="n">
        <f aca="false">B779*4*LN(2)/(C779*1E-015*3.14*(F779*0.0001)^2)</f>
        <v>6.76413828957239E+019</v>
      </c>
      <c r="B779" s="8" t="n">
        <v>2.327495</v>
      </c>
      <c r="C779" s="8" t="n">
        <v>279</v>
      </c>
      <c r="D779" s="8" t="n">
        <v>5</v>
      </c>
      <c r="E779" s="6" t="n">
        <f aca="false">B779/(C779*1E-015)</f>
        <v>8342275985663.08</v>
      </c>
      <c r="F779" s="8" t="n">
        <v>3.3</v>
      </c>
      <c r="G779" s="8" t="s">
        <v>81</v>
      </c>
      <c r="H779" s="8" t="n">
        <v>0.917</v>
      </c>
      <c r="I779" s="8"/>
      <c r="J779" s="8"/>
      <c r="K779" s="8"/>
      <c r="L779" s="8"/>
      <c r="M779" s="8"/>
      <c r="N779" s="8"/>
      <c r="O779" s="8" t="s">
        <v>82</v>
      </c>
    </row>
    <row r="780" customFormat="false" ht="15" hidden="false" customHeight="false" outlineLevel="0" collapsed="false">
      <c r="A780" s="8" t="n">
        <f aca="false">B780*4*LN(2)/(C780*1E-015*3.14*(F780*0.0001)^2)</f>
        <v>4.15299019613022E+019</v>
      </c>
      <c r="B780" s="8" t="n">
        <v>2.37145</v>
      </c>
      <c r="C780" s="8" t="n">
        <v>463</v>
      </c>
      <c r="D780" s="8" t="n">
        <v>6</v>
      </c>
      <c r="E780" s="6" t="n">
        <f aca="false">B780/(C780*1E-015)</f>
        <v>5121922246220.3</v>
      </c>
      <c r="F780" s="8" t="n">
        <v>3.3</v>
      </c>
      <c r="G780" s="8" t="s">
        <v>81</v>
      </c>
      <c r="H780" s="8" t="n">
        <v>0.659</v>
      </c>
      <c r="I780" s="8"/>
      <c r="J780" s="8"/>
      <c r="K780" s="8"/>
      <c r="L780" s="8"/>
      <c r="M780" s="8"/>
      <c r="N780" s="8"/>
      <c r="O780" s="8" t="s">
        <v>82</v>
      </c>
    </row>
    <row r="781" customFormat="false" ht="15" hidden="false" customHeight="false" outlineLevel="0" collapsed="false">
      <c r="A781" s="8" t="n">
        <f aca="false">B781*4*LN(2)/(C781*1E-015*3.14*(F781*0.0001)^2)</f>
        <v>4.09065462673966E+019</v>
      </c>
      <c r="B781" s="8" t="n">
        <v>2.335855</v>
      </c>
      <c r="C781" s="8" t="n">
        <v>463</v>
      </c>
      <c r="D781" s="8" t="n">
        <v>4.5</v>
      </c>
      <c r="E781" s="6" t="n">
        <f aca="false">B781/(C781*1E-015)</f>
        <v>5045043196544.28</v>
      </c>
      <c r="F781" s="8" t="n">
        <v>3.3</v>
      </c>
      <c r="G781" s="8" t="s">
        <v>81</v>
      </c>
      <c r="H781" s="8" t="n">
        <v>0.549</v>
      </c>
      <c r="I781" s="8"/>
      <c r="J781" s="8"/>
      <c r="K781" s="8"/>
      <c r="L781" s="8"/>
      <c r="M781" s="8"/>
      <c r="N781" s="8"/>
      <c r="O781" s="8" t="s">
        <v>82</v>
      </c>
    </row>
    <row r="782" customFormat="false" ht="15" hidden="false" customHeight="false" outlineLevel="0" collapsed="false">
      <c r="A782" s="8" t="n">
        <f aca="false">B782*4*LN(2)/(C782*1E-015*3.14*(F782*0.0001)^2)</f>
        <v>4.15259616598237E+019</v>
      </c>
      <c r="B782" s="8" t="n">
        <v>2.371225</v>
      </c>
      <c r="C782" s="8" t="n">
        <v>463</v>
      </c>
      <c r="D782" s="8" t="n">
        <v>4.4</v>
      </c>
      <c r="E782" s="6" t="n">
        <f aca="false">B782/(C782*1E-015)</f>
        <v>5121436285097.19</v>
      </c>
      <c r="F782" s="8" t="n">
        <v>3.3</v>
      </c>
      <c r="G782" s="8" t="s">
        <v>81</v>
      </c>
      <c r="H782" s="16" t="n">
        <v>0.44</v>
      </c>
      <c r="I782" s="8"/>
      <c r="J782" s="8"/>
      <c r="K782" s="8"/>
      <c r="L782" s="8"/>
      <c r="M782" s="8"/>
      <c r="N782" s="8"/>
      <c r="O782" s="8" t="s">
        <v>82</v>
      </c>
    </row>
    <row r="783" customFormat="false" ht="15" hidden="false" customHeight="false" outlineLevel="0" collapsed="false">
      <c r="A783" s="8" t="n">
        <f aca="false">B783*4*LN(2)/(C783*1E-015*3.14*(F783*0.0001)^2)</f>
        <v>4.19295360934817E+019</v>
      </c>
      <c r="B783" s="8" t="n">
        <v>2.39427</v>
      </c>
      <c r="C783" s="8" t="n">
        <v>463</v>
      </c>
      <c r="D783" s="8" t="n">
        <v>4.4</v>
      </c>
      <c r="E783" s="6" t="n">
        <f aca="false">B783/(C783*1E-015)</f>
        <v>5171209503239.74</v>
      </c>
      <c r="F783" s="8" t="n">
        <v>3.3</v>
      </c>
      <c r="G783" s="8" t="s">
        <v>81</v>
      </c>
      <c r="H783" s="8" t="n">
        <v>0.441</v>
      </c>
      <c r="I783" s="8"/>
      <c r="J783" s="8"/>
      <c r="K783" s="8"/>
      <c r="L783" s="8"/>
      <c r="M783" s="8"/>
      <c r="N783" s="8"/>
      <c r="O783" s="8" t="s">
        <v>82</v>
      </c>
    </row>
    <row r="784" customFormat="false" ht="15" hidden="false" customHeight="false" outlineLevel="0" collapsed="false">
      <c r="A784" s="8" t="n">
        <f aca="false">B784*4*LN(2)/(C784*1E-015*3.14*(F784*0.0001)^2)</f>
        <v>4.18249867609176E+019</v>
      </c>
      <c r="B784" s="8" t="n">
        <v>2.3883</v>
      </c>
      <c r="C784" s="8" t="n">
        <v>463</v>
      </c>
      <c r="D784" s="8" t="n">
        <v>10.5</v>
      </c>
      <c r="E784" s="6" t="n">
        <f aca="false">B784/(C784*1E-015)</f>
        <v>5158315334773.22</v>
      </c>
      <c r="F784" s="8" t="n">
        <v>3.3</v>
      </c>
      <c r="G784" s="8" t="s">
        <v>81</v>
      </c>
      <c r="H784" s="8" t="n">
        <v>0.621</v>
      </c>
      <c r="I784" s="8"/>
      <c r="J784" s="8"/>
      <c r="K784" s="8"/>
      <c r="L784" s="8"/>
      <c r="M784" s="8"/>
      <c r="N784" s="8"/>
      <c r="O784" s="8" t="s">
        <v>82</v>
      </c>
    </row>
    <row r="785" customFormat="false" ht="15" hidden="false" customHeight="false" outlineLevel="0" collapsed="false">
      <c r="A785" s="8" t="n">
        <f aca="false">B785*4*LN(2)/(C785*1E-015*3.14*(F785*0.0001)^2)</f>
        <v>4.07318595685145E+019</v>
      </c>
      <c r="B785" s="8" t="n">
        <v>2.32588</v>
      </c>
      <c r="C785" s="8" t="n">
        <v>463</v>
      </c>
      <c r="D785" s="8" t="n">
        <v>6.2</v>
      </c>
      <c r="E785" s="6" t="n">
        <f aca="false">B785/(C785*1E-015)</f>
        <v>5023498920086.39</v>
      </c>
      <c r="F785" s="8" t="n">
        <v>3.3</v>
      </c>
      <c r="G785" s="8" t="s">
        <v>81</v>
      </c>
      <c r="H785" s="8" t="n">
        <v>0.857</v>
      </c>
      <c r="I785" s="8"/>
      <c r="J785" s="8"/>
      <c r="K785" s="8"/>
      <c r="L785" s="8"/>
      <c r="M785" s="8"/>
      <c r="N785" s="8"/>
      <c r="O785" s="8" t="s">
        <v>82</v>
      </c>
    </row>
    <row r="786" customFormat="false" ht="15" hidden="false" customHeight="false" outlineLevel="0" collapsed="false">
      <c r="A786" s="8" t="n">
        <f aca="false">B786*4*LN(2)/(C786*1E-015*3.14*(F786*0.0001)^2)</f>
        <v>4.14961029308418E+019</v>
      </c>
      <c r="B786" s="8" t="n">
        <v>2.36952</v>
      </c>
      <c r="C786" s="8" t="n">
        <v>463</v>
      </c>
      <c r="D786" s="8" t="n">
        <v>4.4</v>
      </c>
      <c r="E786" s="6" t="n">
        <f aca="false">B786/(C786*1E-015)</f>
        <v>5117753779697.62</v>
      </c>
      <c r="F786" s="8" t="n">
        <v>3.3</v>
      </c>
      <c r="G786" s="8" t="s">
        <v>81</v>
      </c>
      <c r="H786" s="8" t="n">
        <v>0.617</v>
      </c>
      <c r="I786" s="8"/>
      <c r="J786" s="8"/>
      <c r="K786" s="8"/>
      <c r="L786" s="8"/>
      <c r="M786" s="8"/>
      <c r="N786" s="8"/>
      <c r="O786" s="8" t="s">
        <v>82</v>
      </c>
    </row>
    <row r="787" customFormat="false" ht="15" hidden="false" customHeight="false" outlineLevel="0" collapsed="false">
      <c r="A787" s="8" t="n">
        <f aca="false">B787*4*LN(2)/(C787*1E-015*3.14*(F787*0.0001)^2)</f>
        <v>4.14108172943951E+019</v>
      </c>
      <c r="B787" s="8" t="n">
        <v>2.36465</v>
      </c>
      <c r="C787" s="8" t="n">
        <v>463</v>
      </c>
      <c r="D787" s="8" t="n">
        <v>3.8</v>
      </c>
      <c r="E787" s="6" t="n">
        <f aca="false">B787/(C787*1E-015)</f>
        <v>5107235421166.31</v>
      </c>
      <c r="F787" s="8" t="n">
        <v>3.3</v>
      </c>
      <c r="G787" s="8" t="s">
        <v>81</v>
      </c>
      <c r="H787" s="8" t="n">
        <v>0.509</v>
      </c>
      <c r="I787" s="8"/>
      <c r="J787" s="8"/>
      <c r="K787" s="8"/>
      <c r="L787" s="8"/>
      <c r="M787" s="8"/>
      <c r="N787" s="8"/>
      <c r="O787" s="8" t="s">
        <v>82</v>
      </c>
    </row>
    <row r="788" customFormat="false" ht="15" hidden="false" customHeight="false" outlineLevel="0" collapsed="false">
      <c r="A788" s="8" t="n">
        <f aca="false">B788*4*LN(2)/(C788*1E-015*3.14*(F788*0.0001)^2)</f>
        <v>4.15464512275121E+019</v>
      </c>
      <c r="B788" s="8" t="n">
        <v>2.372395</v>
      </c>
      <c r="C788" s="8" t="n">
        <v>463</v>
      </c>
      <c r="D788" s="8" t="n">
        <v>4.5</v>
      </c>
      <c r="E788" s="6" t="n">
        <f aca="false">B788/(C788*1E-015)</f>
        <v>5123963282937.36</v>
      </c>
      <c r="F788" s="8" t="n">
        <v>3.3</v>
      </c>
      <c r="G788" s="8" t="s">
        <v>81</v>
      </c>
      <c r="H788" s="8" t="n">
        <v>0.567</v>
      </c>
      <c r="I788" s="8"/>
      <c r="J788" s="8"/>
      <c r="K788" s="8"/>
      <c r="L788" s="8"/>
      <c r="M788" s="8"/>
      <c r="N788" s="8"/>
      <c r="O788" s="8" t="s">
        <v>82</v>
      </c>
    </row>
    <row r="789" customFormat="false" ht="15" hidden="false" customHeight="false" outlineLevel="0" collapsed="false">
      <c r="A789" s="8" t="n">
        <f aca="false">B789*4*LN(2)/(C789*1E-015*3.14*(F789*0.0001)^2)</f>
        <v>4.14255277532484E+019</v>
      </c>
      <c r="B789" s="8" t="n">
        <v>2.36549</v>
      </c>
      <c r="C789" s="8" t="n">
        <v>463</v>
      </c>
      <c r="D789" s="8" t="n">
        <v>4.8</v>
      </c>
      <c r="E789" s="6" t="n">
        <f aca="false">B789/(C789*1E-015)</f>
        <v>5109049676025.92</v>
      </c>
      <c r="F789" s="8" t="n">
        <v>3.3</v>
      </c>
      <c r="G789" s="8" t="s">
        <v>81</v>
      </c>
      <c r="H789" s="8" t="n">
        <v>0.699</v>
      </c>
      <c r="I789" s="8"/>
      <c r="J789" s="8"/>
      <c r="K789" s="8"/>
      <c r="L789" s="8"/>
      <c r="M789" s="8"/>
      <c r="N789" s="8"/>
      <c r="O789" s="8" t="s">
        <v>82</v>
      </c>
    </row>
    <row r="790" customFormat="false" ht="15" hidden="false" customHeight="false" outlineLevel="0" collapsed="false">
      <c r="A790" s="8" t="n">
        <f aca="false">B790*4*LN(2)/(C790*1E-015*3.14*(F790*0.0001)^2)</f>
        <v>4.15398840583812E+019</v>
      </c>
      <c r="B790" s="8" t="n">
        <v>2.37202</v>
      </c>
      <c r="C790" s="8" t="n">
        <v>463</v>
      </c>
      <c r="D790" s="8" t="n">
        <v>4.5</v>
      </c>
      <c r="E790" s="6" t="n">
        <f aca="false">B790/(C790*1E-015)</f>
        <v>5123153347732.18</v>
      </c>
      <c r="F790" s="8" t="n">
        <v>3.3</v>
      </c>
      <c r="G790" s="8" t="s">
        <v>81</v>
      </c>
      <c r="H790" s="8" t="n">
        <v>0.991</v>
      </c>
      <c r="I790" s="8"/>
      <c r="J790" s="8"/>
      <c r="K790" s="8"/>
      <c r="L790" s="8"/>
      <c r="M790" s="8"/>
      <c r="N790" s="8"/>
      <c r="O790" s="8" t="s">
        <v>82</v>
      </c>
    </row>
    <row r="791" customFormat="false" ht="15" hidden="false" customHeight="false" outlineLevel="0" collapsed="false">
      <c r="A791" s="8" t="n">
        <f aca="false">B791*4*LN(2)/(C791*1E-015*3.14*(F791*0.0001)^2)</f>
        <v>4.14867337695484E+019</v>
      </c>
      <c r="B791" s="8" t="n">
        <v>2.368985</v>
      </c>
      <c r="C791" s="8" t="n">
        <v>463</v>
      </c>
      <c r="D791" s="8" t="n">
        <v>5.5</v>
      </c>
      <c r="E791" s="6" t="n">
        <f aca="false">B791/(C791*1E-015)</f>
        <v>5116598272138.23</v>
      </c>
      <c r="F791" s="8" t="n">
        <v>3.3</v>
      </c>
      <c r="G791" s="8" t="s">
        <v>81</v>
      </c>
      <c r="H791" s="8" t="n">
        <v>0.857</v>
      </c>
      <c r="I791" s="8"/>
      <c r="J791" s="8"/>
      <c r="K791" s="8"/>
      <c r="L791" s="8"/>
      <c r="M791" s="8"/>
      <c r="N791" s="8"/>
      <c r="O791" s="8" t="s">
        <v>82</v>
      </c>
    </row>
    <row r="792" customFormat="false" ht="15" hidden="false" customHeight="false" outlineLevel="0" collapsed="false">
      <c r="A792" s="8" t="n">
        <f aca="false">B792*4*LN(2)/(C792*1E-015*3.14*(F792*0.0001)^2)</f>
        <v>4.08156566466248E+019</v>
      </c>
      <c r="B792" s="8" t="n">
        <v>2.330665</v>
      </c>
      <c r="C792" s="8" t="n">
        <v>463</v>
      </c>
      <c r="D792" s="8" t="n">
        <v>5.5</v>
      </c>
      <c r="E792" s="6" t="n">
        <f aca="false">B792/(C792*1E-015)</f>
        <v>5033833693304.54</v>
      </c>
      <c r="F792" s="8" t="n">
        <v>3.3</v>
      </c>
      <c r="G792" s="8" t="s">
        <v>81</v>
      </c>
      <c r="H792" s="8" t="n">
        <v>0.771</v>
      </c>
      <c r="I792" s="8"/>
      <c r="J792" s="8"/>
      <c r="K792" s="8"/>
      <c r="L792" s="8"/>
      <c r="M792" s="8"/>
      <c r="N792" s="8"/>
      <c r="O792" s="8" t="s">
        <v>82</v>
      </c>
    </row>
    <row r="793" customFormat="false" ht="15" hidden="false" customHeight="false" outlineLevel="0" collapsed="false">
      <c r="A793" s="8" t="n">
        <f aca="false">B793*4*LN(2)/(C793*1E-015*3.14*(F793*0.0001)^2)</f>
        <v>4.10061921136762E+019</v>
      </c>
      <c r="B793" s="8" t="n">
        <v>2.341545</v>
      </c>
      <c r="C793" s="8" t="n">
        <v>463</v>
      </c>
      <c r="D793" s="8" t="n">
        <v>4.8</v>
      </c>
      <c r="E793" s="6" t="n">
        <f aca="false">B793/(C793*1E-015)</f>
        <v>5057332613390.93</v>
      </c>
      <c r="F793" s="8" t="n">
        <v>3.3</v>
      </c>
      <c r="G793" s="8" t="s">
        <v>81</v>
      </c>
      <c r="H793" s="8" t="n">
        <v>0.753</v>
      </c>
      <c r="I793" s="8"/>
      <c r="J793" s="8"/>
      <c r="K793" s="8"/>
      <c r="L793" s="8"/>
      <c r="M793" s="8"/>
      <c r="N793" s="8"/>
      <c r="O793" s="8" t="s">
        <v>82</v>
      </c>
    </row>
    <row r="794" customFormat="false" ht="15" hidden="false" customHeight="false" outlineLevel="0" collapsed="false">
      <c r="A794" s="8" t="n">
        <f aca="false">B794*4*LN(2)/(C794*1E-015*3.14*(F794*0.0001)^2)</f>
        <v>4.12495276205401E+019</v>
      </c>
      <c r="B794" s="8" t="n">
        <v>2.35544</v>
      </c>
      <c r="C794" s="8" t="n">
        <v>463</v>
      </c>
      <c r="D794" s="8" t="n">
        <v>5.5</v>
      </c>
      <c r="E794" s="6" t="n">
        <f aca="false">B794/(C794*1E-015)</f>
        <v>5087343412527</v>
      </c>
      <c r="F794" s="8" t="n">
        <v>3.3</v>
      </c>
      <c r="G794" s="8" t="s">
        <v>81</v>
      </c>
      <c r="H794" s="8" t="n">
        <v>0.839</v>
      </c>
      <c r="I794" s="8"/>
      <c r="J794" s="8"/>
      <c r="K794" s="8"/>
      <c r="L794" s="8"/>
      <c r="M794" s="8"/>
      <c r="N794" s="8"/>
      <c r="O794" s="8" t="s">
        <v>82</v>
      </c>
    </row>
    <row r="795" customFormat="false" ht="15" hidden="false" customHeight="false" outlineLevel="0" collapsed="false">
      <c r="A795" s="8" t="n">
        <f aca="false">B795*4*LN(2)/(C795*1E-015*3.14*(F795*0.0001)^2)</f>
        <v>4.07694237759433E+019</v>
      </c>
      <c r="B795" s="8" t="n">
        <v>2.328025</v>
      </c>
      <c r="C795" s="8" t="n">
        <v>463</v>
      </c>
      <c r="D795" s="8" t="n">
        <v>4.8</v>
      </c>
      <c r="E795" s="6" t="n">
        <f aca="false">B795/(C795*1E-015)</f>
        <v>5028131749460.04</v>
      </c>
      <c r="F795" s="8" t="n">
        <v>3.3</v>
      </c>
      <c r="G795" s="8" t="s">
        <v>81</v>
      </c>
      <c r="H795" s="8" t="n">
        <v>0.834</v>
      </c>
      <c r="I795" s="8"/>
      <c r="J795" s="8"/>
      <c r="K795" s="8"/>
      <c r="L795" s="8"/>
      <c r="M795" s="8"/>
      <c r="N795" s="8"/>
      <c r="O795" s="8" t="s">
        <v>82</v>
      </c>
    </row>
    <row r="796" customFormat="false" ht="15" hidden="false" customHeight="false" outlineLevel="0" collapsed="false">
      <c r="A796" s="8" t="n">
        <f aca="false">B796*4*LN(2)/(C796*1E-015*3.14*(F796*0.0001)^2)</f>
        <v>4.17227140469857E+019</v>
      </c>
      <c r="B796" s="8" t="n">
        <v>2.38246</v>
      </c>
      <c r="C796" s="8" t="n">
        <v>463</v>
      </c>
      <c r="D796" s="8" t="n">
        <v>4.5</v>
      </c>
      <c r="E796" s="6" t="n">
        <f aca="false">B796/(C796*1E-015)</f>
        <v>5145701943844.49</v>
      </c>
      <c r="F796" s="8" t="n">
        <v>3.3</v>
      </c>
      <c r="G796" s="8" t="s">
        <v>81</v>
      </c>
      <c r="H796" s="8" t="n">
        <v>0.805</v>
      </c>
      <c r="I796" s="8"/>
      <c r="J796" s="8"/>
      <c r="K796" s="8"/>
      <c r="L796" s="8"/>
      <c r="M796" s="8"/>
      <c r="N796" s="8"/>
      <c r="O796" s="8" t="s">
        <v>82</v>
      </c>
    </row>
    <row r="797" customFormat="false" ht="15" hidden="false" customHeight="false" outlineLevel="0" collapsed="false">
      <c r="A797" s="8" t="n">
        <f aca="false">B797*4*LN(2)/(C797*1E-015*3.14*(F797*0.0001)^2)</f>
        <v>1.34613469646955E+020</v>
      </c>
      <c r="B797" s="8" t="n">
        <v>2.357485</v>
      </c>
      <c r="C797" s="8" t="n">
        <v>142</v>
      </c>
      <c r="D797" s="8" t="n">
        <v>4</v>
      </c>
      <c r="E797" s="6" t="n">
        <f aca="false">B797/(C797*1E-015)</f>
        <v>16602007042253.5</v>
      </c>
      <c r="F797" s="8" t="n">
        <v>3.3</v>
      </c>
      <c r="G797" s="8" t="s">
        <v>81</v>
      </c>
      <c r="H797" s="8" t="n">
        <v>0.898</v>
      </c>
      <c r="I797" s="8"/>
      <c r="J797" s="8"/>
      <c r="K797" s="8"/>
      <c r="L797" s="8"/>
      <c r="M797" s="8"/>
      <c r="N797" s="8"/>
      <c r="O797" s="8" t="s">
        <v>82</v>
      </c>
    </row>
    <row r="798" customFormat="false" ht="15" hidden="false" customHeight="false" outlineLevel="0" collapsed="false">
      <c r="A798" s="8" t="n">
        <f aca="false">B798*4*LN(2)/(C798*1E-015*3.14*(F798*0.0001)^2)</f>
        <v>1.35055141677835E+020</v>
      </c>
      <c r="B798" s="8" t="n">
        <v>2.36522</v>
      </c>
      <c r="C798" s="8" t="n">
        <v>142</v>
      </c>
      <c r="D798" s="8" t="n">
        <v>4</v>
      </c>
      <c r="E798" s="6" t="n">
        <f aca="false">B798/(C798*1E-015)</f>
        <v>16656478873239.4</v>
      </c>
      <c r="F798" s="8" t="n">
        <v>3.3</v>
      </c>
      <c r="G798" s="8" t="s">
        <v>81</v>
      </c>
      <c r="H798" s="8" t="n">
        <v>0.862</v>
      </c>
      <c r="I798" s="8"/>
      <c r="J798" s="8"/>
      <c r="K798" s="8"/>
      <c r="L798" s="8"/>
      <c r="M798" s="8"/>
      <c r="N798" s="8"/>
      <c r="O798" s="8" t="s">
        <v>82</v>
      </c>
    </row>
    <row r="799" customFormat="false" ht="15" hidden="false" customHeight="false" outlineLevel="0" collapsed="false">
      <c r="A799" s="8" t="n">
        <f aca="false">B799*4*LN(2)/(C799*1E-015*3.14*(F799*0.0001)^2)</f>
        <v>1.35021737910793E+020</v>
      </c>
      <c r="B799" s="8" t="n">
        <v>2.364635</v>
      </c>
      <c r="C799" s="8" t="n">
        <v>142</v>
      </c>
      <c r="D799" s="8" t="n">
        <v>6.2</v>
      </c>
      <c r="E799" s="6" t="n">
        <f aca="false">B799/(C799*1E-015)</f>
        <v>16652359154929.6</v>
      </c>
      <c r="F799" s="8" t="n">
        <v>3.3</v>
      </c>
      <c r="G799" s="8" t="s">
        <v>81</v>
      </c>
      <c r="H799" s="8" t="n">
        <v>0.942</v>
      </c>
      <c r="I799" s="8"/>
      <c r="J799" s="8"/>
      <c r="K799" s="8"/>
      <c r="L799" s="8"/>
      <c r="M799" s="8"/>
      <c r="N799" s="8"/>
      <c r="O799" s="8" t="s">
        <v>82</v>
      </c>
    </row>
    <row r="800" customFormat="false" ht="15" hidden="false" customHeight="false" outlineLevel="0" collapsed="false">
      <c r="A800" s="8" t="n">
        <f aca="false">B800*4*LN(2)/(C800*1E-015*3.14*(F800*0.0001)^2)</f>
        <v>1.31506348307545E+020</v>
      </c>
      <c r="B800" s="8" t="n">
        <v>2.30307</v>
      </c>
      <c r="C800" s="8" t="n">
        <v>142</v>
      </c>
      <c r="D800" s="8" t="n">
        <v>6.2</v>
      </c>
      <c r="E800" s="6" t="n">
        <f aca="false">B800/(C800*1E-015)</f>
        <v>16218802816901.4</v>
      </c>
      <c r="F800" s="8" t="n">
        <v>3.3</v>
      </c>
      <c r="G800" s="8" t="s">
        <v>81</v>
      </c>
      <c r="H800" s="8" t="n">
        <v>0.955</v>
      </c>
      <c r="I800" s="8"/>
      <c r="J800" s="8"/>
      <c r="K800" s="8"/>
      <c r="L800" s="8"/>
      <c r="M800" s="8"/>
      <c r="N800" s="8"/>
      <c r="O800" s="8" t="s">
        <v>82</v>
      </c>
    </row>
    <row r="801" customFormat="false" ht="15" hidden="false" customHeight="false" outlineLevel="0" collapsed="false">
      <c r="A801" s="8" t="n">
        <f aca="false">B801*4*LN(2)/(C801*1E-015*3.14*(F801*0.0001)^2)</f>
        <v>1.32514742368998E+020</v>
      </c>
      <c r="B801" s="8" t="n">
        <v>2.32073</v>
      </c>
      <c r="C801" s="8" t="n">
        <v>142</v>
      </c>
      <c r="D801" s="8" t="n">
        <v>6.2</v>
      </c>
      <c r="E801" s="6" t="n">
        <f aca="false">B801/(C801*1E-015)</f>
        <v>16343169014084.5</v>
      </c>
      <c r="F801" s="8" t="n">
        <v>3.3</v>
      </c>
      <c r="G801" s="8" t="s">
        <v>81</v>
      </c>
      <c r="H801" s="8" t="n">
        <v>0.937</v>
      </c>
      <c r="I801" s="8"/>
      <c r="J801" s="8"/>
      <c r="K801" s="8"/>
      <c r="L801" s="8"/>
      <c r="M801" s="8"/>
      <c r="N801" s="8"/>
      <c r="O801" s="8" t="s">
        <v>82</v>
      </c>
    </row>
    <row r="802" customFormat="false" ht="15" hidden="false" customHeight="false" outlineLevel="0" collapsed="false">
      <c r="A802" s="8" t="n">
        <f aca="false">B802*4*LN(2)/(C802*1E-015*3.14*(F802*0.0001)^2)</f>
        <v>1.31648813946465E+020</v>
      </c>
      <c r="B802" s="8" t="n">
        <v>2.305565</v>
      </c>
      <c r="C802" s="8" t="n">
        <v>142</v>
      </c>
      <c r="D802" s="8" t="n">
        <v>6.2</v>
      </c>
      <c r="E802" s="6" t="n">
        <f aca="false">B802/(C802*1E-015)</f>
        <v>16236373239436.6</v>
      </c>
      <c r="F802" s="8" t="n">
        <v>3.3</v>
      </c>
      <c r="G802" s="8" t="s">
        <v>81</v>
      </c>
      <c r="H802" s="8" t="n">
        <v>0.884</v>
      </c>
      <c r="I802" s="8"/>
      <c r="J802" s="8"/>
      <c r="K802" s="8"/>
      <c r="L802" s="8"/>
      <c r="M802" s="8"/>
      <c r="N802" s="8"/>
      <c r="O802" s="8" t="s">
        <v>82</v>
      </c>
    </row>
    <row r="803" customFormat="false" ht="15" hidden="false" customHeight="false" outlineLevel="0" collapsed="false">
      <c r="A803" s="8" t="n">
        <f aca="false">B803*4*LN(2)/(C803*1E-015*3.14*(F803*0.0001)^2)</f>
        <v>1.31938598763105E+020</v>
      </c>
      <c r="B803" s="8" t="n">
        <v>2.31064</v>
      </c>
      <c r="C803" s="8" t="n">
        <v>142</v>
      </c>
      <c r="D803" s="8" t="n">
        <v>6.2</v>
      </c>
      <c r="E803" s="6" t="n">
        <f aca="false">B803/(C803*1E-015)</f>
        <v>16272112676056.3</v>
      </c>
      <c r="F803" s="8" t="n">
        <v>3.3</v>
      </c>
      <c r="G803" s="8" t="s">
        <v>81</v>
      </c>
      <c r="H803" s="8" t="n">
        <v>1.016</v>
      </c>
      <c r="I803" s="8"/>
      <c r="J803" s="8"/>
      <c r="K803" s="8"/>
      <c r="L803" s="8"/>
      <c r="M803" s="8"/>
      <c r="N803" s="8"/>
      <c r="O803" s="8" t="s">
        <v>82</v>
      </c>
    </row>
    <row r="804" customFormat="false" ht="15" hidden="false" customHeight="false" outlineLevel="0" collapsed="false">
      <c r="A804" s="8" t="n">
        <f aca="false">B804*4*LN(2)/(C804*1E-015*3.14*(F804*0.0001)^2)</f>
        <v>6.80646691936005E+019</v>
      </c>
      <c r="B804" s="8" t="n">
        <v>2.34206</v>
      </c>
      <c r="C804" s="8" t="n">
        <v>279</v>
      </c>
      <c r="D804" s="8" t="n">
        <v>6.8</v>
      </c>
      <c r="E804" s="6" t="n">
        <f aca="false">B804/(C804*1E-015)</f>
        <v>8394480286738.35</v>
      </c>
      <c r="F804" s="8" t="n">
        <v>3.3</v>
      </c>
      <c r="G804" s="8" t="s">
        <v>81</v>
      </c>
      <c r="H804" s="8" t="n">
        <v>0.869</v>
      </c>
      <c r="I804" s="8"/>
      <c r="J804" s="8"/>
      <c r="K804" s="8"/>
      <c r="L804" s="8"/>
      <c r="M804" s="8"/>
      <c r="N804" s="8"/>
      <c r="O804" s="8" t="s">
        <v>82</v>
      </c>
    </row>
    <row r="805" customFormat="false" ht="15" hidden="false" customHeight="false" outlineLevel="0" collapsed="false">
      <c r="A805" s="8" t="n">
        <f aca="false">B805*4*LN(2)/(C805*1E-015*3.14*(F805*0.0001)^2)</f>
        <v>6.67035559933912E+019</v>
      </c>
      <c r="B805" s="8" t="n">
        <v>2.295225</v>
      </c>
      <c r="C805" s="8" t="n">
        <v>279</v>
      </c>
      <c r="D805" s="8" t="n">
        <v>6.2</v>
      </c>
      <c r="E805" s="6" t="n">
        <f aca="false">B805/(C805*1E-015)</f>
        <v>8226612903225.81</v>
      </c>
      <c r="F805" s="8" t="n">
        <v>3.3</v>
      </c>
      <c r="G805" s="8" t="s">
        <v>81</v>
      </c>
      <c r="H805" s="8" t="n">
        <v>0.978</v>
      </c>
      <c r="I805" s="8"/>
      <c r="J805" s="8"/>
      <c r="K805" s="8"/>
      <c r="L805" s="8"/>
      <c r="M805" s="8"/>
      <c r="N805" s="8"/>
      <c r="O805" s="8" t="s">
        <v>82</v>
      </c>
    </row>
    <row r="806" customFormat="false" ht="15" hidden="false" customHeight="false" outlineLevel="0" collapsed="false">
      <c r="A806" s="8" t="n">
        <f aca="false">B806*4*LN(2)/(C806*1E-015*3.14*(F806*0.0001)^2)</f>
        <v>6.79397031049723E+019</v>
      </c>
      <c r="B806" s="8" t="n">
        <v>2.33776</v>
      </c>
      <c r="C806" s="8" t="n">
        <v>279</v>
      </c>
      <c r="D806" s="8" t="n">
        <v>6.2</v>
      </c>
      <c r="E806" s="6" t="n">
        <f aca="false">B806/(C806*1E-015)</f>
        <v>8379068100358.42</v>
      </c>
      <c r="F806" s="8" t="n">
        <v>3.3</v>
      </c>
      <c r="G806" s="8" t="s">
        <v>81</v>
      </c>
      <c r="H806" s="8" t="n">
        <v>0.895</v>
      </c>
      <c r="I806" s="8"/>
      <c r="J806" s="8"/>
      <c r="K806" s="8"/>
      <c r="L806" s="8"/>
      <c r="M806" s="8"/>
      <c r="N806" s="8"/>
      <c r="O806" s="8" t="s">
        <v>82</v>
      </c>
    </row>
    <row r="807" customFormat="false" ht="15" hidden="false" customHeight="false" outlineLevel="0" collapsed="false">
      <c r="A807" s="8" t="n">
        <f aca="false">B807*4*LN(2)/(C807*1E-015*3.14*(F807*0.0001)^2)</f>
        <v>6.80821063222463E+019</v>
      </c>
      <c r="B807" s="8" t="n">
        <v>2.34266</v>
      </c>
      <c r="C807" s="8" t="n">
        <v>279</v>
      </c>
      <c r="D807" s="8" t="n">
        <v>6.2</v>
      </c>
      <c r="E807" s="6" t="n">
        <f aca="false">B807/(C807*1E-015)</f>
        <v>8396630824372.76</v>
      </c>
      <c r="F807" s="8" t="n">
        <v>3.3</v>
      </c>
      <c r="G807" s="8" t="s">
        <v>81</v>
      </c>
      <c r="H807" s="8" t="n">
        <v>0.989</v>
      </c>
      <c r="I807" s="8"/>
      <c r="J807" s="8"/>
      <c r="K807" s="8"/>
      <c r="L807" s="8"/>
      <c r="M807" s="8"/>
      <c r="N807" s="8"/>
      <c r="O807" s="8" t="s">
        <v>82</v>
      </c>
    </row>
    <row r="808" customFormat="false" ht="15" hidden="false" customHeight="false" outlineLevel="0" collapsed="false">
      <c r="A808" s="8" t="n">
        <f aca="false">B808*4*LN(2)/(C808*1E-015*3.14*(F808*0.0001)^2)</f>
        <v>6.78902979071426E+019</v>
      </c>
      <c r="B808" s="8" t="n">
        <v>2.33606</v>
      </c>
      <c r="C808" s="8" t="n">
        <v>279</v>
      </c>
      <c r="D808" s="8" t="n">
        <v>4.8</v>
      </c>
      <c r="E808" s="6" t="n">
        <f aca="false">B808/(C808*1E-015)</f>
        <v>8372974910394.26</v>
      </c>
      <c r="F808" s="8" t="n">
        <v>3.3</v>
      </c>
      <c r="G808" s="8" t="s">
        <v>81</v>
      </c>
      <c r="H808" s="16" t="n">
        <v>0.94</v>
      </c>
      <c r="I808" s="8"/>
      <c r="J808" s="8"/>
      <c r="K808" s="8"/>
      <c r="L808" s="8"/>
      <c r="M808" s="8"/>
      <c r="N808" s="8"/>
      <c r="O808" s="8" t="s">
        <v>82</v>
      </c>
    </row>
    <row r="809" customFormat="false" ht="15" hidden="false" customHeight="false" outlineLevel="0" collapsed="false">
      <c r="A809" s="8" t="n">
        <f aca="false">B809*4*LN(2)/(C809*1E-015*3.14*(F809*0.0001)^2)</f>
        <v>6.83741782270633E+019</v>
      </c>
      <c r="B809" s="8" t="n">
        <v>2.35271</v>
      </c>
      <c r="C809" s="8" t="n">
        <v>279</v>
      </c>
      <c r="D809" s="8" t="n">
        <v>5.5</v>
      </c>
      <c r="E809" s="6" t="n">
        <f aca="false">B809/(C809*1E-015)</f>
        <v>8432652329749.1</v>
      </c>
      <c r="F809" s="8" t="n">
        <v>3.3</v>
      </c>
      <c r="G809" s="8" t="s">
        <v>81</v>
      </c>
      <c r="H809" s="8" t="n">
        <v>0.997</v>
      </c>
      <c r="I809" s="8"/>
      <c r="J809" s="8"/>
      <c r="K809" s="8"/>
      <c r="L809" s="8"/>
      <c r="M809" s="8"/>
      <c r="N809" s="8"/>
      <c r="O809" s="8" t="s">
        <v>82</v>
      </c>
    </row>
    <row r="810" customFormat="false" ht="15" hidden="false" customHeight="false" outlineLevel="0" collapsed="false">
      <c r="A810" s="8" t="n">
        <f aca="false">B810*4*LN(2)/(C810*1E-015*3.14*(F810*0.0001)^2)</f>
        <v>6.79245909268126E+019</v>
      </c>
      <c r="B810" s="8" t="n">
        <v>2.33724</v>
      </c>
      <c r="C810" s="8" t="n">
        <v>279</v>
      </c>
      <c r="D810" s="8" t="n">
        <v>5.5</v>
      </c>
      <c r="E810" s="6" t="n">
        <f aca="false">B810/(C810*1E-015)</f>
        <v>8377204301075.27</v>
      </c>
      <c r="F810" s="8" t="n">
        <v>3.3</v>
      </c>
      <c r="G810" s="8" t="s">
        <v>81</v>
      </c>
      <c r="H810" s="16" t="n">
        <v>0.98</v>
      </c>
      <c r="I810" s="8"/>
      <c r="J810" s="8"/>
      <c r="K810" s="8"/>
      <c r="L810" s="8"/>
      <c r="M810" s="8"/>
      <c r="N810" s="8"/>
      <c r="O810" s="8" t="s">
        <v>82</v>
      </c>
    </row>
    <row r="811" customFormat="false" ht="15" hidden="false" customHeight="false" outlineLevel="0" collapsed="false">
      <c r="A811" s="8" t="n">
        <f aca="false">B811*4*LN(2)/(C811*1E-015*3.14*(F811*0.0001)^2)</f>
        <v>6.77612631551637E+019</v>
      </c>
      <c r="B811" s="8" t="n">
        <v>2.33162</v>
      </c>
      <c r="C811" s="8" t="n">
        <v>279</v>
      </c>
      <c r="D811" s="8" t="n">
        <v>6.2</v>
      </c>
      <c r="E811" s="6" t="n">
        <f aca="false">B811/(C811*1E-015)</f>
        <v>8357060931899.64</v>
      </c>
      <c r="F811" s="8" t="n">
        <v>3.3</v>
      </c>
      <c r="G811" s="8" t="s">
        <v>81</v>
      </c>
      <c r="H811" s="8" t="n">
        <v>0.881</v>
      </c>
      <c r="I811" s="8"/>
      <c r="J811" s="8"/>
      <c r="K811" s="8"/>
      <c r="L811" s="8"/>
      <c r="M811" s="8"/>
      <c r="N811" s="8"/>
      <c r="O811" s="8" t="s">
        <v>82</v>
      </c>
    </row>
    <row r="812" customFormat="false" ht="15" hidden="false" customHeight="false" outlineLevel="0" collapsed="false">
      <c r="A812" s="8" t="n">
        <f aca="false">B812*4*LN(2)/(C812*1E-015*3.14*(F812*0.0001)^2)</f>
        <v>6.7890443216548E+019</v>
      </c>
      <c r="B812" s="8" t="n">
        <v>2.336065</v>
      </c>
      <c r="C812" s="8" t="n">
        <v>279</v>
      </c>
      <c r="D812" s="8" t="n">
        <v>6.2</v>
      </c>
      <c r="E812" s="6" t="n">
        <f aca="false">B812/(C812*1E-015)</f>
        <v>8372992831541.22</v>
      </c>
      <c r="F812" s="8" t="n">
        <v>3.3</v>
      </c>
      <c r="G812" s="8" t="s">
        <v>81</v>
      </c>
      <c r="H812" s="8" t="n">
        <v>0.891</v>
      </c>
      <c r="I812" s="8"/>
      <c r="J812" s="8"/>
      <c r="K812" s="8"/>
      <c r="L812" s="8"/>
      <c r="M812" s="8"/>
      <c r="N812" s="8"/>
      <c r="O812" s="8" t="s">
        <v>82</v>
      </c>
    </row>
    <row r="813" customFormat="false" ht="15" hidden="false" customHeight="false" outlineLevel="0" collapsed="false">
      <c r="A813" s="8" t="n">
        <f aca="false">B813*4*LN(2)/(C813*1E-015*3.14*(F813*0.0001)^2)</f>
        <v>6.71112941848919E+019</v>
      </c>
      <c r="B813" s="8" t="n">
        <v>2.309255</v>
      </c>
      <c r="C813" s="8" t="n">
        <v>279</v>
      </c>
      <c r="D813" s="8" t="n">
        <v>5.5</v>
      </c>
      <c r="E813" s="6" t="n">
        <f aca="false">B813/(C813*1E-015)</f>
        <v>8276899641577.06</v>
      </c>
      <c r="F813" s="8" t="n">
        <v>3.3</v>
      </c>
      <c r="G813" s="8" t="s">
        <v>81</v>
      </c>
      <c r="H813" s="8" t="n">
        <v>0.853</v>
      </c>
      <c r="I813" s="8"/>
      <c r="J813" s="8"/>
      <c r="K813" s="8"/>
      <c r="L813" s="8"/>
      <c r="M813" s="8"/>
      <c r="N813" s="8"/>
      <c r="O813" s="8" t="s">
        <v>82</v>
      </c>
    </row>
    <row r="814" customFormat="false" ht="15" hidden="false" customHeight="false" outlineLevel="0" collapsed="false">
      <c r="A814" s="8" t="n">
        <f aca="false">B814*4*LN(2)/(C814*1E-015*3.14*(F814*0.0001)^2)</f>
        <v>6.64168605365733E+019</v>
      </c>
      <c r="B814" s="8" t="n">
        <v>2.28536</v>
      </c>
      <c r="C814" s="8" t="n">
        <v>279</v>
      </c>
      <c r="D814" s="8" t="n">
        <v>4.6</v>
      </c>
      <c r="E814" s="6" t="n">
        <f aca="false">B814/(C814*1E-015)</f>
        <v>8191254480286.74</v>
      </c>
      <c r="F814" s="8" t="n">
        <v>3.3</v>
      </c>
      <c r="G814" s="8" t="s">
        <v>81</v>
      </c>
      <c r="H814" s="8" t="n">
        <v>0.818</v>
      </c>
      <c r="I814" s="8"/>
      <c r="J814" s="8"/>
      <c r="K814" s="8"/>
      <c r="L814" s="8"/>
      <c r="M814" s="8"/>
      <c r="N814" s="8"/>
      <c r="O814" s="8" t="s">
        <v>82</v>
      </c>
    </row>
    <row r="815" customFormat="false" ht="15" hidden="false" customHeight="false" outlineLevel="0" collapsed="false">
      <c r="A815" s="8" t="n">
        <f aca="false">B815*4*LN(2)/(C815*1E-015*3.14*(F815*0.0001)^2)</f>
        <v>6.77894531798078E+019</v>
      </c>
      <c r="B815" s="8" t="n">
        <v>2.33259</v>
      </c>
      <c r="C815" s="8" t="n">
        <v>279</v>
      </c>
      <c r="D815" s="8" t="n">
        <v>4.4</v>
      </c>
      <c r="E815" s="6" t="n">
        <f aca="false">B815/(C815*1E-015)</f>
        <v>8360537634408.6</v>
      </c>
      <c r="F815" s="8" t="n">
        <v>3.3</v>
      </c>
      <c r="G815" s="8" t="s">
        <v>81</v>
      </c>
      <c r="H815" s="8" t="n">
        <v>0.737</v>
      </c>
      <c r="I815" s="8"/>
      <c r="J815" s="8"/>
      <c r="K815" s="8"/>
      <c r="L815" s="8"/>
      <c r="M815" s="8"/>
      <c r="N815" s="8"/>
      <c r="O815" s="8" t="s">
        <v>82</v>
      </c>
    </row>
    <row r="816" customFormat="false" ht="15" hidden="false" customHeight="false" outlineLevel="0" collapsed="false">
      <c r="A816" s="8" t="n">
        <f aca="false">B816*4*LN(2)/(C816*1E-015*3.14*(F816*0.0001)^2)</f>
        <v>6.83955387096544E+019</v>
      </c>
      <c r="B816" s="8" t="n">
        <v>2.353445</v>
      </c>
      <c r="C816" s="8" t="n">
        <v>279</v>
      </c>
      <c r="D816" s="8" t="n">
        <v>4.4</v>
      </c>
      <c r="E816" s="6" t="n">
        <f aca="false">B816/(C816*1E-015)</f>
        <v>8435286738351.25</v>
      </c>
      <c r="F816" s="8" t="n">
        <v>3.3</v>
      </c>
      <c r="G816" s="8" t="s">
        <v>81</v>
      </c>
      <c r="H816" s="16" t="n">
        <v>0.76</v>
      </c>
      <c r="I816" s="8"/>
      <c r="J816" s="8"/>
      <c r="K816" s="8"/>
      <c r="L816" s="8"/>
      <c r="M816" s="8"/>
      <c r="N816" s="8"/>
      <c r="O816" s="8" t="s">
        <v>82</v>
      </c>
    </row>
    <row r="817" customFormat="false" ht="15" hidden="false" customHeight="false" outlineLevel="0" collapsed="false">
      <c r="A817" s="8" t="n">
        <f aca="false">B817*4*LN(2)/(C817*1E-015*3.14*(F817*0.0001)^2)</f>
        <v>6.79857661864783E+019</v>
      </c>
      <c r="B817" s="8" t="n">
        <v>2.339345</v>
      </c>
      <c r="C817" s="8" t="n">
        <v>279</v>
      </c>
      <c r="D817" s="8" t="n">
        <v>4.4</v>
      </c>
      <c r="E817" s="6" t="n">
        <f aca="false">B817/(C817*1E-015)</f>
        <v>8384749103942.65</v>
      </c>
      <c r="F817" s="8" t="n">
        <v>3.3</v>
      </c>
      <c r="G817" s="8" t="s">
        <v>81</v>
      </c>
      <c r="H817" s="8" t="n">
        <v>0.829</v>
      </c>
      <c r="I817" s="8"/>
      <c r="J817" s="8"/>
      <c r="K817" s="8"/>
      <c r="L817" s="8"/>
      <c r="M817" s="8"/>
      <c r="N817" s="8"/>
      <c r="O817" s="8" t="s">
        <v>82</v>
      </c>
    </row>
    <row r="818" customFormat="false" ht="15" hidden="false" customHeight="false" outlineLevel="0" collapsed="false">
      <c r="A818" s="8" t="n">
        <f aca="false">B818*4*LN(2)/(C818*1E-015*3.14*(F818*0.0001)^2)</f>
        <v>6.85664225703831E+019</v>
      </c>
      <c r="B818" s="8" t="n">
        <v>2.359325</v>
      </c>
      <c r="C818" s="8" t="n">
        <v>279</v>
      </c>
      <c r="D818" s="8" t="n">
        <v>4.5</v>
      </c>
      <c r="E818" s="6" t="n">
        <f aca="false">B818/(C818*1E-015)</f>
        <v>8456362007168.46</v>
      </c>
      <c r="F818" s="8" t="n">
        <v>3.3</v>
      </c>
      <c r="G818" s="8" t="s">
        <v>81</v>
      </c>
      <c r="H818" s="8" t="n">
        <v>0.879</v>
      </c>
      <c r="I818" s="8"/>
      <c r="J818" s="8"/>
      <c r="K818" s="8"/>
      <c r="L818" s="8"/>
      <c r="M818" s="8"/>
      <c r="N818" s="8"/>
      <c r="O818" s="8" t="s">
        <v>82</v>
      </c>
    </row>
    <row r="819" customFormat="false" ht="15" hidden="false" customHeight="false" outlineLevel="0" collapsed="false">
      <c r="A819" s="8" t="n">
        <f aca="false">B819*4*LN(2)/(C819*1E-015*3.14*(F819*0.0001)^2)</f>
        <v>6.82216033514126E+019</v>
      </c>
      <c r="B819" s="8" t="n">
        <v>2.34746</v>
      </c>
      <c r="C819" s="8" t="n">
        <v>279</v>
      </c>
      <c r="D819" s="8" t="n">
        <v>5.5</v>
      </c>
      <c r="E819" s="6" t="n">
        <f aca="false">B819/(C819*1E-015)</f>
        <v>8413835125448.03</v>
      </c>
      <c r="F819" s="8" t="n">
        <v>3.3</v>
      </c>
      <c r="G819" s="8" t="s">
        <v>81</v>
      </c>
      <c r="H819" s="8" t="n">
        <v>0.919</v>
      </c>
      <c r="I819" s="8"/>
      <c r="J819" s="8"/>
      <c r="K819" s="8"/>
      <c r="L819" s="8"/>
      <c r="M819" s="8"/>
      <c r="N819" s="8"/>
      <c r="O819" s="8" t="s">
        <v>82</v>
      </c>
    </row>
    <row r="820" customFormat="false" ht="15" hidden="false" customHeight="false" outlineLevel="0" collapsed="false">
      <c r="A820" s="8" t="n">
        <f aca="false">B820*4*LN(2)/(C820*1E-015*3.14*(F820*0.0001)^2)</f>
        <v>6.7590379294435E+019</v>
      </c>
      <c r="B820" s="8" t="n">
        <v>2.32574</v>
      </c>
      <c r="C820" s="8" t="n">
        <v>279</v>
      </c>
      <c r="D820" s="8" t="n">
        <v>5.5</v>
      </c>
      <c r="E820" s="6" t="n">
        <f aca="false">B820/(C820*1E-015)</f>
        <v>8335985663082.44</v>
      </c>
      <c r="F820" s="8" t="n">
        <v>3.3</v>
      </c>
      <c r="G820" s="8" t="s">
        <v>81</v>
      </c>
      <c r="H820" s="8" t="n">
        <v>0.942</v>
      </c>
      <c r="I820" s="8"/>
      <c r="J820" s="8"/>
      <c r="K820" s="8"/>
      <c r="L820" s="8"/>
      <c r="M820" s="8"/>
      <c r="N820" s="8"/>
      <c r="O820" s="8" t="s">
        <v>82</v>
      </c>
    </row>
    <row r="821" customFormat="false" ht="15" hidden="false" customHeight="false" outlineLevel="0" collapsed="false">
      <c r="A821" s="8" t="n">
        <f aca="false">B821*4*LN(2)/(C821*1E-015*3.14*(F821*0.0001)^2)</f>
        <v>6.77855298258625E+019</v>
      </c>
      <c r="B821" s="8" t="n">
        <v>2.332455</v>
      </c>
      <c r="C821" s="8" t="n">
        <v>279</v>
      </c>
      <c r="D821" s="8" t="n">
        <v>5.4</v>
      </c>
      <c r="E821" s="6" t="n">
        <f aca="false">B821/(C821*1E-015)</f>
        <v>8360053763440.86</v>
      </c>
      <c r="F821" s="8" t="n">
        <v>3.3</v>
      </c>
      <c r="G821" s="8" t="s">
        <v>81</v>
      </c>
      <c r="H821" s="8" t="n">
        <v>0.874</v>
      </c>
      <c r="I821" s="8"/>
      <c r="J821" s="8"/>
      <c r="K821" s="8"/>
      <c r="L821" s="8"/>
      <c r="M821" s="8"/>
      <c r="N821" s="8"/>
      <c r="O821" s="8" t="s">
        <v>82</v>
      </c>
    </row>
    <row r="822" customFormat="false" ht="15" hidden="false" customHeight="false" outlineLevel="0" collapsed="false">
      <c r="A822" s="8" t="n">
        <f aca="false">B822*4*LN(2)/(C822*1E-015*3.14*(F822*0.0001)^2)</f>
        <v>6.7921684738705E+019</v>
      </c>
      <c r="B822" s="8" t="n">
        <v>2.33714</v>
      </c>
      <c r="C822" s="8" t="n">
        <v>279</v>
      </c>
      <c r="D822" s="8" t="n">
        <v>0</v>
      </c>
      <c r="E822" s="6" t="n">
        <f aca="false">B822/(C822*1E-015)</f>
        <v>8376845878136.2</v>
      </c>
      <c r="F822" s="8" t="n">
        <v>3.3</v>
      </c>
      <c r="G822" s="8" t="s">
        <v>81</v>
      </c>
      <c r="H822" s="8" t="n">
        <v>0.865</v>
      </c>
      <c r="I822" s="8"/>
      <c r="J822" s="8"/>
      <c r="K822" s="8"/>
      <c r="L822" s="8"/>
      <c r="M822" s="8"/>
      <c r="N822" s="8"/>
      <c r="O822" s="8" t="s">
        <v>82</v>
      </c>
    </row>
    <row r="823" customFormat="false" ht="15" hidden="false" customHeight="false" outlineLevel="0" collapsed="false">
      <c r="A823" s="8" t="n">
        <f aca="false">B823*4*LN(2)/(C823*1E-015*3.14*(F823*0.0001)^2)</f>
        <v>6.74074347530596E+019</v>
      </c>
      <c r="B823" s="8" t="n">
        <v>2.319445</v>
      </c>
      <c r="C823" s="8" t="n">
        <v>279</v>
      </c>
      <c r="D823" s="8" t="n">
        <v>5.5</v>
      </c>
      <c r="E823" s="6" t="n">
        <f aca="false">B823/(C823*1E-015)</f>
        <v>8313422939068.1</v>
      </c>
      <c r="F823" s="8" t="n">
        <v>3.3</v>
      </c>
      <c r="G823" s="8" t="s">
        <v>81</v>
      </c>
      <c r="H823" s="8" t="n">
        <v>0.863</v>
      </c>
      <c r="I823" s="8"/>
      <c r="J823" s="8"/>
      <c r="K823" s="8"/>
      <c r="L823" s="8"/>
      <c r="M823" s="8"/>
      <c r="N823" s="8"/>
      <c r="O823" s="8" t="s">
        <v>82</v>
      </c>
    </row>
    <row r="824" customFormat="false" ht="15" hidden="false" customHeight="false" outlineLevel="0" collapsed="false">
      <c r="A824" s="8" t="n">
        <f aca="false">B824*4*LN(2)/(C824*1E-015*3.14*(F824*0.0001)^2)</f>
        <v>6.80312480303627E+019</v>
      </c>
      <c r="B824" s="8" t="n">
        <v>2.34091</v>
      </c>
      <c r="C824" s="8" t="n">
        <v>279</v>
      </c>
      <c r="D824" s="8" t="n">
        <v>5.4</v>
      </c>
      <c r="E824" s="6" t="n">
        <f aca="false">B824/(C824*1E-015)</f>
        <v>8390358422939.07</v>
      </c>
      <c r="F824" s="8" t="n">
        <v>3.3</v>
      </c>
      <c r="G824" s="8" t="s">
        <v>81</v>
      </c>
      <c r="H824" s="8" t="n">
        <v>0.901</v>
      </c>
      <c r="I824" s="8"/>
      <c r="J824" s="8"/>
      <c r="K824" s="8"/>
      <c r="L824" s="8"/>
      <c r="M824" s="8"/>
      <c r="N824" s="8"/>
      <c r="O824" s="8" t="s">
        <v>82</v>
      </c>
    </row>
    <row r="825" customFormat="false" ht="15" hidden="false" customHeight="false" outlineLevel="0" collapsed="false">
      <c r="A825" s="8" t="n">
        <f aca="false">B825*4*LN(2)/(C825*1E-015*3.14*(F825*0.0001)^2)</f>
        <v>6.74983984408285E+019</v>
      </c>
      <c r="B825" s="8" t="n">
        <v>2.322575</v>
      </c>
      <c r="C825" s="8" t="n">
        <v>279</v>
      </c>
      <c r="D825" s="8" t="n">
        <v>5.5</v>
      </c>
      <c r="E825" s="6" t="n">
        <f aca="false">B825/(C825*1E-015)</f>
        <v>8324641577060.93</v>
      </c>
      <c r="F825" s="8" t="n">
        <v>3.3</v>
      </c>
      <c r="G825" s="8" t="s">
        <v>81</v>
      </c>
      <c r="H825" s="8" t="n">
        <v>0.951</v>
      </c>
      <c r="I825" s="8"/>
      <c r="J825" s="8"/>
      <c r="K825" s="8"/>
      <c r="L825" s="8"/>
      <c r="M825" s="8"/>
      <c r="N825" s="8"/>
      <c r="O825" s="8" t="s">
        <v>82</v>
      </c>
    </row>
    <row r="826" customFormat="false" ht="15" hidden="false" customHeight="false" outlineLevel="0" collapsed="false">
      <c r="A826" s="8" t="n">
        <f aca="false">B826*4*LN(2)/(C826*1E-015*3.14*(F826*0.0001)^2)</f>
        <v>6.79660041073464E+019</v>
      </c>
      <c r="B826" s="8" t="n">
        <v>2.338665</v>
      </c>
      <c r="C826" s="8" t="n">
        <v>279</v>
      </c>
      <c r="D826" s="8" t="n">
        <v>6</v>
      </c>
      <c r="E826" s="6" t="n">
        <f aca="false">B826/(C826*1E-015)</f>
        <v>8382311827956.99</v>
      </c>
      <c r="F826" s="8" t="n">
        <v>3.3</v>
      </c>
      <c r="G826" s="8" t="s">
        <v>81</v>
      </c>
      <c r="H826" s="8" t="n">
        <v>0.954</v>
      </c>
      <c r="I826" s="8"/>
      <c r="J826" s="8"/>
      <c r="K826" s="8"/>
      <c r="L826" s="8"/>
      <c r="M826" s="8"/>
      <c r="N826" s="8"/>
      <c r="O826" s="8" t="s">
        <v>82</v>
      </c>
    </row>
    <row r="827" customFormat="false" ht="15" hidden="false" customHeight="false" outlineLevel="0" collapsed="false">
      <c r="A827" s="8" t="n">
        <f aca="false">B827*4*LN(2)/(C827*1E-015*3.14*(F827*0.0001)^2)</f>
        <v>6.86066732756738E+019</v>
      </c>
      <c r="B827" s="8" t="n">
        <v>2.36071</v>
      </c>
      <c r="C827" s="8" t="n">
        <v>279</v>
      </c>
      <c r="D827" s="8" t="n">
        <v>4.8</v>
      </c>
      <c r="E827" s="6" t="n">
        <f aca="false">B827/(C827*1E-015)</f>
        <v>8461326164874.55</v>
      </c>
      <c r="F827" s="8" t="n">
        <v>3.3</v>
      </c>
      <c r="G827" s="8" t="s">
        <v>81</v>
      </c>
      <c r="H827" s="8" t="n">
        <v>0.915</v>
      </c>
      <c r="I827" s="8"/>
      <c r="J827" s="8"/>
      <c r="K827" s="8"/>
      <c r="L827" s="8"/>
      <c r="M827" s="8"/>
      <c r="N827" s="8"/>
      <c r="O827" s="8" t="s">
        <v>82</v>
      </c>
    </row>
    <row r="828" customFormat="false" ht="15" hidden="false" customHeight="false" outlineLevel="0" collapsed="false">
      <c r="A828" s="8" t="n">
        <f aca="false">B828*4*LN(2)/(C828*1E-015*3.14*(F828*0.0001)^2)</f>
        <v>6.86711906516632E+019</v>
      </c>
      <c r="B828" s="8" t="n">
        <v>2.36293</v>
      </c>
      <c r="C828" s="8" t="n">
        <v>279</v>
      </c>
      <c r="D828" s="8" t="n">
        <v>5.5</v>
      </c>
      <c r="E828" s="6" t="n">
        <f aca="false">B828/(C828*1E-015)</f>
        <v>8469283154121.86</v>
      </c>
      <c r="F828" s="8" t="n">
        <v>3.3</v>
      </c>
      <c r="G828" s="8" t="s">
        <v>81</v>
      </c>
      <c r="H828" s="8" t="n">
        <v>0.817</v>
      </c>
      <c r="I828" s="8"/>
      <c r="J828" s="8"/>
      <c r="K828" s="8"/>
      <c r="L828" s="8"/>
      <c r="M828" s="8"/>
      <c r="N828" s="8"/>
      <c r="O828" s="8" t="s">
        <v>82</v>
      </c>
    </row>
    <row r="829" customFormat="false" ht="15" hidden="false" customHeight="false" outlineLevel="0" collapsed="false">
      <c r="A829" s="8" t="n">
        <f aca="false">B829*4*LN(2)/(C829*1E-015*3.14*(F829*0.0001)^2)</f>
        <v>6.727810938227E+019</v>
      </c>
      <c r="B829" s="8" t="n">
        <v>2.314995</v>
      </c>
      <c r="C829" s="8" t="n">
        <v>279</v>
      </c>
      <c r="D829" s="8" t="n">
        <v>4.8</v>
      </c>
      <c r="E829" s="6" t="n">
        <f aca="false">B829/(C829*1E-015)</f>
        <v>8297473118279.57</v>
      </c>
      <c r="F829" s="8" t="n">
        <v>3.3</v>
      </c>
      <c r="G829" s="8" t="s">
        <v>81</v>
      </c>
      <c r="H829" s="8" t="n">
        <v>0.834</v>
      </c>
      <c r="I829" s="8"/>
      <c r="J829" s="8"/>
      <c r="K829" s="8"/>
      <c r="L829" s="8"/>
      <c r="M829" s="8"/>
      <c r="N829" s="8"/>
      <c r="O829" s="8" t="s">
        <v>82</v>
      </c>
    </row>
    <row r="830" customFormat="false" ht="15" hidden="false" customHeight="false" outlineLevel="0" collapsed="false">
      <c r="A830" s="8" t="n">
        <f aca="false">B830*4*LN(2)/(C830*1E-015*3.14*(F830*0.0001)^2)</f>
        <v>6.68299751760731E+019</v>
      </c>
      <c r="B830" s="8" t="n">
        <v>2.299575</v>
      </c>
      <c r="C830" s="8" t="n">
        <v>279</v>
      </c>
      <c r="D830" s="8" t="n">
        <v>4</v>
      </c>
      <c r="E830" s="6" t="n">
        <f aca="false">B830/(C830*1E-015)</f>
        <v>8242204301075.27</v>
      </c>
      <c r="F830" s="8" t="n">
        <v>3.3</v>
      </c>
      <c r="G830" s="8" t="s">
        <v>81</v>
      </c>
      <c r="H830" s="8" t="n">
        <v>0.793</v>
      </c>
      <c r="I830" s="8"/>
      <c r="J830" s="8"/>
      <c r="K830" s="8"/>
      <c r="L830" s="8"/>
      <c r="M830" s="8"/>
      <c r="N830" s="8"/>
      <c r="O830" s="8" t="s">
        <v>82</v>
      </c>
    </row>
    <row r="831" customFormat="false" ht="15" hidden="false" customHeight="false" outlineLevel="0" collapsed="false">
      <c r="A831" s="8" t="n">
        <f aca="false">B831*4*LN(2)/(C831*1E-015*3.14*(F831*0.0001)^2)</f>
        <v>6.67340709685213E+019</v>
      </c>
      <c r="B831" s="8" t="n">
        <v>2.296275</v>
      </c>
      <c r="C831" s="8" t="n">
        <v>279</v>
      </c>
      <c r="D831" s="8" t="n">
        <v>4.5</v>
      </c>
      <c r="E831" s="6" t="n">
        <f aca="false">B831/(C831*1E-015)</f>
        <v>8230376344086.02</v>
      </c>
      <c r="F831" s="8" t="n">
        <v>3.3</v>
      </c>
      <c r="G831" s="8" t="s">
        <v>81</v>
      </c>
      <c r="H831" s="8" t="n">
        <v>0.749</v>
      </c>
      <c r="I831" s="8"/>
      <c r="J831" s="8"/>
      <c r="K831" s="8"/>
      <c r="L831" s="8"/>
      <c r="M831" s="8"/>
      <c r="N831" s="8"/>
      <c r="O831" s="8" t="s">
        <v>82</v>
      </c>
    </row>
    <row r="832" customFormat="false" ht="15" hidden="false" customHeight="false" outlineLevel="0" collapsed="false">
      <c r="A832" s="8" t="n">
        <f aca="false">B832*4*LN(2)/(C832*1E-015*3.14*(F832*0.0001)^2)</f>
        <v>6.79253174738396E+019</v>
      </c>
      <c r="B832" s="8" t="n">
        <v>2.337265</v>
      </c>
      <c r="C832" s="8" t="n">
        <v>279</v>
      </c>
      <c r="D832" s="8" t="n">
        <v>4.5</v>
      </c>
      <c r="E832" s="6" t="n">
        <f aca="false">B832/(C832*1E-015)</f>
        <v>8377293906810.04</v>
      </c>
      <c r="F832" s="8" t="n">
        <v>3.3</v>
      </c>
      <c r="G832" s="8" t="s">
        <v>81</v>
      </c>
      <c r="H832" s="8" t="n">
        <v>0.771</v>
      </c>
      <c r="I832" s="8"/>
      <c r="J832" s="8"/>
      <c r="K832" s="8"/>
      <c r="L832" s="8"/>
      <c r="M832" s="8"/>
      <c r="N832" s="8"/>
      <c r="O832" s="8" t="s">
        <v>82</v>
      </c>
    </row>
    <row r="833" customFormat="false" ht="15" hidden="false" customHeight="false" outlineLevel="0" collapsed="false">
      <c r="A833" s="8" t="n">
        <f aca="false">B833*4*LN(2)/(C833*1E-015*3.14*(F833*0.0001)^2)</f>
        <v>6.76820695292308E+019</v>
      </c>
      <c r="B833" s="8" t="n">
        <v>2.328895</v>
      </c>
      <c r="C833" s="8" t="n">
        <v>279</v>
      </c>
      <c r="D833" s="8" t="n">
        <v>6.2</v>
      </c>
      <c r="E833" s="6" t="n">
        <f aca="false">B833/(C833*1E-015)</f>
        <v>8347293906810.04</v>
      </c>
      <c r="F833" s="8" t="n">
        <v>3.3</v>
      </c>
      <c r="G833" s="8" t="s">
        <v>81</v>
      </c>
      <c r="H833" s="8" t="n">
        <v>0.741</v>
      </c>
      <c r="I833" s="8"/>
      <c r="J833" s="8"/>
      <c r="K833" s="8"/>
      <c r="L833" s="8"/>
      <c r="M833" s="8"/>
      <c r="N833" s="8"/>
      <c r="O833" s="8" t="s">
        <v>82</v>
      </c>
    </row>
    <row r="834" customFormat="false" ht="15" hidden="false" customHeight="false" outlineLevel="0" collapsed="false">
      <c r="A834" s="8" t="n">
        <f aca="false">B834*4*LN(2)/(C834*1E-015*3.14*(F834*0.0001)^2)</f>
        <v>6.77593741328938E+019</v>
      </c>
      <c r="B834" s="8" t="n">
        <v>2.331555</v>
      </c>
      <c r="C834" s="8" t="n">
        <v>279</v>
      </c>
      <c r="D834" s="8" t="n">
        <v>4.4</v>
      </c>
      <c r="E834" s="6" t="n">
        <f aca="false">B834/(C834*1E-015)</f>
        <v>8356827956989.25</v>
      </c>
      <c r="F834" s="8" t="n">
        <v>3.3</v>
      </c>
      <c r="G834" s="8" t="s">
        <v>81</v>
      </c>
      <c r="H834" s="16" t="n">
        <v>0.71</v>
      </c>
      <c r="I834" s="8"/>
      <c r="J834" s="8"/>
      <c r="K834" s="8"/>
      <c r="L834" s="8"/>
      <c r="M834" s="8"/>
      <c r="N834" s="8"/>
      <c r="O834" s="8" t="s">
        <v>82</v>
      </c>
    </row>
    <row r="835" customFormat="false" ht="15" hidden="false" customHeight="false" outlineLevel="0" collapsed="false">
      <c r="A835" s="8" t="n">
        <f aca="false">B835*4*LN(2)/(C835*1E-015*3.14*(F835*0.0001)^2)</f>
        <v>6.89593392025349E+019</v>
      </c>
      <c r="B835" s="8" t="n">
        <v>2.372845</v>
      </c>
      <c r="C835" s="8" t="n">
        <v>279</v>
      </c>
      <c r="D835" s="8" t="n">
        <v>3.8</v>
      </c>
      <c r="E835" s="6" t="n">
        <f aca="false">B835/(C835*1E-015)</f>
        <v>8504820788530.46</v>
      </c>
      <c r="F835" s="8" t="n">
        <v>3.3</v>
      </c>
      <c r="G835" s="8" t="s">
        <v>81</v>
      </c>
      <c r="H835" s="8" t="n">
        <v>0.686</v>
      </c>
      <c r="I835" s="8"/>
      <c r="J835" s="8"/>
      <c r="K835" s="8"/>
      <c r="L835" s="8"/>
      <c r="M835" s="8"/>
      <c r="N835" s="8"/>
      <c r="O835" s="8" t="s">
        <v>82</v>
      </c>
    </row>
    <row r="836" customFormat="false" ht="15" hidden="false" customHeight="false" outlineLevel="0" collapsed="false">
      <c r="A836" s="8" t="n">
        <f aca="false">B836*4*LN(2)/(C836*1E-015*3.14*(F836*0.0001)^2)</f>
        <v>6.71987704469316E+019</v>
      </c>
      <c r="B836" s="8" t="n">
        <v>2.312265</v>
      </c>
      <c r="C836" s="8" t="n">
        <v>279</v>
      </c>
      <c r="D836" s="8" t="n">
        <v>4.5</v>
      </c>
      <c r="E836" s="6" t="n">
        <f aca="false">B836/(C836*1E-015)</f>
        <v>8287688172043.01</v>
      </c>
      <c r="F836" s="8" t="n">
        <v>3.3</v>
      </c>
      <c r="G836" s="8" t="s">
        <v>81</v>
      </c>
      <c r="H836" s="8" t="n">
        <v>0.709</v>
      </c>
      <c r="I836" s="8"/>
      <c r="J836" s="8"/>
      <c r="K836" s="8"/>
      <c r="L836" s="8"/>
      <c r="M836" s="8"/>
      <c r="N836" s="8"/>
      <c r="O836" s="8" t="s">
        <v>82</v>
      </c>
    </row>
    <row r="837" customFormat="false" ht="15" hidden="false" customHeight="false" outlineLevel="0" collapsed="false">
      <c r="A837" s="8" t="n">
        <f aca="false">B837*4*LN(2)/(C837*1E-015*3.14*(F837*0.0001)^2)</f>
        <v>6.83737422988471E+019</v>
      </c>
      <c r="B837" s="8" t="n">
        <v>2.352695</v>
      </c>
      <c r="C837" s="8" t="n">
        <v>279</v>
      </c>
      <c r="D837" s="8" t="n">
        <v>3.8</v>
      </c>
      <c r="E837" s="6" t="n">
        <f aca="false">B837/(C837*1E-015)</f>
        <v>8432598566308.24</v>
      </c>
      <c r="F837" s="8" t="n">
        <v>3.3</v>
      </c>
      <c r="G837" s="8" t="s">
        <v>81</v>
      </c>
      <c r="H837" s="8" t="n">
        <v>0.745</v>
      </c>
      <c r="I837" s="8"/>
      <c r="J837" s="8"/>
      <c r="K837" s="8"/>
      <c r="L837" s="8"/>
      <c r="M837" s="8"/>
      <c r="N837" s="8"/>
      <c r="O837" s="8" t="s">
        <v>82</v>
      </c>
    </row>
    <row r="838" customFormat="false" ht="15" hidden="false" customHeight="false" outlineLevel="0" collapsed="false">
      <c r="A838" s="8" t="n">
        <f aca="false">B838*4*LN(2)/(C838*1E-015*3.14*(F838*0.0001)^2)</f>
        <v>6.87560513444061E+019</v>
      </c>
      <c r="B838" s="8" t="n">
        <v>2.36585</v>
      </c>
      <c r="C838" s="8" t="n">
        <v>279</v>
      </c>
      <c r="D838" s="8" t="n">
        <v>5.5</v>
      </c>
      <c r="E838" s="6" t="n">
        <f aca="false">B838/(C838*1E-015)</f>
        <v>8479749103942.65</v>
      </c>
      <c r="F838" s="8" t="n">
        <v>3.3</v>
      </c>
      <c r="G838" s="8" t="s">
        <v>81</v>
      </c>
      <c r="H838" s="16" t="n">
        <v>0.7</v>
      </c>
      <c r="I838" s="8"/>
      <c r="J838" s="8"/>
      <c r="K838" s="8"/>
      <c r="L838" s="8"/>
      <c r="M838" s="8"/>
      <c r="N838" s="8"/>
      <c r="O838" s="8" t="s">
        <v>82</v>
      </c>
    </row>
    <row r="839" customFormat="false" ht="15" hidden="false" customHeight="false" outlineLevel="0" collapsed="false">
      <c r="A839" s="8" t="n">
        <f aca="false">B839*4*LN(2)/(C839*1E-015*3.14*(F839*0.0001)^2)</f>
        <v>6.75276056313101E+019</v>
      </c>
      <c r="B839" s="8" t="n">
        <v>2.32358</v>
      </c>
      <c r="C839" s="8" t="n">
        <v>279</v>
      </c>
      <c r="D839" s="8" t="n">
        <v>3.8</v>
      </c>
      <c r="E839" s="6" t="n">
        <f aca="false">B839/(C839*1E-015)</f>
        <v>8328243727598.57</v>
      </c>
      <c r="F839" s="8" t="n">
        <v>3.3</v>
      </c>
      <c r="G839" s="8" t="s">
        <v>81</v>
      </c>
      <c r="H839" s="16" t="n">
        <v>0.66</v>
      </c>
      <c r="I839" s="8"/>
      <c r="J839" s="8"/>
      <c r="K839" s="8"/>
      <c r="L839" s="8"/>
      <c r="M839" s="8"/>
      <c r="N839" s="8"/>
      <c r="O839" s="8" t="s">
        <v>82</v>
      </c>
    </row>
    <row r="840" customFormat="false" ht="15" hidden="false" customHeight="false" outlineLevel="0" collapsed="false">
      <c r="A840" s="8" t="n">
        <f aca="false">B840*4*LN(2)/(C840*1E-015*3.14*(F840*0.0001)^2)</f>
        <v>6.87795914680779E+019</v>
      </c>
      <c r="B840" s="8" t="n">
        <v>2.36666</v>
      </c>
      <c r="C840" s="8" t="n">
        <v>279</v>
      </c>
      <c r="D840" s="8" t="n">
        <v>4.8</v>
      </c>
      <c r="E840" s="6" t="n">
        <f aca="false">B840/(C840*1E-015)</f>
        <v>8482652329749.1</v>
      </c>
      <c r="F840" s="8" t="n">
        <v>3.3</v>
      </c>
      <c r="G840" s="8" t="s">
        <v>81</v>
      </c>
      <c r="H840" s="8" t="n">
        <v>0.674</v>
      </c>
      <c r="I840" s="8"/>
      <c r="J840" s="8"/>
      <c r="K840" s="8"/>
      <c r="L840" s="8"/>
      <c r="M840" s="8"/>
      <c r="N840" s="8"/>
      <c r="O840" s="8" t="s">
        <v>82</v>
      </c>
    </row>
    <row r="841" customFormat="false" ht="15" hidden="false" customHeight="false" outlineLevel="0" collapsed="false">
      <c r="A841" s="8" t="n">
        <f aca="false">B841*4*LN(2)/(C841*1E-015*3.14*(F841*0.0001)^2)</f>
        <v>6.82412201211391E+019</v>
      </c>
      <c r="B841" s="8" t="n">
        <v>2.348135</v>
      </c>
      <c r="C841" s="8" t="n">
        <v>279</v>
      </c>
      <c r="D841" s="8" t="n">
        <v>4.8</v>
      </c>
      <c r="E841" s="6" t="n">
        <f aca="false">B841/(C841*1E-015)</f>
        <v>8416254480286.74</v>
      </c>
      <c r="F841" s="8" t="n">
        <v>3.3</v>
      </c>
      <c r="G841" s="8" t="s">
        <v>81</v>
      </c>
      <c r="H841" s="16" t="n">
        <v>0.7</v>
      </c>
      <c r="I841" s="8"/>
      <c r="J841" s="8"/>
      <c r="K841" s="8"/>
      <c r="L841" s="8"/>
      <c r="M841" s="8"/>
      <c r="N841" s="8"/>
      <c r="O841" s="8" t="s">
        <v>82</v>
      </c>
    </row>
    <row r="842" customFormat="false" ht="15" hidden="false" customHeight="false" outlineLevel="0" collapsed="false">
      <c r="A842" s="8" t="n">
        <f aca="false">B842*4*LN(2)/(C842*1E-015*3.14*(F842*0.0001)^2)</f>
        <v>6.75409740966053E+019</v>
      </c>
      <c r="B842" s="8" t="n">
        <v>2.32404</v>
      </c>
      <c r="C842" s="8" t="n">
        <v>279</v>
      </c>
      <c r="D842" s="8" t="n">
        <v>4.8</v>
      </c>
      <c r="E842" s="6" t="n">
        <f aca="false">B842/(C842*1E-015)</f>
        <v>8329892473118.28</v>
      </c>
      <c r="F842" s="8" t="n">
        <v>3.3</v>
      </c>
      <c r="G842" s="8" t="s">
        <v>81</v>
      </c>
      <c r="H842" s="8" t="n">
        <v>0.735</v>
      </c>
      <c r="I842" s="8"/>
      <c r="J842" s="8"/>
      <c r="K842" s="8"/>
      <c r="L842" s="8"/>
      <c r="M842" s="8"/>
      <c r="N842" s="8"/>
      <c r="O842" s="8" t="s">
        <v>82</v>
      </c>
    </row>
    <row r="843" customFormat="false" ht="15" hidden="false" customHeight="false" outlineLevel="0" collapsed="false">
      <c r="A843" s="8" t="n">
        <f aca="false">B843*4*LN(2)/(C843*1E-015*3.14*(F843*0.0001)^2)</f>
        <v>6.74789269805073E+019</v>
      </c>
      <c r="B843" s="8" t="n">
        <v>2.321905</v>
      </c>
      <c r="C843" s="8" t="n">
        <v>279</v>
      </c>
      <c r="D843" s="8" t="n">
        <v>4.5</v>
      </c>
      <c r="E843" s="6" t="n">
        <f aca="false">B843/(C843*1E-015)</f>
        <v>8322240143369.18</v>
      </c>
      <c r="F843" s="8" t="n">
        <v>3.3</v>
      </c>
      <c r="G843" s="8" t="s">
        <v>81</v>
      </c>
      <c r="H843" s="16" t="n">
        <v>0.76</v>
      </c>
      <c r="I843" s="8"/>
      <c r="J843" s="8"/>
      <c r="K843" s="8"/>
      <c r="L843" s="8"/>
      <c r="M843" s="8"/>
      <c r="N843" s="8"/>
      <c r="O843" s="8" t="s">
        <v>82</v>
      </c>
    </row>
    <row r="844" customFormat="false" ht="15" hidden="false" customHeight="false" outlineLevel="0" collapsed="false">
      <c r="A844" s="8" t="n">
        <f aca="false">B844*4*LN(2)/(C844*1E-015*3.14*(F844*0.0001)^2)</f>
        <v>6.87078086218194E+019</v>
      </c>
      <c r="B844" s="8" t="n">
        <v>2.36419</v>
      </c>
      <c r="C844" s="8" t="n">
        <v>279</v>
      </c>
      <c r="D844" s="8" t="n">
        <v>4.8</v>
      </c>
      <c r="E844" s="6" t="n">
        <f aca="false">B844/(C844*1E-015)</f>
        <v>8473799283154.12</v>
      </c>
      <c r="F844" s="8" t="n">
        <v>3.3</v>
      </c>
      <c r="G844" s="8" t="s">
        <v>81</v>
      </c>
      <c r="H844" s="8" t="n">
        <v>0.825</v>
      </c>
      <c r="I844" s="8"/>
      <c r="J844" s="8"/>
      <c r="K844" s="8"/>
      <c r="L844" s="8"/>
      <c r="M844" s="8"/>
      <c r="N844" s="8"/>
      <c r="O844" s="8" t="s">
        <v>82</v>
      </c>
    </row>
    <row r="845" customFormat="false" ht="15" hidden="false" customHeight="false" outlineLevel="0" collapsed="false">
      <c r="A845" s="8" t="n">
        <f aca="false">B845*4*LN(2)/(C845*1E-015*3.14*(F845*0.0001)^2)</f>
        <v>6.8112475987971E+019</v>
      </c>
      <c r="B845" s="8" t="n">
        <v>2.343705</v>
      </c>
      <c r="C845" s="8" t="n">
        <v>279</v>
      </c>
      <c r="D845" s="8" t="n">
        <v>5.5</v>
      </c>
      <c r="E845" s="6" t="n">
        <f aca="false">B845/(C845*1E-015)</f>
        <v>8400376344086.02</v>
      </c>
      <c r="F845" s="8" t="n">
        <v>3.3</v>
      </c>
      <c r="G845" s="8" t="s">
        <v>81</v>
      </c>
      <c r="H845" s="8" t="n">
        <v>0.966</v>
      </c>
      <c r="I845" s="8"/>
      <c r="J845" s="8"/>
      <c r="K845" s="8"/>
      <c r="L845" s="8"/>
      <c r="M845" s="8"/>
      <c r="N845" s="8"/>
      <c r="O845" s="8" t="s">
        <v>82</v>
      </c>
    </row>
    <row r="846" customFormat="false" ht="15" hidden="false" customHeight="false" outlineLevel="0" collapsed="false">
      <c r="A846" s="8" t="n">
        <f aca="false">B846*4*LN(2)/(C846*1E-015*3.14*(F846*0.0001)^2)</f>
        <v>6.82531354923804E+019</v>
      </c>
      <c r="B846" s="8" t="n">
        <v>2.348545</v>
      </c>
      <c r="C846" s="8" t="n">
        <v>279</v>
      </c>
      <c r="D846" s="8" t="n">
        <v>5.5</v>
      </c>
      <c r="E846" s="6" t="n">
        <f aca="false">B846/(C846*1E-015)</f>
        <v>8417724014336.92</v>
      </c>
      <c r="F846" s="8" t="n">
        <v>3.3</v>
      </c>
      <c r="G846" s="8" t="s">
        <v>81</v>
      </c>
      <c r="H846" s="16" t="n">
        <v>0.94</v>
      </c>
      <c r="I846" s="8"/>
      <c r="J846" s="8"/>
      <c r="K846" s="8"/>
      <c r="L846" s="8"/>
      <c r="M846" s="8"/>
      <c r="N846" s="8"/>
      <c r="O846" s="8" t="s">
        <v>82</v>
      </c>
    </row>
    <row r="847" customFormat="false" ht="15" hidden="false" customHeight="false" outlineLevel="0" collapsed="false">
      <c r="A847" s="8" t="n">
        <f aca="false">B847*4*LN(2)/(C847*1E-015*3.14*(F847*0.0001)^2)</f>
        <v>6.76854116455545E+019</v>
      </c>
      <c r="B847" s="8" t="n">
        <v>2.32901</v>
      </c>
      <c r="C847" s="8" t="n">
        <v>279</v>
      </c>
      <c r="D847" s="8" t="n">
        <v>4</v>
      </c>
      <c r="E847" s="6" t="n">
        <f aca="false">B847/(C847*1E-015)</f>
        <v>8347706093189.96</v>
      </c>
      <c r="F847" s="8" t="n">
        <v>3.3</v>
      </c>
      <c r="G847" s="8" t="s">
        <v>81</v>
      </c>
      <c r="H847" s="8" t="n">
        <v>1.004</v>
      </c>
      <c r="I847" s="8"/>
      <c r="J847" s="8"/>
      <c r="K847" s="8"/>
      <c r="L847" s="8"/>
      <c r="M847" s="8"/>
      <c r="N847" s="8"/>
      <c r="O847" s="8" t="s">
        <v>82</v>
      </c>
    </row>
    <row r="848" customFormat="false" ht="15" hidden="false" customHeight="false" outlineLevel="0" collapsed="false">
      <c r="A848" s="8" t="n">
        <f aca="false">B848*4*LN(2)/(C848*1E-015*3.14*(F848*0.0001)^2)</f>
        <v>6.82913518659958E+019</v>
      </c>
      <c r="B848" s="8" t="n">
        <v>2.34986</v>
      </c>
      <c r="C848" s="8" t="n">
        <v>279</v>
      </c>
      <c r="D848" s="8" t="n">
        <v>6.8</v>
      </c>
      <c r="E848" s="6" t="n">
        <f aca="false">B848/(C848*1E-015)</f>
        <v>8422437275985.66</v>
      </c>
      <c r="F848" s="8" t="n">
        <v>3.3</v>
      </c>
      <c r="G848" s="8" t="s">
        <v>81</v>
      </c>
      <c r="H848" s="16" t="n">
        <v>0.99</v>
      </c>
      <c r="I848" s="8"/>
      <c r="J848" s="8"/>
      <c r="K848" s="8"/>
      <c r="L848" s="8"/>
      <c r="M848" s="8"/>
      <c r="N848" s="8"/>
      <c r="O848" s="8" t="s">
        <v>82</v>
      </c>
    </row>
    <row r="849" customFormat="false" ht="15" hidden="false" customHeight="false" outlineLevel="0" collapsed="false">
      <c r="A849" s="8" t="n">
        <f aca="false">B849*4*LN(2)/(C849*1E-015*3.14*(F849*0.0001)^2)</f>
        <v>6.8780753943321E+019</v>
      </c>
      <c r="B849" s="8" t="n">
        <v>2.3667</v>
      </c>
      <c r="C849" s="8" t="n">
        <v>279</v>
      </c>
      <c r="D849" s="8" t="n">
        <v>6.2</v>
      </c>
      <c r="E849" s="6" t="n">
        <f aca="false">B849/(C849*1E-015)</f>
        <v>8482795698924.73</v>
      </c>
      <c r="F849" s="8" t="n">
        <v>3.3</v>
      </c>
      <c r="G849" s="8" t="s">
        <v>81</v>
      </c>
      <c r="H849" s="8" t="n">
        <v>0.898</v>
      </c>
      <c r="I849" s="8"/>
      <c r="J849" s="8"/>
      <c r="K849" s="8"/>
      <c r="L849" s="8"/>
      <c r="M849" s="8"/>
      <c r="N849" s="8"/>
      <c r="O849" s="8" t="s">
        <v>82</v>
      </c>
    </row>
    <row r="850" customFormat="false" ht="15" hidden="false" customHeight="false" outlineLevel="0" collapsed="false">
      <c r="A850" s="8" t="n">
        <f aca="false">B850*4*LN(2)/(C850*1E-015*3.14*(F850*0.0001)^2)</f>
        <v>6.80883546266777E+019</v>
      </c>
      <c r="B850" s="8" t="n">
        <v>2.342875</v>
      </c>
      <c r="C850" s="8" t="n">
        <v>279</v>
      </c>
      <c r="D850" s="8" t="n">
        <v>3.8</v>
      </c>
      <c r="E850" s="6" t="n">
        <f aca="false">B850/(C850*1E-015)</f>
        <v>8397401433691.76</v>
      </c>
      <c r="F850" s="8" t="n">
        <v>3.3</v>
      </c>
      <c r="G850" s="8" t="s">
        <v>81</v>
      </c>
      <c r="H850" s="8" t="n">
        <v>0.775</v>
      </c>
      <c r="I850" s="8"/>
      <c r="J850" s="8"/>
      <c r="K850" s="8"/>
      <c r="L850" s="8"/>
      <c r="M850" s="8"/>
      <c r="N850" s="8"/>
      <c r="O850" s="8" t="s">
        <v>82</v>
      </c>
    </row>
    <row r="851" customFormat="false" ht="15" hidden="false" customHeight="false" outlineLevel="0" collapsed="false">
      <c r="A851" s="8" t="n">
        <f aca="false">B851*4*LN(2)/(C851*1E-015*3.14*(F851*0.0001)^2)</f>
        <v>6.82759490690253E+019</v>
      </c>
      <c r="B851" s="8" t="n">
        <v>2.34933</v>
      </c>
      <c r="C851" s="8" t="n">
        <v>279</v>
      </c>
      <c r="D851" s="8" t="n">
        <v>5.5</v>
      </c>
      <c r="E851" s="6" t="n">
        <f aca="false">B851/(C851*1E-015)</f>
        <v>8420537634408.6</v>
      </c>
      <c r="F851" s="8" t="n">
        <v>3.3</v>
      </c>
      <c r="G851" s="8" t="s">
        <v>81</v>
      </c>
      <c r="H851" s="8" t="n">
        <v>0.779</v>
      </c>
      <c r="I851" s="8"/>
      <c r="J851" s="8"/>
      <c r="K851" s="8"/>
      <c r="L851" s="8"/>
      <c r="M851" s="8"/>
      <c r="N851" s="8"/>
      <c r="O851" s="8" t="s">
        <v>82</v>
      </c>
    </row>
    <row r="852" customFormat="false" ht="15" hidden="false" customHeight="false" outlineLevel="0" collapsed="false">
      <c r="A852" s="8" t="n">
        <f aca="false">B852*4*LN(2)/(C852*1E-015*3.14*(F852*0.0001)^2)</f>
        <v>6.86460521245322E+019</v>
      </c>
      <c r="B852" s="8" t="n">
        <v>2.362065</v>
      </c>
      <c r="C852" s="8" t="n">
        <v>279</v>
      </c>
      <c r="D852" s="8" t="n">
        <v>4.8</v>
      </c>
      <c r="E852" s="6" t="n">
        <f aca="false">B852/(C852*1E-015)</f>
        <v>8466182795698.92</v>
      </c>
      <c r="F852" s="8" t="n">
        <v>3.3</v>
      </c>
      <c r="G852" s="8" t="s">
        <v>81</v>
      </c>
      <c r="H852" s="8" t="n">
        <v>0.763</v>
      </c>
      <c r="I852" s="8"/>
      <c r="J852" s="8"/>
      <c r="K852" s="8"/>
      <c r="L852" s="8"/>
      <c r="M852" s="8"/>
      <c r="N852" s="8"/>
      <c r="O852" s="8" t="s">
        <v>82</v>
      </c>
    </row>
    <row r="853" customFormat="false" ht="15" hidden="false" customHeight="false" outlineLevel="0" collapsed="false">
      <c r="A853" s="8" t="n">
        <f aca="false">B853*4*LN(2)/(C853*1E-015*3.14*(F853*0.0001)^2)</f>
        <v>6.87747962577003E+019</v>
      </c>
      <c r="B853" s="8" t="n">
        <v>2.366495</v>
      </c>
      <c r="C853" s="8" t="n">
        <v>279</v>
      </c>
      <c r="D853" s="8" t="n">
        <v>6.2</v>
      </c>
      <c r="E853" s="6" t="n">
        <f aca="false">B853/(C853*1E-015)</f>
        <v>8482060931899.64</v>
      </c>
      <c r="F853" s="8" t="n">
        <v>3.3</v>
      </c>
      <c r="G853" s="8" t="s">
        <v>81</v>
      </c>
      <c r="H853" s="8" t="n">
        <v>0.767</v>
      </c>
      <c r="I853" s="8"/>
      <c r="J853" s="8"/>
      <c r="K853" s="8"/>
      <c r="L853" s="8"/>
      <c r="M853" s="8"/>
      <c r="N853" s="8"/>
      <c r="O853" s="8" t="s">
        <v>82</v>
      </c>
    </row>
    <row r="854" customFormat="false" ht="15" hidden="false" customHeight="false" outlineLevel="0" collapsed="false">
      <c r="A854" s="8" t="n">
        <f aca="false">B854*4*LN(2)/(C854*1E-015*3.14*(F854*0.0001)^2)</f>
        <v>6.85777567040029E+019</v>
      </c>
      <c r="B854" s="8" t="n">
        <v>2.359715</v>
      </c>
      <c r="C854" s="8" t="n">
        <v>279</v>
      </c>
      <c r="D854" s="8" t="n">
        <v>5.5</v>
      </c>
      <c r="E854" s="6" t="n">
        <f aca="false">B854/(C854*1E-015)</f>
        <v>8457759856630.82</v>
      </c>
      <c r="F854" s="8" t="n">
        <v>3.3</v>
      </c>
      <c r="G854" s="8" t="s">
        <v>81</v>
      </c>
      <c r="H854" s="8" t="n">
        <v>0.754</v>
      </c>
      <c r="I854" s="8"/>
      <c r="J854" s="8"/>
      <c r="K854" s="8"/>
      <c r="L854" s="8"/>
      <c r="M854" s="8"/>
      <c r="N854" s="8"/>
      <c r="O854" s="8" t="s">
        <v>82</v>
      </c>
    </row>
    <row r="855" customFormat="false" ht="15" hidden="false" customHeight="false" outlineLevel="0" collapsed="false">
      <c r="A855" s="8" t="n">
        <f aca="false">B855*4*LN(2)/(C855*1E-015*3.14*(F855*0.0001)^2)</f>
        <v>6.86073998227007E+019</v>
      </c>
      <c r="B855" s="8" t="n">
        <v>2.360735</v>
      </c>
      <c r="C855" s="8" t="n">
        <v>279</v>
      </c>
      <c r="D855" s="8" t="n">
        <v>3.8</v>
      </c>
      <c r="E855" s="6" t="n">
        <f aca="false">B855/(C855*1E-015)</f>
        <v>8461415770609.32</v>
      </c>
      <c r="F855" s="8" t="n">
        <v>3.3</v>
      </c>
      <c r="G855" s="8" t="s">
        <v>81</v>
      </c>
      <c r="H855" s="16" t="n">
        <v>0.74</v>
      </c>
      <c r="I855" s="8"/>
      <c r="J855" s="8"/>
      <c r="K855" s="8"/>
      <c r="L855" s="8"/>
      <c r="M855" s="8"/>
      <c r="N855" s="8"/>
      <c r="O855" s="8" t="s">
        <v>82</v>
      </c>
    </row>
    <row r="856" customFormat="false" ht="15" hidden="false" customHeight="false" outlineLevel="0" collapsed="false">
      <c r="A856" s="8" t="n">
        <f aca="false">B856*4*LN(2)/(C856*1E-015*3.14*(F856*0.0001)^2)</f>
        <v>6.76322284031849E+019</v>
      </c>
      <c r="B856" s="8" t="n">
        <v>2.32718</v>
      </c>
      <c r="C856" s="8" t="n">
        <v>279</v>
      </c>
      <c r="D856" s="8" t="n">
        <v>3.8</v>
      </c>
      <c r="E856" s="6" t="n">
        <f aca="false">B856/(C856*1E-015)</f>
        <v>8341146953405.02</v>
      </c>
      <c r="F856" s="8" t="n">
        <v>3.3</v>
      </c>
      <c r="G856" s="8" t="s">
        <v>81</v>
      </c>
      <c r="H856" s="8" t="n">
        <v>0.761</v>
      </c>
      <c r="I856" s="8"/>
      <c r="J856" s="8"/>
      <c r="K856" s="8"/>
      <c r="L856" s="8"/>
      <c r="M856" s="8"/>
      <c r="N856" s="8"/>
      <c r="O856" s="8" t="s">
        <v>82</v>
      </c>
    </row>
    <row r="857" customFormat="false" ht="15" hidden="false" customHeight="false" outlineLevel="0" collapsed="false">
      <c r="A857" s="8" t="n">
        <f aca="false">B857*4*LN(2)/(C857*1E-015*3.14*(F857*0.0001)^2)</f>
        <v>6.87798820868887E+019</v>
      </c>
      <c r="B857" s="8" t="n">
        <v>2.36667</v>
      </c>
      <c r="C857" s="8" t="n">
        <v>279</v>
      </c>
      <c r="D857" s="8" t="n">
        <v>4.8</v>
      </c>
      <c r="E857" s="6" t="n">
        <f aca="false">B857/(C857*1E-015)</f>
        <v>8482688172043.01</v>
      </c>
      <c r="F857" s="8" t="n">
        <v>3.3</v>
      </c>
      <c r="G857" s="8" t="s">
        <v>81</v>
      </c>
      <c r="H857" s="8" t="n">
        <v>0.784</v>
      </c>
      <c r="I857" s="8"/>
      <c r="J857" s="8"/>
      <c r="K857" s="8"/>
      <c r="L857" s="8"/>
      <c r="M857" s="8"/>
      <c r="N857" s="8"/>
      <c r="O857" s="8" t="s">
        <v>82</v>
      </c>
    </row>
    <row r="858" customFormat="false" ht="15" hidden="false" customHeight="false" outlineLevel="0" collapsed="false">
      <c r="A858" s="8" t="n">
        <f aca="false">B858*4*LN(2)/(C858*1E-015*3.14*(F858*0.0001)^2)</f>
        <v>6.88105423714242E+019</v>
      </c>
      <c r="B858" s="8" t="n">
        <v>2.367725</v>
      </c>
      <c r="C858" s="8" t="n">
        <v>279</v>
      </c>
      <c r="D858" s="8" t="n">
        <v>6.2</v>
      </c>
      <c r="E858" s="6" t="n">
        <f aca="false">B858/(C858*1E-015)</f>
        <v>8486469534050.18</v>
      </c>
      <c r="F858" s="8" t="n">
        <v>3.3</v>
      </c>
      <c r="G858" s="8" t="s">
        <v>81</v>
      </c>
      <c r="H858" s="8" t="n">
        <v>0.825</v>
      </c>
      <c r="I858" s="8"/>
      <c r="J858" s="8"/>
      <c r="K858" s="8"/>
      <c r="L858" s="8"/>
      <c r="M858" s="8"/>
      <c r="N858" s="8"/>
      <c r="O858" s="8" t="s">
        <v>82</v>
      </c>
    </row>
    <row r="859" customFormat="false" ht="15" hidden="false" customHeight="false" outlineLevel="0" collapsed="false">
      <c r="A859" s="8" t="n">
        <f aca="false">B859*4*LN(2)/(C859*1E-015*3.14*(F859*0.0001)^2)</f>
        <v>6.96066926035099E+019</v>
      </c>
      <c r="B859" s="8" t="n">
        <v>2.39512</v>
      </c>
      <c r="C859" s="8" t="n">
        <v>279</v>
      </c>
      <c r="D859" s="8" t="n">
        <v>6.2</v>
      </c>
      <c r="E859" s="6" t="n">
        <f aca="false">B859/(C859*1E-015)</f>
        <v>8584659498207.88</v>
      </c>
      <c r="F859" s="8" t="n">
        <v>3.3</v>
      </c>
      <c r="G859" s="8" t="s">
        <v>81</v>
      </c>
      <c r="H859" s="8" t="n">
        <v>0.844</v>
      </c>
      <c r="I859" s="8"/>
      <c r="J859" s="8"/>
      <c r="K859" s="8"/>
      <c r="L859" s="8"/>
      <c r="M859" s="8"/>
      <c r="N859" s="8"/>
      <c r="O859" s="8" t="s">
        <v>82</v>
      </c>
    </row>
    <row r="860" customFormat="false" ht="15" hidden="false" customHeight="false" outlineLevel="0" collapsed="false">
      <c r="A860" s="8" t="n">
        <f aca="false">B860*4*LN(2)/(C860*1E-015*3.14*(F860*0.0001)^2)</f>
        <v>6.76489389848038E+019</v>
      </c>
      <c r="B860" s="8" t="n">
        <v>2.327755</v>
      </c>
      <c r="C860" s="8" t="n">
        <v>279</v>
      </c>
      <c r="D860" s="8" t="n">
        <v>4.5</v>
      </c>
      <c r="E860" s="6" t="n">
        <f aca="false">B860/(C860*1E-015)</f>
        <v>8343207885304.66</v>
      </c>
      <c r="F860" s="8" t="n">
        <v>3.3</v>
      </c>
      <c r="G860" s="8" t="s">
        <v>81</v>
      </c>
      <c r="H860" s="8" t="n">
        <v>0.788</v>
      </c>
      <c r="I860" s="8"/>
      <c r="J860" s="8"/>
      <c r="K860" s="8"/>
      <c r="L860" s="8"/>
      <c r="M860" s="8"/>
      <c r="N860" s="8"/>
      <c r="O860" s="8" t="s">
        <v>82</v>
      </c>
    </row>
    <row r="861" customFormat="false" ht="15" hidden="false" customHeight="false" outlineLevel="0" collapsed="false">
      <c r="A861" s="8" t="n">
        <f aca="false">B861*4*LN(2)/(C861*1E-015*3.14*(F861*0.0001)^2)</f>
        <v>6.81967554430924E+019</v>
      </c>
      <c r="B861" s="8" t="n">
        <v>2.346605</v>
      </c>
      <c r="C861" s="8" t="n">
        <v>279</v>
      </c>
      <c r="D861" s="8" t="n">
        <v>5.5</v>
      </c>
      <c r="E861" s="6" t="n">
        <f aca="false">B861/(C861*1E-015)</f>
        <v>8410770609319</v>
      </c>
      <c r="F861" s="8" t="n">
        <v>3.3</v>
      </c>
      <c r="G861" s="8" t="s">
        <v>81</v>
      </c>
      <c r="H861" s="8" t="n">
        <v>0.767</v>
      </c>
      <c r="I861" s="8"/>
      <c r="J861" s="8"/>
      <c r="K861" s="8"/>
      <c r="L861" s="8"/>
      <c r="M861" s="8"/>
      <c r="N861" s="8"/>
      <c r="O861" s="8" t="s">
        <v>82</v>
      </c>
    </row>
    <row r="862" customFormat="false" ht="15" hidden="false" customHeight="false" outlineLevel="0" collapsed="false">
      <c r="A862" s="8" t="n">
        <f aca="false">B862*4*LN(2)/(C862*1E-015*3.14*(F862*0.0001)^2)</f>
        <v>6.83398852073932E+019</v>
      </c>
      <c r="B862" s="8" t="n">
        <v>2.35153</v>
      </c>
      <c r="C862" s="8" t="n">
        <v>279</v>
      </c>
      <c r="D862" s="8" t="n">
        <v>4</v>
      </c>
      <c r="E862" s="6" t="n">
        <f aca="false">B862/(C862*1E-015)</f>
        <v>8428422939068.1</v>
      </c>
      <c r="F862" s="8" t="n">
        <v>3.3</v>
      </c>
      <c r="G862" s="8" t="s">
        <v>81</v>
      </c>
      <c r="H862" s="8" t="n">
        <v>0.741</v>
      </c>
      <c r="I862" s="8"/>
      <c r="J862" s="8"/>
      <c r="K862" s="8"/>
      <c r="L862" s="8"/>
      <c r="M862" s="8"/>
      <c r="N862" s="8"/>
      <c r="O862" s="8" t="s">
        <v>82</v>
      </c>
    </row>
    <row r="863" customFormat="false" ht="15" hidden="false" customHeight="false" outlineLevel="0" collapsed="false">
      <c r="A863" s="8" t="n">
        <f aca="false">B863*4*LN(2)/(C863*1E-015*3.14*(F863*0.0001)^2)</f>
        <v>6.87323659113289E+019</v>
      </c>
      <c r="B863" s="8" t="n">
        <v>2.365035</v>
      </c>
      <c r="C863" s="8" t="n">
        <v>279</v>
      </c>
      <c r="D863" s="8" t="n">
        <v>4.5</v>
      </c>
      <c r="E863" s="6" t="n">
        <f aca="false">B863/(C863*1E-015)</f>
        <v>8476827956989.25</v>
      </c>
      <c r="F863" s="8" t="n">
        <v>3.3</v>
      </c>
      <c r="G863" s="8" t="s">
        <v>81</v>
      </c>
      <c r="H863" s="8" t="n">
        <v>0.749</v>
      </c>
      <c r="I863" s="8"/>
      <c r="J863" s="8"/>
      <c r="K863" s="8"/>
      <c r="L863" s="8"/>
      <c r="M863" s="8"/>
      <c r="N863" s="8"/>
      <c r="O863" s="8" t="s">
        <v>82</v>
      </c>
    </row>
    <row r="864" customFormat="false" ht="15" hidden="false" customHeight="false" outlineLevel="0" collapsed="false">
      <c r="A864" s="8" t="n">
        <f aca="false">B864*4*LN(2)/(C864*1E-015*3.14*(F864*0.0001)^2)</f>
        <v>6.93582135203074E+019</v>
      </c>
      <c r="B864" s="8" t="n">
        <v>2.38657</v>
      </c>
      <c r="C864" s="8" t="n">
        <v>279</v>
      </c>
      <c r="D864" s="8" t="n">
        <v>3.6</v>
      </c>
      <c r="E864" s="6" t="n">
        <f aca="false">B864/(C864*1E-015)</f>
        <v>8554014336917.56</v>
      </c>
      <c r="F864" s="8" t="n">
        <v>3.3</v>
      </c>
      <c r="G864" s="8" t="s">
        <v>81</v>
      </c>
      <c r="H864" s="8" t="n">
        <v>0.752</v>
      </c>
      <c r="I864" s="8"/>
      <c r="J864" s="8"/>
      <c r="K864" s="8"/>
      <c r="L864" s="8"/>
      <c r="M864" s="8"/>
      <c r="N864" s="8"/>
      <c r="O864" s="8" t="s">
        <v>82</v>
      </c>
    </row>
    <row r="865" customFormat="false" ht="15" hidden="false" customHeight="false" outlineLevel="0" collapsed="false">
      <c r="A865" s="8" t="n">
        <f aca="false">B865*4*LN(2)/(C865*1E-015*3.14*(F865*0.0001)^2)</f>
        <v>6.91598661819615E+019</v>
      </c>
      <c r="B865" s="8" t="n">
        <v>2.379745</v>
      </c>
      <c r="C865" s="8" t="n">
        <v>279</v>
      </c>
      <c r="D865" s="8" t="n">
        <v>4.8</v>
      </c>
      <c r="E865" s="6" t="n">
        <f aca="false">B865/(C865*1E-015)</f>
        <v>8529551971326.17</v>
      </c>
      <c r="F865" s="8" t="n">
        <v>3.3</v>
      </c>
      <c r="G865" s="8" t="s">
        <v>81</v>
      </c>
      <c r="H865" s="8" t="n">
        <v>0.741</v>
      </c>
      <c r="I865" s="8"/>
      <c r="J865" s="8"/>
      <c r="K865" s="8"/>
      <c r="L865" s="8"/>
      <c r="M865" s="8"/>
      <c r="N865" s="8"/>
      <c r="O865" s="8" t="s">
        <v>82</v>
      </c>
    </row>
    <row r="866" customFormat="false" ht="15" hidden="false" customHeight="false" outlineLevel="0" collapsed="false">
      <c r="A866" s="8" t="n">
        <f aca="false">B866*4*LN(2)/(C866*1E-015*3.14*(F866*0.0001)^2)</f>
        <v>6.81934133267686E+019</v>
      </c>
      <c r="B866" s="8" t="n">
        <v>2.34649</v>
      </c>
      <c r="C866" s="8" t="n">
        <v>279</v>
      </c>
      <c r="D866" s="8" t="n">
        <v>4</v>
      </c>
      <c r="E866" s="6" t="n">
        <f aca="false">B866/(C866*1E-015)</f>
        <v>8410358422939.07</v>
      </c>
      <c r="F866" s="8" t="n">
        <v>3.3</v>
      </c>
      <c r="G866" s="8" t="s">
        <v>81</v>
      </c>
      <c r="H866" s="8" t="n">
        <v>0.739</v>
      </c>
      <c r="I866" s="8"/>
      <c r="J866" s="8"/>
      <c r="K866" s="8"/>
      <c r="L866" s="8"/>
      <c r="M866" s="8"/>
      <c r="N866" s="8"/>
      <c r="O866" s="8" t="s">
        <v>82</v>
      </c>
    </row>
    <row r="867" customFormat="false" ht="15" hidden="false" customHeight="false" outlineLevel="0" collapsed="false">
      <c r="A867" s="8" t="n">
        <f aca="false">B867*4*LN(2)/(C867*1E-015*3.14*(F867*0.0001)^2)</f>
        <v>6.80651051218166E+019</v>
      </c>
      <c r="B867" s="8" t="n">
        <v>2.342075</v>
      </c>
      <c r="C867" s="8" t="n">
        <v>279</v>
      </c>
      <c r="D867" s="8" t="n">
        <v>4</v>
      </c>
      <c r="E867" s="6" t="n">
        <f aca="false">B867/(C867*1E-015)</f>
        <v>8394534050179.21</v>
      </c>
      <c r="F867" s="8" t="n">
        <v>3.3</v>
      </c>
      <c r="G867" s="8" t="s">
        <v>81</v>
      </c>
      <c r="H867" s="8" t="n">
        <v>0.749</v>
      </c>
      <c r="I867" s="8"/>
      <c r="J867" s="8"/>
      <c r="K867" s="8"/>
      <c r="L867" s="8"/>
      <c r="M867" s="8"/>
      <c r="N867" s="8"/>
      <c r="O867" s="8" t="s">
        <v>82</v>
      </c>
    </row>
    <row r="868" customFormat="false" ht="15" hidden="false" customHeight="false" outlineLevel="0" collapsed="false">
      <c r="A868" s="8" t="n">
        <f aca="false">B868*4*LN(2)/(C868*1E-015*3.14*(F868*0.0001)^2)</f>
        <v>6.76749493683671E+019</v>
      </c>
      <c r="B868" s="8" t="n">
        <v>2.32865</v>
      </c>
      <c r="C868" s="8" t="n">
        <v>279</v>
      </c>
      <c r="D868" s="8" t="n">
        <v>4.8</v>
      </c>
      <c r="E868" s="6" t="n">
        <f aca="false">B868/(C868*1E-015)</f>
        <v>8346415770609.32</v>
      </c>
      <c r="F868" s="8" t="n">
        <v>3.3</v>
      </c>
      <c r="G868" s="8" t="s">
        <v>81</v>
      </c>
      <c r="H868" s="8" t="n">
        <v>0.832</v>
      </c>
      <c r="I868" s="8"/>
      <c r="J868" s="8"/>
      <c r="K868" s="8"/>
      <c r="L868" s="8"/>
      <c r="M868" s="8"/>
      <c r="N868" s="8"/>
      <c r="O868" s="8" t="s">
        <v>82</v>
      </c>
    </row>
    <row r="869" customFormat="false" ht="15" hidden="false" customHeight="false" outlineLevel="0" collapsed="false">
      <c r="A869" s="8" t="n">
        <f aca="false">B869*4*LN(2)/(C869*1E-015*3.14*(F869*0.0001)^2)</f>
        <v>6.81393582279666E+019</v>
      </c>
      <c r="B869" s="8" t="n">
        <v>2.34463</v>
      </c>
      <c r="C869" s="8" t="n">
        <v>279</v>
      </c>
      <c r="D869" s="8" t="n">
        <v>5.5</v>
      </c>
      <c r="E869" s="6" t="n">
        <f aca="false">B869/(C869*1E-015)</f>
        <v>8403691756272.4</v>
      </c>
      <c r="F869" s="8" t="n">
        <v>3.3</v>
      </c>
      <c r="G869" s="8" t="s">
        <v>81</v>
      </c>
      <c r="H869" s="8" t="n">
        <v>0.938</v>
      </c>
      <c r="I869" s="8"/>
      <c r="J869" s="8"/>
      <c r="K869" s="8"/>
      <c r="L869" s="8"/>
      <c r="M869" s="8"/>
      <c r="N869" s="8"/>
      <c r="O869" s="8" t="s">
        <v>82</v>
      </c>
    </row>
    <row r="870" customFormat="false" ht="15" hidden="false" customHeight="false" outlineLevel="0" collapsed="false">
      <c r="A870" s="8" t="n">
        <f aca="false">B870*4*LN(2)/(C870*1E-015*3.14*(F870*0.0001)^2)</f>
        <v>6.83183794153968E+019</v>
      </c>
      <c r="B870" s="8" t="n">
        <v>2.35079</v>
      </c>
      <c r="C870" s="8" t="n">
        <v>279</v>
      </c>
      <c r="D870" s="8" t="n">
        <v>5.5</v>
      </c>
      <c r="E870" s="6" t="n">
        <f aca="false">B870/(C870*1E-015)</f>
        <v>8425770609319</v>
      </c>
      <c r="F870" s="8" t="n">
        <v>3.3</v>
      </c>
      <c r="G870" s="8" t="s">
        <v>81</v>
      </c>
      <c r="H870" s="8" t="n">
        <v>0.886</v>
      </c>
      <c r="I870" s="8"/>
      <c r="J870" s="8"/>
      <c r="K870" s="8"/>
      <c r="L870" s="8"/>
      <c r="M870" s="8"/>
      <c r="N870" s="8"/>
      <c r="O870" s="8" t="s">
        <v>82</v>
      </c>
    </row>
    <row r="871" customFormat="false" ht="15" hidden="false" customHeight="false" outlineLevel="0" collapsed="false">
      <c r="A871" s="8" t="n">
        <f aca="false">B871*4*LN(2)/(C871*1E-015*3.14*(F871*0.0001)^2)</f>
        <v>6.75068263863406E+019</v>
      </c>
      <c r="B871" s="8" t="n">
        <v>2.322865</v>
      </c>
      <c r="C871" s="8" t="n">
        <v>279</v>
      </c>
      <c r="D871" s="8" t="n">
        <v>6</v>
      </c>
      <c r="E871" s="6" t="n">
        <f aca="false">B871/(C871*1E-015)</f>
        <v>8325681003584.23</v>
      </c>
      <c r="F871" s="8" t="n">
        <v>3.3</v>
      </c>
      <c r="G871" s="8" t="s">
        <v>81</v>
      </c>
      <c r="H871" s="8" t="n">
        <v>0.764</v>
      </c>
      <c r="I871" s="8"/>
      <c r="J871" s="8"/>
      <c r="K871" s="8"/>
      <c r="L871" s="8"/>
      <c r="M871" s="8"/>
      <c r="N871" s="8"/>
      <c r="O871" s="8" t="s">
        <v>82</v>
      </c>
    </row>
    <row r="872" customFormat="false" ht="15" hidden="false" customHeight="false" outlineLevel="0" collapsed="false">
      <c r="A872" s="8" t="n">
        <f aca="false">B872*4*LN(2)/(C872*1E-015*3.14*(F872*0.0001)^2)</f>
        <v>6.85482588947104E+019</v>
      </c>
      <c r="B872" s="8" t="n">
        <v>2.3587</v>
      </c>
      <c r="C872" s="8" t="n">
        <v>279</v>
      </c>
      <c r="D872" s="8" t="n">
        <v>4.8</v>
      </c>
      <c r="E872" s="6" t="n">
        <f aca="false">B872/(C872*1E-015)</f>
        <v>8454121863799.28</v>
      </c>
      <c r="F872" s="8" t="n">
        <v>3.3</v>
      </c>
      <c r="G872" s="8" t="s">
        <v>81</v>
      </c>
      <c r="H872" s="8" t="n">
        <v>0.734</v>
      </c>
      <c r="I872" s="8"/>
      <c r="J872" s="8"/>
      <c r="K872" s="8"/>
      <c r="L872" s="8"/>
      <c r="M872" s="8"/>
      <c r="N872" s="8"/>
      <c r="O872" s="8" t="s">
        <v>82</v>
      </c>
    </row>
    <row r="873" customFormat="false" ht="15" hidden="false" customHeight="false" outlineLevel="0" collapsed="false">
      <c r="A873" s="8" t="n">
        <f aca="false">B873*4*LN(2)/(C873*1E-015*3.14*(F873*0.0001)^2)</f>
        <v>6.92528642014057E+019</v>
      </c>
      <c r="B873" s="8" t="n">
        <v>2.382945</v>
      </c>
      <c r="C873" s="8" t="n">
        <v>279</v>
      </c>
      <c r="D873" s="8" t="n">
        <v>4.8</v>
      </c>
      <c r="E873" s="6" t="n">
        <f aca="false">B873/(C873*1E-015)</f>
        <v>8541021505376.34</v>
      </c>
      <c r="F873" s="8" t="n">
        <v>3.3</v>
      </c>
      <c r="G873" s="8" t="s">
        <v>81</v>
      </c>
      <c r="H873" s="8" t="n">
        <v>0.736</v>
      </c>
      <c r="I873" s="8"/>
      <c r="J873" s="8"/>
      <c r="K873" s="8"/>
      <c r="L873" s="8"/>
      <c r="M873" s="8"/>
      <c r="N873" s="8"/>
      <c r="O873" s="8" t="s">
        <v>82</v>
      </c>
    </row>
    <row r="874" customFormat="false" ht="15" hidden="false" customHeight="false" outlineLevel="0" collapsed="false">
      <c r="A874" s="8" t="n">
        <f aca="false">B874*4*LN(2)/(C874*1E-015*3.14*(F874*0.0001)^2)</f>
        <v>6.67314553992244E+019</v>
      </c>
      <c r="B874" s="8" t="n">
        <v>2.296185</v>
      </c>
      <c r="C874" s="8" t="n">
        <v>279</v>
      </c>
      <c r="D874" s="8" t="n">
        <v>4.8</v>
      </c>
      <c r="E874" s="6" t="n">
        <f aca="false">B874/(C874*1E-015)</f>
        <v>8230053763440.86</v>
      </c>
      <c r="F874" s="8" t="n">
        <v>3.3</v>
      </c>
      <c r="G874" s="8" t="s">
        <v>81</v>
      </c>
      <c r="H874" s="8" t="n">
        <v>0.703</v>
      </c>
      <c r="I874" s="8"/>
      <c r="J874" s="8"/>
      <c r="K874" s="8"/>
      <c r="L874" s="8"/>
      <c r="M874" s="8"/>
      <c r="N874" s="8"/>
      <c r="O874" s="8" t="s">
        <v>82</v>
      </c>
    </row>
    <row r="875" customFormat="false" ht="15" hidden="false" customHeight="false" outlineLevel="0" collapsed="false">
      <c r="A875" s="8" t="n">
        <f aca="false">B875*4*LN(2)/(C875*1E-015*3.14*(F875*0.0001)^2)</f>
        <v>6.701538997734E+019</v>
      </c>
      <c r="B875" s="8" t="n">
        <v>2.305955</v>
      </c>
      <c r="C875" s="8" t="n">
        <v>279</v>
      </c>
      <c r="D875" s="8" t="n">
        <v>5.5</v>
      </c>
      <c r="E875" s="6" t="n">
        <f aca="false">B875/(C875*1E-015)</f>
        <v>8265071684587.81</v>
      </c>
      <c r="F875" s="8" t="n">
        <v>3.3</v>
      </c>
      <c r="G875" s="8" t="s">
        <v>81</v>
      </c>
      <c r="H875" s="8" t="n">
        <v>0.707</v>
      </c>
      <c r="I875" s="8"/>
      <c r="J875" s="8"/>
      <c r="K875" s="8"/>
      <c r="L875" s="8"/>
      <c r="M875" s="8"/>
      <c r="N875" s="8"/>
      <c r="O875" s="8" t="s">
        <v>82</v>
      </c>
    </row>
    <row r="876" customFormat="false" ht="15" hidden="false" customHeight="false" outlineLevel="0" collapsed="false">
      <c r="A876" s="8" t="n">
        <f aca="false">B876*4*LN(2)/(C876*1E-015*3.14*(F876*0.0001)^2)</f>
        <v>6.80244184883098E+019</v>
      </c>
      <c r="B876" s="8" t="n">
        <v>2.340675</v>
      </c>
      <c r="C876" s="8" t="n">
        <v>279</v>
      </c>
      <c r="D876" s="8" t="n">
        <v>5.5</v>
      </c>
      <c r="E876" s="6" t="n">
        <f aca="false">B876/(C876*1E-015)</f>
        <v>8389516129032.26</v>
      </c>
      <c r="F876" s="8" t="n">
        <v>3.3</v>
      </c>
      <c r="G876" s="8" t="s">
        <v>81</v>
      </c>
      <c r="H876" s="8" t="n">
        <v>0.705</v>
      </c>
      <c r="I876" s="8"/>
      <c r="J876" s="8"/>
      <c r="K876" s="8"/>
      <c r="L876" s="8"/>
      <c r="M876" s="8"/>
      <c r="N876" s="8"/>
      <c r="O876" s="8" t="s">
        <v>82</v>
      </c>
    </row>
    <row r="877" customFormat="false" ht="15" hidden="false" customHeight="false" outlineLevel="0" collapsed="false">
      <c r="A877" s="8" t="n">
        <f aca="false">B877*4*LN(2)/(C877*1E-015*3.14*(F877*0.0001)^2)</f>
        <v>6.92640530256201E+019</v>
      </c>
      <c r="B877" s="8" t="n">
        <v>2.38333</v>
      </c>
      <c r="C877" s="8" t="n">
        <v>279</v>
      </c>
      <c r="D877" s="8" t="n">
        <v>4.8</v>
      </c>
      <c r="E877" s="6" t="n">
        <f aca="false">B877/(C877*1E-015)</f>
        <v>8542401433691.76</v>
      </c>
      <c r="F877" s="8" t="n">
        <v>3.3</v>
      </c>
      <c r="G877" s="8" t="s">
        <v>81</v>
      </c>
      <c r="H877" s="16" t="n">
        <v>0.67</v>
      </c>
      <c r="I877" s="8"/>
      <c r="J877" s="8"/>
      <c r="K877" s="8"/>
      <c r="L877" s="8"/>
      <c r="M877" s="8"/>
      <c r="N877" s="8"/>
      <c r="O877" s="8" t="s">
        <v>82</v>
      </c>
    </row>
    <row r="878" customFormat="false" ht="15" hidden="false" customHeight="false" outlineLevel="0" collapsed="false">
      <c r="A878" s="8" t="n">
        <f aca="false">B878*4*LN(2)/(C878*1E-015*3.14*(F878*0.0001)^2)</f>
        <v>6.84353534867289E+019</v>
      </c>
      <c r="B878" s="8" t="n">
        <v>2.354815</v>
      </c>
      <c r="C878" s="8" t="n">
        <v>279</v>
      </c>
      <c r="D878" s="8" t="n">
        <v>4.5</v>
      </c>
      <c r="E878" s="6" t="n">
        <f aca="false">B878/(C878*1E-015)</f>
        <v>8440197132616.49</v>
      </c>
      <c r="F878" s="8" t="n">
        <v>3.3</v>
      </c>
      <c r="G878" s="8" t="s">
        <v>81</v>
      </c>
      <c r="H878" s="8" t="n">
        <v>0.677</v>
      </c>
      <c r="I878" s="8"/>
      <c r="J878" s="8"/>
      <c r="K878" s="8"/>
      <c r="L878" s="8"/>
      <c r="M878" s="8"/>
      <c r="N878" s="8"/>
      <c r="O878" s="8" t="s">
        <v>82</v>
      </c>
    </row>
    <row r="879" customFormat="false" ht="15" hidden="false" customHeight="false" outlineLevel="0" collapsed="false">
      <c r="A879" s="8" t="n">
        <f aca="false">B879*4*LN(2)/(C879*1E-015*3.14*(F879*0.0001)^2)</f>
        <v>6.79267705678934E+019</v>
      </c>
      <c r="B879" s="8" t="n">
        <v>2.337315</v>
      </c>
      <c r="C879" s="8" t="n">
        <v>279</v>
      </c>
      <c r="D879" s="8" t="n">
        <v>4.5</v>
      </c>
      <c r="E879" s="6" t="n">
        <f aca="false">B879/(C879*1E-015)</f>
        <v>8377473118279.57</v>
      </c>
      <c r="F879" s="8" t="n">
        <v>3.3</v>
      </c>
      <c r="G879" s="8" t="s">
        <v>81</v>
      </c>
      <c r="H879" s="8" t="n">
        <v>0.718</v>
      </c>
      <c r="I879" s="8"/>
      <c r="J879" s="8"/>
      <c r="K879" s="8"/>
      <c r="L879" s="8"/>
      <c r="M879" s="8"/>
      <c r="N879" s="8"/>
      <c r="O879" s="8" t="s">
        <v>82</v>
      </c>
    </row>
    <row r="880" customFormat="false" ht="15" hidden="false" customHeight="false" outlineLevel="0" collapsed="false">
      <c r="A880" s="8" t="n">
        <f aca="false">B880*4*LN(2)/(C880*1E-015*3.14*(F880*0.0001)^2)</f>
        <v>6.73453876369616E+019</v>
      </c>
      <c r="B880" s="8" t="n">
        <v>2.31731</v>
      </c>
      <c r="C880" s="8" t="n">
        <v>279</v>
      </c>
      <c r="D880" s="8" t="n">
        <v>5.5</v>
      </c>
      <c r="E880" s="6" t="n">
        <f aca="false">B880/(C880*1E-015)</f>
        <v>8305770609319</v>
      </c>
      <c r="F880" s="8" t="n">
        <v>3.3</v>
      </c>
      <c r="G880" s="8" t="s">
        <v>81</v>
      </c>
      <c r="H880" s="8" t="n">
        <v>0.805</v>
      </c>
      <c r="I880" s="8"/>
      <c r="J880" s="8"/>
      <c r="K880" s="8"/>
      <c r="L880" s="8"/>
      <c r="M880" s="8"/>
      <c r="N880" s="8"/>
      <c r="O880" s="8" t="s">
        <v>82</v>
      </c>
    </row>
    <row r="881" customFormat="false" ht="15" hidden="false" customHeight="false" outlineLevel="0" collapsed="false">
      <c r="A881" s="8" t="n">
        <f aca="false">B881*4*LN(2)/(C881*1E-015*3.14*(F881*0.0001)^2)</f>
        <v>6.88715723216845E+019</v>
      </c>
      <c r="B881" s="8" t="n">
        <v>2.369825</v>
      </c>
      <c r="C881" s="8" t="n">
        <v>279</v>
      </c>
      <c r="D881" s="8" t="n">
        <v>5.5</v>
      </c>
      <c r="E881" s="6" t="n">
        <f aca="false">B881/(C881*1E-015)</f>
        <v>8493996415770.61</v>
      </c>
      <c r="F881" s="8" t="n">
        <v>3.3</v>
      </c>
      <c r="G881" s="8" t="s">
        <v>81</v>
      </c>
      <c r="H881" s="8" t="n">
        <v>0.789</v>
      </c>
      <c r="I881" s="8"/>
      <c r="J881" s="8"/>
      <c r="K881" s="8"/>
      <c r="L881" s="8"/>
      <c r="M881" s="8"/>
      <c r="N881" s="8"/>
      <c r="O881" s="8" t="s">
        <v>82</v>
      </c>
    </row>
    <row r="882" customFormat="false" ht="15" hidden="false" customHeight="false" outlineLevel="0" collapsed="false">
      <c r="A882" s="8" t="n">
        <f aca="false">B882*4*LN(2)/(C882*1E-015*3.14*(F882*0.0001)^2)</f>
        <v>6.82256720147633E+019</v>
      </c>
      <c r="B882" s="8" t="n">
        <v>2.3476</v>
      </c>
      <c r="C882" s="8" t="n">
        <v>279</v>
      </c>
      <c r="D882" s="8" t="n">
        <v>4.5</v>
      </c>
      <c r="E882" s="6" t="n">
        <f aca="false">B882/(C882*1E-015)</f>
        <v>8414336917562.72</v>
      </c>
      <c r="F882" s="8" t="n">
        <v>3.3</v>
      </c>
      <c r="G882" s="8" t="s">
        <v>81</v>
      </c>
      <c r="H882" s="8" t="n">
        <v>0.719</v>
      </c>
      <c r="I882" s="8"/>
      <c r="J882" s="8"/>
      <c r="K882" s="8"/>
      <c r="L882" s="8"/>
      <c r="M882" s="8"/>
      <c r="N882" s="8"/>
      <c r="O882" s="8" t="s">
        <v>82</v>
      </c>
    </row>
    <row r="883" customFormat="false" ht="15" hidden="false" customHeight="false" outlineLevel="0" collapsed="false">
      <c r="A883" s="8" t="n">
        <f aca="false">B883*4*LN(2)/(C883*1E-015*3.14*(F883*0.0001)^2)</f>
        <v>6.73802618942532E+019</v>
      </c>
      <c r="B883" s="8" t="n">
        <v>2.31851</v>
      </c>
      <c r="C883" s="8" t="n">
        <v>279</v>
      </c>
      <c r="D883" s="8" t="n">
        <v>5.5</v>
      </c>
      <c r="E883" s="6" t="n">
        <f aca="false">B883/(C883*1E-015)</f>
        <v>8310071684587.81</v>
      </c>
      <c r="F883" s="8" t="n">
        <v>3.3</v>
      </c>
      <c r="G883" s="8" t="s">
        <v>81</v>
      </c>
      <c r="H883" s="16" t="n">
        <v>0.7</v>
      </c>
      <c r="I883" s="8"/>
      <c r="J883" s="8"/>
      <c r="K883" s="8"/>
      <c r="L883" s="8"/>
      <c r="M883" s="8"/>
      <c r="N883" s="8"/>
      <c r="O883" s="8" t="s">
        <v>82</v>
      </c>
    </row>
    <row r="884" customFormat="false" ht="15" hidden="false" customHeight="false" outlineLevel="0" collapsed="false">
      <c r="A884" s="8" t="n">
        <f aca="false">B884*4*LN(2)/(C884*1E-015*3.14*(F884*0.0001)^2)</f>
        <v>6.81893446634179E+019</v>
      </c>
      <c r="B884" s="8" t="n">
        <v>2.34635</v>
      </c>
      <c r="C884" s="8" t="n">
        <v>279</v>
      </c>
      <c r="D884" s="8" t="n">
        <v>4.5</v>
      </c>
      <c r="E884" s="6" t="n">
        <f aca="false">B884/(C884*1E-015)</f>
        <v>8409856630824.37</v>
      </c>
      <c r="F884" s="8" t="n">
        <v>3.3</v>
      </c>
      <c r="G884" s="8" t="s">
        <v>81</v>
      </c>
      <c r="H884" s="8" t="n">
        <v>0.678</v>
      </c>
      <c r="I884" s="8"/>
      <c r="J884" s="8"/>
      <c r="K884" s="8"/>
      <c r="L884" s="8"/>
      <c r="M884" s="8"/>
      <c r="N884" s="8"/>
      <c r="O884" s="8" t="s">
        <v>82</v>
      </c>
    </row>
    <row r="885" customFormat="false" ht="15" hidden="false" customHeight="false" outlineLevel="0" collapsed="false">
      <c r="A885" s="8" t="n">
        <f aca="false">B885*4*LN(2)/(C885*1E-015*3.14*(F885*0.0001)^2)</f>
        <v>6.71838035781773E+019</v>
      </c>
      <c r="B885" s="8" t="n">
        <v>2.31175</v>
      </c>
      <c r="C885" s="8" t="n">
        <v>279</v>
      </c>
      <c r="D885" s="8" t="n">
        <v>3.8</v>
      </c>
      <c r="E885" s="6" t="n">
        <f aca="false">B885/(C885*1E-015)</f>
        <v>8285842293906.81</v>
      </c>
      <c r="F885" s="8" t="n">
        <v>3.3</v>
      </c>
      <c r="G885" s="8" t="s">
        <v>81</v>
      </c>
      <c r="H885" s="16" t="n">
        <v>0.67</v>
      </c>
      <c r="I885" s="8"/>
      <c r="J885" s="8"/>
      <c r="K885" s="8"/>
      <c r="L885" s="8"/>
      <c r="M885" s="8"/>
      <c r="N885" s="8"/>
      <c r="O885" s="8" t="s">
        <v>82</v>
      </c>
    </row>
    <row r="886" customFormat="false" ht="15" hidden="false" customHeight="false" outlineLevel="0" collapsed="false">
      <c r="A886" s="8" t="n">
        <f aca="false">B886*4*LN(2)/(C886*1E-015*3.14*(F886*0.0001)^2)</f>
        <v>6.83125670391815E+019</v>
      </c>
      <c r="B886" s="8" t="n">
        <v>2.35059</v>
      </c>
      <c r="C886" s="8" t="n">
        <v>279</v>
      </c>
      <c r="D886" s="8" t="n">
        <v>4</v>
      </c>
      <c r="E886" s="6" t="n">
        <f aca="false">B886/(C886*1E-015)</f>
        <v>8425053763440.86</v>
      </c>
      <c r="F886" s="8" t="n">
        <v>3.3</v>
      </c>
      <c r="G886" s="8" t="s">
        <v>81</v>
      </c>
      <c r="H886" s="8" t="n">
        <v>0.629</v>
      </c>
      <c r="I886" s="8"/>
      <c r="J886" s="8"/>
      <c r="K886" s="8"/>
      <c r="L886" s="8"/>
      <c r="M886" s="8"/>
      <c r="N886" s="8"/>
      <c r="O886" s="8" t="s">
        <v>82</v>
      </c>
    </row>
    <row r="887" customFormat="false" ht="15" hidden="false" customHeight="false" outlineLevel="0" collapsed="false">
      <c r="A887" s="8" t="n">
        <f aca="false">B887*4*LN(2)/(C887*1E-015*3.14*(F887*0.0001)^2)</f>
        <v>6.85267531027139E+019</v>
      </c>
      <c r="B887" s="8" t="n">
        <v>2.35796</v>
      </c>
      <c r="C887" s="8" t="n">
        <v>279</v>
      </c>
      <c r="D887" s="8" t="n">
        <v>4.8</v>
      </c>
      <c r="E887" s="6" t="n">
        <f aca="false">B887/(C887*1E-015)</f>
        <v>8451469534050.18</v>
      </c>
      <c r="F887" s="8" t="n">
        <v>3.3</v>
      </c>
      <c r="G887" s="8" t="s">
        <v>81</v>
      </c>
      <c r="H887" s="8" t="n">
        <v>0.699</v>
      </c>
      <c r="I887" s="8"/>
      <c r="J887" s="8"/>
      <c r="K887" s="8"/>
      <c r="L887" s="8"/>
      <c r="M887" s="8"/>
      <c r="N887" s="8"/>
      <c r="O887" s="8" t="s">
        <v>82</v>
      </c>
    </row>
    <row r="888" customFormat="false" ht="15" hidden="false" customHeight="false" outlineLevel="0" collapsed="false">
      <c r="A888" s="8" t="n">
        <f aca="false">B888*4*LN(2)/(C888*1E-015*3.14*(F888*0.0001)^2)</f>
        <v>6.79960831542604E+019</v>
      </c>
      <c r="B888" s="8" t="n">
        <v>2.3397</v>
      </c>
      <c r="C888" s="8" t="n">
        <v>279</v>
      </c>
      <c r="D888" s="8" t="n">
        <v>4.4</v>
      </c>
      <c r="E888" s="6" t="n">
        <f aca="false">B888/(C888*1E-015)</f>
        <v>8386021505376.34</v>
      </c>
      <c r="F888" s="8" t="n">
        <v>3.3</v>
      </c>
      <c r="G888" s="8" t="s">
        <v>81</v>
      </c>
      <c r="H888" s="8" t="n">
        <v>0.684</v>
      </c>
      <c r="I888" s="8"/>
      <c r="J888" s="8"/>
      <c r="K888" s="8"/>
      <c r="L888" s="8"/>
      <c r="M888" s="8"/>
      <c r="N888" s="8"/>
      <c r="O888" s="8" t="s">
        <v>82</v>
      </c>
    </row>
    <row r="889" customFormat="false" ht="15" hidden="false" customHeight="false" outlineLevel="0" collapsed="false">
      <c r="A889" s="8" t="n">
        <f aca="false">B889*4*LN(2)/(C889*1E-015*3.14*(F889*0.0001)^2)</f>
        <v>6.73641325502559E+019</v>
      </c>
      <c r="B889" s="8" t="n">
        <v>2.317955</v>
      </c>
      <c r="C889" s="8" t="n">
        <v>279</v>
      </c>
      <c r="D889" s="8" t="n">
        <v>4.4</v>
      </c>
      <c r="E889" s="6" t="n">
        <f aca="false">B889/(C889*1E-015)</f>
        <v>8308082437275.99</v>
      </c>
      <c r="F889" s="8" t="n">
        <v>3.3</v>
      </c>
      <c r="G889" s="8" t="s">
        <v>81</v>
      </c>
      <c r="H889" s="8" t="n">
        <v>0.723</v>
      </c>
      <c r="I889" s="8"/>
      <c r="J889" s="8"/>
      <c r="K889" s="8"/>
      <c r="L889" s="8"/>
      <c r="M889" s="8"/>
      <c r="N889" s="8"/>
      <c r="O889" s="8" t="s">
        <v>82</v>
      </c>
    </row>
    <row r="890" customFormat="false" ht="15" hidden="false" customHeight="false" outlineLevel="0" collapsed="false">
      <c r="A890" s="8" t="n">
        <f aca="false">B890*4*LN(2)/(C890*1E-015*3.14*(F890*0.0001)^2)</f>
        <v>6.76717525614487E+019</v>
      </c>
      <c r="B890" s="8" t="n">
        <v>2.32854</v>
      </c>
      <c r="C890" s="8" t="n">
        <v>279</v>
      </c>
      <c r="D890" s="8" t="n">
        <v>4.8</v>
      </c>
      <c r="E890" s="6" t="n">
        <f aca="false">B890/(C890*1E-015)</f>
        <v>8346021505376.34</v>
      </c>
      <c r="F890" s="8" t="n">
        <v>3.3</v>
      </c>
      <c r="G890" s="8" t="s">
        <v>81</v>
      </c>
      <c r="H890" s="8" t="n">
        <v>0.779</v>
      </c>
      <c r="I890" s="8"/>
      <c r="J890" s="8"/>
      <c r="K890" s="8"/>
      <c r="L890" s="8"/>
      <c r="M890" s="8"/>
      <c r="N890" s="8"/>
      <c r="O890" s="8" t="s">
        <v>82</v>
      </c>
    </row>
    <row r="891" customFormat="false" ht="15" hidden="false" customHeight="false" outlineLevel="0" collapsed="false">
      <c r="A891" s="8" t="n">
        <f aca="false">B891*4*LN(2)/(C891*1E-015*3.14*(F891*0.0001)^2)</f>
        <v>6.80414196887395E+019</v>
      </c>
      <c r="B891" s="8" t="n">
        <v>2.34126</v>
      </c>
      <c r="C891" s="8" t="n">
        <v>279</v>
      </c>
      <c r="D891" s="8" t="n">
        <v>4.8</v>
      </c>
      <c r="E891" s="6" t="n">
        <f aca="false">B891/(C891*1E-015)</f>
        <v>8391612903225.81</v>
      </c>
      <c r="F891" s="8" t="n">
        <v>3.3</v>
      </c>
      <c r="G891" s="8" t="s">
        <v>81</v>
      </c>
      <c r="H891" s="16" t="n">
        <v>0.87</v>
      </c>
      <c r="I891" s="8"/>
      <c r="J891" s="8"/>
      <c r="K891" s="8"/>
      <c r="L891" s="8"/>
      <c r="M891" s="8"/>
      <c r="N891" s="8"/>
      <c r="O891" s="8" t="s">
        <v>82</v>
      </c>
    </row>
    <row r="892" customFormat="false" ht="15" hidden="false" customHeight="false" outlineLevel="0" collapsed="false">
      <c r="A892" s="8" t="n">
        <f aca="false">B892*4*LN(2)/(C892*1E-015*3.14*(F892*0.0001)^2)</f>
        <v>6.85286421249839E+019</v>
      </c>
      <c r="B892" s="8" t="n">
        <v>2.358025</v>
      </c>
      <c r="C892" s="8" t="n">
        <v>279</v>
      </c>
      <c r="D892" s="8" t="n">
        <v>5.5</v>
      </c>
      <c r="E892" s="6" t="n">
        <f aca="false">B892/(C892*1E-015)</f>
        <v>8451702508960.57</v>
      </c>
      <c r="F892" s="8" t="n">
        <v>3.3</v>
      </c>
      <c r="G892" s="8" t="s">
        <v>81</v>
      </c>
      <c r="H892" s="8" t="n">
        <v>0.835</v>
      </c>
      <c r="I892" s="8"/>
      <c r="J892" s="8"/>
      <c r="K892" s="8"/>
      <c r="L892" s="8"/>
      <c r="M892" s="8"/>
      <c r="N892" s="8"/>
      <c r="O892" s="8" t="s">
        <v>82</v>
      </c>
    </row>
    <row r="893" customFormat="false" ht="15" hidden="false" customHeight="false" outlineLevel="0" collapsed="false">
      <c r="A893" s="8" t="n">
        <f aca="false">B893*4*LN(2)/(C893*1E-015*3.14*(F893*0.0001)^2)</f>
        <v>6.89073184354083E+019</v>
      </c>
      <c r="B893" s="8" t="n">
        <v>2.371055</v>
      </c>
      <c r="C893" s="8" t="n">
        <v>279</v>
      </c>
      <c r="D893" s="8" t="n">
        <v>5.5</v>
      </c>
      <c r="E893" s="6" t="n">
        <f aca="false">B893/(C893*1E-015)</f>
        <v>8498405017921.15</v>
      </c>
      <c r="F893" s="8" t="n">
        <v>3.3</v>
      </c>
      <c r="G893" s="8" t="s">
        <v>81</v>
      </c>
      <c r="H893" s="8" t="n">
        <v>0.762</v>
      </c>
      <c r="I893" s="8"/>
      <c r="J893" s="8"/>
      <c r="K893" s="8"/>
      <c r="L893" s="8"/>
      <c r="M893" s="8"/>
      <c r="N893" s="8"/>
      <c r="O893" s="8" t="s">
        <v>82</v>
      </c>
    </row>
    <row r="894" customFormat="false" ht="15" hidden="false" customHeight="false" outlineLevel="0" collapsed="false">
      <c r="A894" s="8" t="n">
        <f aca="false">B894*4*LN(2)/(C894*1E-015*3.14*(F894*0.0001)^2)</f>
        <v>6.87615731018106E+019</v>
      </c>
      <c r="B894" s="8" t="n">
        <v>2.36604</v>
      </c>
      <c r="C894" s="8" t="n">
        <v>279</v>
      </c>
      <c r="D894" s="8" t="n">
        <v>5.5</v>
      </c>
      <c r="E894" s="6" t="n">
        <f aca="false">B894/(C894*1E-015)</f>
        <v>8480430107526.88</v>
      </c>
      <c r="F894" s="8" t="n">
        <v>3.3</v>
      </c>
      <c r="G894" s="8" t="s">
        <v>81</v>
      </c>
      <c r="H894" s="8" t="n">
        <v>0.728</v>
      </c>
      <c r="I894" s="8"/>
      <c r="J894" s="8"/>
      <c r="K894" s="8"/>
      <c r="L894" s="8"/>
      <c r="M894" s="8"/>
      <c r="N894" s="8"/>
      <c r="O894" s="8" t="s">
        <v>82</v>
      </c>
    </row>
    <row r="895" customFormat="false" ht="15" hidden="false" customHeight="false" outlineLevel="0" collapsed="false">
      <c r="A895" s="8" t="n">
        <f aca="false">B895*4*LN(2)/(C895*1E-015*3.14*(F895*0.0001)^2)</f>
        <v>6.85681662832477E+019</v>
      </c>
      <c r="B895" s="8" t="n">
        <v>2.359385</v>
      </c>
      <c r="C895" s="8" t="n">
        <v>279</v>
      </c>
      <c r="D895" s="8" t="n">
        <v>3.8</v>
      </c>
      <c r="E895" s="6" t="n">
        <f aca="false">B895/(C895*1E-015)</f>
        <v>8456577060931.9</v>
      </c>
      <c r="F895" s="8" t="n">
        <v>3.3</v>
      </c>
      <c r="G895" s="8" t="s">
        <v>81</v>
      </c>
      <c r="H895" s="8" t="n">
        <v>0.674</v>
      </c>
      <c r="I895" s="8"/>
      <c r="J895" s="8"/>
      <c r="K895" s="8"/>
      <c r="L895" s="8"/>
      <c r="M895" s="8"/>
      <c r="N895" s="8"/>
      <c r="O895" s="8" t="s">
        <v>82</v>
      </c>
    </row>
    <row r="896" customFormat="false" ht="15" hidden="false" customHeight="false" outlineLevel="0" collapsed="false">
      <c r="A896" s="8" t="n">
        <f aca="false">B896*4*LN(2)/(C896*1E-015*3.14*(F896*0.0001)^2)</f>
        <v>6.84828696622887E+019</v>
      </c>
      <c r="B896" s="8" t="n">
        <v>2.35645</v>
      </c>
      <c r="C896" s="8" t="n">
        <v>279</v>
      </c>
      <c r="D896" s="8" t="n">
        <v>3.8</v>
      </c>
      <c r="E896" s="6" t="n">
        <f aca="false">B896/(C896*1E-015)</f>
        <v>8446057347670.25</v>
      </c>
      <c r="F896" s="8" t="n">
        <v>3.3</v>
      </c>
      <c r="G896" s="8" t="s">
        <v>81</v>
      </c>
      <c r="H896" s="8" t="n">
        <v>0.635</v>
      </c>
      <c r="I896" s="8"/>
      <c r="J896" s="8"/>
      <c r="K896" s="8"/>
      <c r="L896" s="8"/>
      <c r="M896" s="8"/>
      <c r="N896" s="8"/>
      <c r="O896" s="8" t="s">
        <v>82</v>
      </c>
    </row>
    <row r="897" customFormat="false" ht="15" hidden="false" customHeight="false" outlineLevel="0" collapsed="false">
      <c r="A897" s="8" t="n">
        <f aca="false">B897*4*LN(2)/(C897*1E-015*3.14*(F897*0.0001)^2)</f>
        <v>6.82455794033006E+019</v>
      </c>
      <c r="B897" s="8" t="n">
        <v>2.348285</v>
      </c>
      <c r="C897" s="8" t="n">
        <v>279</v>
      </c>
      <c r="D897" s="8" t="n">
        <v>4.4</v>
      </c>
      <c r="E897" s="6" t="n">
        <f aca="false">B897/(C897*1E-015)</f>
        <v>8416792114695.34</v>
      </c>
      <c r="F897" s="8" t="n">
        <v>3.3</v>
      </c>
      <c r="G897" s="8" t="s">
        <v>81</v>
      </c>
      <c r="H897" s="8" t="n">
        <v>0.659</v>
      </c>
      <c r="I897" s="8"/>
      <c r="J897" s="8"/>
      <c r="K897" s="8"/>
      <c r="L897" s="8"/>
      <c r="M897" s="8"/>
      <c r="N897" s="8"/>
      <c r="O897" s="8" t="s">
        <v>82</v>
      </c>
    </row>
    <row r="898" customFormat="false" ht="15" hidden="false" customHeight="false" outlineLevel="0" collapsed="false">
      <c r="A898" s="8" t="n">
        <f aca="false">B898*4*LN(2)/(C898*1E-015*3.14*(F898*0.0001)^2)</f>
        <v>6.76717525614487E+019</v>
      </c>
      <c r="B898" s="8" t="n">
        <v>2.32854</v>
      </c>
      <c r="C898" s="8" t="n">
        <v>279</v>
      </c>
      <c r="D898" s="8" t="n">
        <v>4.8</v>
      </c>
      <c r="E898" s="6" t="n">
        <f aca="false">B898/(C898*1E-015)</f>
        <v>8346021505376.34</v>
      </c>
      <c r="F898" s="8" t="n">
        <v>3.3</v>
      </c>
      <c r="G898" s="8" t="s">
        <v>81</v>
      </c>
      <c r="H898" s="8" t="n">
        <v>0.603</v>
      </c>
      <c r="I898" s="8"/>
      <c r="J898" s="8"/>
      <c r="K898" s="8"/>
      <c r="L898" s="8"/>
      <c r="M898" s="8"/>
      <c r="N898" s="8"/>
      <c r="O898" s="8" t="s">
        <v>82</v>
      </c>
    </row>
    <row r="899" customFormat="false" ht="15" hidden="false" customHeight="false" outlineLevel="0" collapsed="false">
      <c r="A899" s="8" t="n">
        <f aca="false">B899*4*LN(2)/(C899*1E-015*3.14*(F899*0.0001)^2)</f>
        <v>6.86271619018326E+019</v>
      </c>
      <c r="B899" s="8" t="n">
        <v>2.361415</v>
      </c>
      <c r="C899" s="8" t="n">
        <v>279</v>
      </c>
      <c r="D899" s="8" t="n">
        <v>5.5</v>
      </c>
      <c r="E899" s="6" t="n">
        <f aca="false">B899/(C899*1E-015)</f>
        <v>8463853046594.98</v>
      </c>
      <c r="F899" s="8" t="n">
        <v>3.3</v>
      </c>
      <c r="G899" s="8" t="s">
        <v>81</v>
      </c>
      <c r="H899" s="8" t="n">
        <v>0.641</v>
      </c>
      <c r="I899" s="8"/>
      <c r="J899" s="8"/>
      <c r="K899" s="8"/>
      <c r="L899" s="8"/>
      <c r="M899" s="8"/>
      <c r="N899" s="8"/>
      <c r="O899" s="8" t="s">
        <v>82</v>
      </c>
    </row>
    <row r="900" customFormat="false" ht="15" hidden="false" customHeight="false" outlineLevel="0" collapsed="false">
      <c r="A900" s="8" t="n">
        <f aca="false">B900*4*LN(2)/(C900*1E-015*3.14*(F900*0.0001)^2)</f>
        <v>6.94815812054764E+019</v>
      </c>
      <c r="B900" s="8" t="n">
        <v>2.390815</v>
      </c>
      <c r="C900" s="8" t="n">
        <v>279</v>
      </c>
      <c r="D900" s="8" t="n">
        <v>4.8</v>
      </c>
      <c r="E900" s="6" t="n">
        <f aca="false">B900/(C900*1E-015)</f>
        <v>8569229390681</v>
      </c>
      <c r="F900" s="8" t="n">
        <v>3.3</v>
      </c>
      <c r="G900" s="8" t="s">
        <v>81</v>
      </c>
      <c r="H900" s="8" t="n">
        <v>0.651</v>
      </c>
      <c r="I900" s="8"/>
      <c r="J900" s="8"/>
      <c r="K900" s="8"/>
      <c r="L900" s="8"/>
      <c r="M900" s="8"/>
      <c r="N900" s="8"/>
      <c r="O900" s="8" t="s">
        <v>82</v>
      </c>
    </row>
    <row r="901" customFormat="false" ht="15" hidden="false" customHeight="false" outlineLevel="0" collapsed="false">
      <c r="A901" s="8" t="n">
        <f aca="false">B901*4*LN(2)/(C901*1E-015*3.14*(F901*0.0001)^2)</f>
        <v>6.84950756523408E+019</v>
      </c>
      <c r="B901" s="8" t="n">
        <v>2.35687</v>
      </c>
      <c r="C901" s="8" t="n">
        <v>279</v>
      </c>
      <c r="D901" s="8" t="n">
        <v>4.4</v>
      </c>
      <c r="E901" s="6" t="n">
        <f aca="false">B901/(C901*1E-015)</f>
        <v>8447562724014.34</v>
      </c>
      <c r="F901" s="8" t="n">
        <v>3.3</v>
      </c>
      <c r="G901" s="8" t="s">
        <v>81</v>
      </c>
      <c r="H901" s="8" t="n">
        <v>0.713</v>
      </c>
      <c r="I901" s="8"/>
      <c r="J901" s="8"/>
      <c r="K901" s="8"/>
      <c r="L901" s="8"/>
      <c r="M901" s="8"/>
      <c r="N901" s="8"/>
      <c r="O901" s="8" t="s">
        <v>82</v>
      </c>
    </row>
    <row r="902" customFormat="false" ht="15" hidden="false" customHeight="false" outlineLevel="0" collapsed="false">
      <c r="A902" s="8" t="n">
        <f aca="false">B902*4*LN(2)/(C902*1E-015*3.14*(F902*0.0001)^2)</f>
        <v>6.77297310141959E+019</v>
      </c>
      <c r="B902" s="8" t="n">
        <v>2.330535</v>
      </c>
      <c r="C902" s="8" t="n">
        <v>279</v>
      </c>
      <c r="D902" s="8" t="n">
        <v>4.5</v>
      </c>
      <c r="E902" s="6" t="n">
        <f aca="false">B902/(C902*1E-015)</f>
        <v>8353172043010.75</v>
      </c>
      <c r="F902" s="8" t="n">
        <v>3.3</v>
      </c>
      <c r="G902" s="8" t="s">
        <v>81</v>
      </c>
      <c r="H902" s="8" t="n">
        <v>0.667</v>
      </c>
      <c r="I902" s="8"/>
      <c r="J902" s="8"/>
      <c r="K902" s="8"/>
      <c r="L902" s="8"/>
      <c r="M902" s="8"/>
      <c r="N902" s="8"/>
      <c r="O902" s="8" t="s">
        <v>82</v>
      </c>
    </row>
    <row r="903" customFormat="false" ht="15" hidden="false" customHeight="false" outlineLevel="0" collapsed="false">
      <c r="A903" s="8" t="n">
        <f aca="false">B903*4*LN(2)/(C903*1E-015*3.14*(F903*0.0001)^2)</f>
        <v>8.32598524449218E+019</v>
      </c>
      <c r="B903" s="8" t="n">
        <v>0.3080555</v>
      </c>
      <c r="C903" s="8" t="n">
        <v>30</v>
      </c>
      <c r="D903" s="8" t="n">
        <v>4.5</v>
      </c>
      <c r="E903" s="6" t="n">
        <f aca="false">B903/(C903*1E-015)</f>
        <v>10268516666666.7</v>
      </c>
      <c r="F903" s="8" t="n">
        <v>3.3</v>
      </c>
      <c r="G903" s="8" t="s">
        <v>81</v>
      </c>
      <c r="H903" s="8" t="n">
        <v>0.483</v>
      </c>
      <c r="I903" s="8"/>
      <c r="J903" s="8"/>
      <c r="K903" s="8"/>
      <c r="L903" s="8"/>
      <c r="M903" s="8"/>
      <c r="N903" s="8"/>
      <c r="O903" s="8" t="s">
        <v>82</v>
      </c>
    </row>
    <row r="904" customFormat="false" ht="15" hidden="false" customHeight="false" outlineLevel="0" collapsed="false">
      <c r="A904" s="8" t="n">
        <f aca="false">B904*4*LN(2)/(C904*1E-015*3.14*(F904*0.0001)^2)</f>
        <v>8.15111699986787E+019</v>
      </c>
      <c r="B904" s="8" t="n">
        <v>0.3015855</v>
      </c>
      <c r="C904" s="8" t="n">
        <v>30</v>
      </c>
      <c r="D904" s="8" t="n">
        <v>4.5</v>
      </c>
      <c r="E904" s="6" t="n">
        <f aca="false">B904/(C904*1E-015)</f>
        <v>10052850000000</v>
      </c>
      <c r="F904" s="8" t="n">
        <v>3.3</v>
      </c>
      <c r="G904" s="8" t="s">
        <v>81</v>
      </c>
      <c r="H904" s="8" t="n">
        <v>0.554</v>
      </c>
      <c r="I904" s="8"/>
      <c r="J904" s="8"/>
      <c r="K904" s="8"/>
      <c r="L904" s="8"/>
      <c r="M904" s="8"/>
      <c r="N904" s="8"/>
      <c r="O904" s="8" t="s">
        <v>82</v>
      </c>
    </row>
    <row r="905" customFormat="false" ht="15" hidden="false" customHeight="false" outlineLevel="0" collapsed="false">
      <c r="A905" s="8" t="n">
        <f aca="false">B905*4*LN(2)/(C905*1E-015*3.14*(F905*0.0001)^2)</f>
        <v>8.38937836161217E+019</v>
      </c>
      <c r="B905" s="8" t="n">
        <v>0.310401</v>
      </c>
      <c r="C905" s="8" t="n">
        <v>30</v>
      </c>
      <c r="D905" s="8" t="n">
        <v>4.5</v>
      </c>
      <c r="E905" s="6" t="n">
        <f aca="false">B905/(C905*1E-015)</f>
        <v>10346700000000</v>
      </c>
      <c r="F905" s="8" t="n">
        <v>3.3</v>
      </c>
      <c r="G905" s="8" t="s">
        <v>81</v>
      </c>
      <c r="H905" s="8" t="n">
        <v>0.562</v>
      </c>
      <c r="I905" s="8"/>
      <c r="J905" s="8"/>
      <c r="K905" s="8"/>
      <c r="L905" s="8"/>
      <c r="M905" s="8"/>
      <c r="N905" s="8"/>
      <c r="O905" s="8" t="s">
        <v>82</v>
      </c>
    </row>
    <row r="906" customFormat="false" ht="15" hidden="false" customHeight="false" outlineLevel="0" collapsed="false">
      <c r="A906" s="8" t="n">
        <f aca="false">B906*4*LN(2)/(C906*1E-015*3.14*(F906*0.0001)^2)</f>
        <v>4.16610754731455E+020</v>
      </c>
      <c r="B906" s="8" t="n">
        <v>1.54143</v>
      </c>
      <c r="C906" s="8" t="n">
        <v>30</v>
      </c>
      <c r="D906" s="8" t="n">
        <v>4.5</v>
      </c>
      <c r="E906" s="6" t="n">
        <f aca="false">B906/(C906*1E-015)</f>
        <v>51381000000000</v>
      </c>
      <c r="F906" s="8" t="n">
        <v>3.3</v>
      </c>
      <c r="G906" s="8" t="s">
        <v>81</v>
      </c>
      <c r="H906" s="8" t="n">
        <v>0.499</v>
      </c>
      <c r="I906" s="8"/>
      <c r="J906" s="8"/>
      <c r="K906" s="8"/>
      <c r="L906" s="8"/>
      <c r="M906" s="8"/>
      <c r="N906" s="8"/>
      <c r="O906" s="8" t="s">
        <v>82</v>
      </c>
    </row>
    <row r="907" customFormat="false" ht="15" hidden="false" customHeight="false" outlineLevel="0" collapsed="false">
      <c r="A907" s="8" t="n">
        <f aca="false">B907*4*LN(2)/(C907*1E-015*3.14*(F907*0.0001)^2)</f>
        <v>4.18367545442519E+020</v>
      </c>
      <c r="B907" s="8" t="n">
        <v>1.54793</v>
      </c>
      <c r="C907" s="8" t="n">
        <v>30</v>
      </c>
      <c r="D907" s="8" t="n">
        <v>4.5</v>
      </c>
      <c r="E907" s="6" t="n">
        <f aca="false">B907/(C907*1E-015)</f>
        <v>51597666666666.7</v>
      </c>
      <c r="F907" s="8" t="n">
        <v>3.3</v>
      </c>
      <c r="G907" s="8" t="s">
        <v>81</v>
      </c>
      <c r="H907" s="8" t="n">
        <v>0.432</v>
      </c>
      <c r="I907" s="8"/>
      <c r="J907" s="8"/>
      <c r="K907" s="8"/>
      <c r="L907" s="8"/>
      <c r="M907" s="8"/>
      <c r="N907" s="8"/>
      <c r="O907" s="8" t="s">
        <v>82</v>
      </c>
    </row>
    <row r="908" customFormat="false" ht="15" hidden="false" customHeight="false" outlineLevel="0" collapsed="false">
      <c r="A908" s="8" t="n">
        <f aca="false">B908*4*LN(2)/(C908*1E-015*3.14*(F908*0.0001)^2)</f>
        <v>4.22258161178789E+020</v>
      </c>
      <c r="B908" s="8" t="n">
        <v>1.562325</v>
      </c>
      <c r="C908" s="8" t="n">
        <v>30</v>
      </c>
      <c r="D908" s="8" t="n">
        <v>6.2</v>
      </c>
      <c r="E908" s="6" t="n">
        <f aca="false">B908/(C908*1E-015)</f>
        <v>52077500000000</v>
      </c>
      <c r="F908" s="8" t="n">
        <v>3.3</v>
      </c>
      <c r="G908" s="8" t="s">
        <v>81</v>
      </c>
      <c r="H908" s="8" t="n">
        <v>0.595</v>
      </c>
      <c r="I908" s="8"/>
      <c r="J908" s="8"/>
      <c r="K908" s="8"/>
      <c r="L908" s="8"/>
      <c r="M908" s="8"/>
      <c r="N908" s="8"/>
      <c r="O908" s="8" t="s">
        <v>82</v>
      </c>
    </row>
    <row r="909" customFormat="false" ht="15" hidden="false" customHeight="false" outlineLevel="0" collapsed="false">
      <c r="A909" s="8" t="n">
        <f aca="false">B909*4*LN(2)/(C909*1E-015*3.14*(F909*0.0001)^2)</f>
        <v>4.16959410118728E+020</v>
      </c>
      <c r="B909" s="8" t="n">
        <v>1.54272</v>
      </c>
      <c r="C909" s="8" t="n">
        <v>30</v>
      </c>
      <c r="D909" s="8" t="n">
        <v>6.2</v>
      </c>
      <c r="E909" s="6" t="n">
        <f aca="false">B909/(C909*1E-015)</f>
        <v>51424000000000</v>
      </c>
      <c r="F909" s="8" t="n">
        <v>3.3</v>
      </c>
      <c r="G909" s="8" t="s">
        <v>81</v>
      </c>
      <c r="H909" s="8" t="n">
        <v>0.568</v>
      </c>
      <c r="I909" s="8"/>
      <c r="J909" s="8"/>
      <c r="K909" s="8"/>
      <c r="L909" s="8"/>
      <c r="M909" s="8"/>
      <c r="N909" s="8"/>
      <c r="O909" s="8" t="s">
        <v>82</v>
      </c>
    </row>
    <row r="910" customFormat="false" ht="15" hidden="false" customHeight="false" outlineLevel="0" collapsed="false">
      <c r="A910" s="8" t="n">
        <f aca="false">B910*4*LN(2)/(C910*1E-015*3.14*(F910*0.0001)^2)</f>
        <v>4.23243315354455E+020</v>
      </c>
      <c r="B910" s="8" t="n">
        <v>1.56597</v>
      </c>
      <c r="C910" s="8" t="n">
        <v>30</v>
      </c>
      <c r="D910" s="8" t="n">
        <v>4.5</v>
      </c>
      <c r="E910" s="6" t="n">
        <f aca="false">B910/(C910*1E-015)</f>
        <v>52199000000000</v>
      </c>
      <c r="F910" s="8" t="n">
        <v>3.3</v>
      </c>
      <c r="G910" s="8" t="s">
        <v>81</v>
      </c>
      <c r="H910" s="8" t="n">
        <v>0.595</v>
      </c>
      <c r="I910" s="8"/>
      <c r="J910" s="8"/>
      <c r="K910" s="8"/>
      <c r="L910" s="8"/>
      <c r="M910" s="8"/>
      <c r="N910" s="8"/>
      <c r="O910" s="8" t="s">
        <v>82</v>
      </c>
    </row>
    <row r="911" customFormat="false" ht="15" hidden="false" customHeight="false" outlineLevel="0" collapsed="false">
      <c r="A911" s="8" t="n">
        <f aca="false">B911*4*LN(2)/(C911*1E-015*3.14*(F911*0.0001)^2)</f>
        <v>4.24914969284905E+020</v>
      </c>
      <c r="B911" s="8" t="n">
        <v>1.572155</v>
      </c>
      <c r="C911" s="8" t="n">
        <v>30</v>
      </c>
      <c r="D911" s="8" t="n">
        <v>4.5</v>
      </c>
      <c r="E911" s="6" t="n">
        <f aca="false">B911/(C911*1E-015)</f>
        <v>52405166666666.7</v>
      </c>
      <c r="F911" s="8" t="n">
        <v>3.3</v>
      </c>
      <c r="G911" s="8" t="s">
        <v>81</v>
      </c>
      <c r="H911" s="8" t="n">
        <v>0.548</v>
      </c>
      <c r="I911" s="8"/>
      <c r="J911" s="8"/>
      <c r="K911" s="8"/>
      <c r="L911" s="8"/>
      <c r="M911" s="8"/>
      <c r="N911" s="8"/>
      <c r="O911" s="8" t="s">
        <v>82</v>
      </c>
    </row>
    <row r="912" customFormat="false" ht="15" hidden="false" customHeight="false" outlineLevel="0" collapsed="false">
      <c r="A912" s="8" t="n">
        <f aca="false">B912*4*LN(2)/(C912*1E-015*3.14*(F912*0.0001)^2)</f>
        <v>4.27786646408759E+020</v>
      </c>
      <c r="B912" s="8" t="n">
        <v>1.58278</v>
      </c>
      <c r="C912" s="8" t="n">
        <v>30</v>
      </c>
      <c r="D912" s="8" t="n">
        <v>4.5</v>
      </c>
      <c r="E912" s="6" t="n">
        <f aca="false">B912/(C912*1E-015)</f>
        <v>52759333333333.3</v>
      </c>
      <c r="F912" s="8" t="n">
        <v>3.3</v>
      </c>
      <c r="G912" s="8" t="s">
        <v>81</v>
      </c>
      <c r="H912" s="8" t="n">
        <v>0.522</v>
      </c>
      <c r="I912" s="8"/>
      <c r="J912" s="8"/>
      <c r="K912" s="8"/>
      <c r="L912" s="8"/>
      <c r="M912" s="8"/>
      <c r="N912" s="8"/>
      <c r="O912" s="8" t="s">
        <v>82</v>
      </c>
    </row>
    <row r="913" customFormat="false" ht="15" hidden="false" customHeight="false" outlineLevel="0" collapsed="false">
      <c r="A913" s="8" t="n">
        <f aca="false">B913*4*LN(2)/(C913*1E-015*3.14*(F913*0.0001)^2)</f>
        <v>4.24129818974807E+020</v>
      </c>
      <c r="B913" s="8" t="n">
        <v>1.56925</v>
      </c>
      <c r="C913" s="8" t="n">
        <v>30</v>
      </c>
      <c r="D913" s="8" t="n">
        <v>4.5</v>
      </c>
      <c r="E913" s="6" t="n">
        <f aca="false">B913/(C913*1E-015)</f>
        <v>52308333333333.3</v>
      </c>
      <c r="F913" s="8" t="n">
        <v>3.3</v>
      </c>
      <c r="G913" s="8" t="s">
        <v>81</v>
      </c>
      <c r="H913" s="8" t="n">
        <v>0.427</v>
      </c>
      <c r="I913" s="8"/>
      <c r="J913" s="8"/>
      <c r="K913" s="8"/>
      <c r="L913" s="8"/>
      <c r="M913" s="8"/>
      <c r="N913" s="8"/>
      <c r="O913" s="8" t="s">
        <v>82</v>
      </c>
    </row>
    <row r="914" customFormat="false" ht="15" hidden="false" customHeight="false" outlineLevel="0" collapsed="false">
      <c r="A914" s="8" t="n">
        <f aca="false">B914*4*LN(2)/(C914*1E-015*3.14*(F914*0.0001)^2)</f>
        <v>4.13110687084029E+020</v>
      </c>
      <c r="B914" s="8" t="n">
        <v>1.52848</v>
      </c>
      <c r="C914" s="8" t="n">
        <v>30</v>
      </c>
      <c r="D914" s="8" t="n">
        <v>4.5</v>
      </c>
      <c r="E914" s="6" t="n">
        <f aca="false">B914/(C914*1E-015)</f>
        <v>50949333333333.3</v>
      </c>
      <c r="F914" s="8" t="n">
        <v>3.3</v>
      </c>
      <c r="G914" s="8" t="s">
        <v>81</v>
      </c>
      <c r="H914" s="8" t="n">
        <v>0.491</v>
      </c>
      <c r="I914" s="8"/>
      <c r="J914" s="8"/>
      <c r="K914" s="8"/>
      <c r="L914" s="8"/>
      <c r="M914" s="8"/>
      <c r="N914" s="8"/>
      <c r="O914" s="8" t="s">
        <v>82</v>
      </c>
    </row>
    <row r="915" customFormat="false" ht="15" hidden="false" customHeight="false" outlineLevel="0" collapsed="false">
      <c r="A915" s="8" t="n">
        <f aca="false">B915*4*LN(2)/(C915*1E-015*3.14*(F915*0.0001)^2)</f>
        <v>4.19260805950221E+020</v>
      </c>
      <c r="B915" s="8" t="n">
        <v>1.551235</v>
      </c>
      <c r="C915" s="8" t="n">
        <v>30</v>
      </c>
      <c r="D915" s="8" t="n">
        <v>4.5</v>
      </c>
      <c r="E915" s="6" t="n">
        <f aca="false">B915/(C915*1E-015)</f>
        <v>51707833333333.3</v>
      </c>
      <c r="F915" s="8" t="n">
        <v>3.3</v>
      </c>
      <c r="G915" s="8" t="s">
        <v>81</v>
      </c>
      <c r="H915" s="8" t="n">
        <v>0.545</v>
      </c>
      <c r="I915" s="8"/>
      <c r="J915" s="8"/>
      <c r="K915" s="8"/>
      <c r="L915" s="8"/>
      <c r="M915" s="8"/>
      <c r="N915" s="8"/>
      <c r="O915" s="8" t="s">
        <v>82</v>
      </c>
    </row>
    <row r="916" customFormat="false" ht="15" hidden="false" customHeight="false" outlineLevel="0" collapsed="false">
      <c r="A916" s="8" t="n">
        <f aca="false">B916*4*LN(2)/(C916*1E-015*3.14*(F916*0.0001)^2)</f>
        <v>4.17589152019771E+020</v>
      </c>
      <c r="B916" s="8" t="n">
        <v>1.54505</v>
      </c>
      <c r="C916" s="8" t="n">
        <v>30</v>
      </c>
      <c r="D916" s="8" t="n">
        <v>5.5</v>
      </c>
      <c r="E916" s="6" t="n">
        <f aca="false">B916/(C916*1E-015)</f>
        <v>51501666666666.7</v>
      </c>
      <c r="F916" s="8" t="n">
        <v>3.3</v>
      </c>
      <c r="G916" s="8" t="s">
        <v>81</v>
      </c>
      <c r="H916" s="8" t="n">
        <v>0.571</v>
      </c>
      <c r="I916" s="8"/>
      <c r="J916" s="8"/>
      <c r="K916" s="8"/>
      <c r="L916" s="8"/>
      <c r="M916" s="8"/>
      <c r="N916" s="8"/>
      <c r="O916" s="8" t="s">
        <v>82</v>
      </c>
    </row>
    <row r="917" customFormat="false" ht="15" hidden="false" customHeight="false" outlineLevel="0" collapsed="false">
      <c r="A917" s="8" t="n">
        <f aca="false">B917*4*LN(2)/(C917*1E-015*3.14*(F917*0.0001)^2)</f>
        <v>4.1592020084426E+020</v>
      </c>
      <c r="B917" s="8" t="n">
        <v>1.538875</v>
      </c>
      <c r="C917" s="8" t="n">
        <v>30</v>
      </c>
      <c r="D917" s="8" t="n">
        <v>4.5</v>
      </c>
      <c r="E917" s="6" t="n">
        <f aca="false">B917/(C917*1E-015)</f>
        <v>51295833333333.3</v>
      </c>
      <c r="F917" s="8" t="n">
        <v>3.3</v>
      </c>
      <c r="G917" s="8" t="s">
        <v>81</v>
      </c>
      <c r="H917" s="8" t="n">
        <v>0.573</v>
      </c>
      <c r="I917" s="8"/>
      <c r="J917" s="8"/>
      <c r="K917" s="8"/>
      <c r="L917" s="8"/>
      <c r="M917" s="8"/>
      <c r="N917" s="8"/>
      <c r="O917" s="8" t="s">
        <v>82</v>
      </c>
    </row>
    <row r="918" customFormat="false" ht="15" hidden="false" customHeight="false" outlineLevel="0" collapsed="false">
      <c r="A918" s="8" t="n">
        <f aca="false">B918*4*LN(2)/(C918*1E-015*3.14*(F918*0.0001)^2)</f>
        <v>4.28523147129935E+020</v>
      </c>
      <c r="B918" s="8" t="n">
        <v>1.585505</v>
      </c>
      <c r="C918" s="8" t="n">
        <v>30</v>
      </c>
      <c r="D918" s="8" t="n">
        <v>4.8</v>
      </c>
      <c r="E918" s="6" t="n">
        <f aca="false">B918/(C918*1E-015)</f>
        <v>52850166666666.7</v>
      </c>
      <c r="F918" s="8" t="n">
        <v>3.3</v>
      </c>
      <c r="G918" s="8" t="s">
        <v>81</v>
      </c>
      <c r="H918" s="8" t="n">
        <v>0.578</v>
      </c>
      <c r="I918" s="8"/>
      <c r="J918" s="8"/>
      <c r="K918" s="8"/>
      <c r="L918" s="8"/>
      <c r="M918" s="8"/>
      <c r="N918" s="8"/>
      <c r="O918" s="8" t="s">
        <v>82</v>
      </c>
    </row>
    <row r="919" customFormat="false" ht="15" hidden="false" customHeight="false" outlineLevel="0" collapsed="false">
      <c r="A919" s="8" t="n">
        <f aca="false">B919*4*LN(2)/(C919*1E-015*3.14*(F919*0.0001)^2)</f>
        <v>1.57099657959375E+020</v>
      </c>
      <c r="B919" s="8" t="n">
        <v>1.55002</v>
      </c>
      <c r="C919" s="8" t="n">
        <v>80</v>
      </c>
      <c r="D919" s="8" t="n">
        <v>5.5</v>
      </c>
      <c r="E919" s="6" t="n">
        <f aca="false">B919/(C919*1E-015)</f>
        <v>19375250000000</v>
      </c>
      <c r="F919" s="8" t="n">
        <v>3.3</v>
      </c>
      <c r="G919" s="8" t="s">
        <v>81</v>
      </c>
      <c r="H919" s="8" t="n">
        <v>0.727</v>
      </c>
      <c r="I919" s="8"/>
      <c r="J919" s="8"/>
      <c r="K919" s="8"/>
      <c r="L919" s="8"/>
      <c r="M919" s="8"/>
      <c r="N919" s="8"/>
      <c r="O919" s="8" t="s">
        <v>82</v>
      </c>
    </row>
    <row r="920" customFormat="false" ht="15" hidden="false" customHeight="false" outlineLevel="0" collapsed="false">
      <c r="A920" s="8" t="n">
        <f aca="false">B920*4*LN(2)/(C920*1E-015*3.14*(F920*0.0001)^2)</f>
        <v>1.57091042928003E+020</v>
      </c>
      <c r="B920" s="8" t="n">
        <v>1.549935</v>
      </c>
      <c r="C920" s="8" t="n">
        <v>80</v>
      </c>
      <c r="D920" s="8" t="n">
        <v>4.5</v>
      </c>
      <c r="E920" s="6" t="n">
        <f aca="false">B920/(C920*1E-015)</f>
        <v>19374187500000</v>
      </c>
      <c r="F920" s="8" t="n">
        <v>3.3</v>
      </c>
      <c r="G920" s="8" t="s">
        <v>81</v>
      </c>
      <c r="H920" s="8" t="n">
        <v>0.635</v>
      </c>
      <c r="I920" s="8"/>
      <c r="J920" s="8"/>
      <c r="K920" s="8"/>
      <c r="L920" s="8"/>
      <c r="M920" s="8"/>
      <c r="N920" s="8"/>
      <c r="O920" s="8" t="s">
        <v>82</v>
      </c>
    </row>
    <row r="921" customFormat="false" ht="15" hidden="false" customHeight="false" outlineLevel="0" collapsed="false">
      <c r="A921" s="8" t="n">
        <f aca="false">B921*4*LN(2)/(C921*1E-015*3.14*(F921*0.0001)^2)</f>
        <v>1.5670640711559E+020</v>
      </c>
      <c r="B921" s="8" t="n">
        <v>1.54614</v>
      </c>
      <c r="C921" s="8" t="n">
        <v>80</v>
      </c>
      <c r="D921" s="8" t="n">
        <v>4.5</v>
      </c>
      <c r="E921" s="6" t="n">
        <f aca="false">B921/(C921*1E-015)</f>
        <v>19326750000000</v>
      </c>
      <c r="F921" s="8" t="n">
        <v>3.3</v>
      </c>
      <c r="G921" s="8" t="s">
        <v>81</v>
      </c>
      <c r="H921" s="16" t="n">
        <v>0.6</v>
      </c>
      <c r="I921" s="8"/>
      <c r="J921" s="8"/>
      <c r="K921" s="8"/>
      <c r="L921" s="8"/>
      <c r="M921" s="8"/>
      <c r="N921" s="8"/>
      <c r="O921" s="8" t="s">
        <v>82</v>
      </c>
    </row>
    <row r="922" customFormat="false" ht="15" hidden="false" customHeight="false" outlineLevel="0" collapsed="false">
      <c r="A922" s="8" t="n">
        <f aca="false">B922*4*LN(2)/(C922*1E-015*3.14*(F922*0.0001)^2)</f>
        <v>1.55473444096355E+020</v>
      </c>
      <c r="B922" s="8" t="n">
        <v>1.533975</v>
      </c>
      <c r="C922" s="8" t="n">
        <v>80</v>
      </c>
      <c r="D922" s="8" t="n">
        <v>4.5</v>
      </c>
      <c r="E922" s="6" t="n">
        <f aca="false">B922/(C922*1E-015)</f>
        <v>19174687500000</v>
      </c>
      <c r="F922" s="8" t="n">
        <v>3.3</v>
      </c>
      <c r="G922" s="8" t="s">
        <v>81</v>
      </c>
      <c r="H922" s="8" t="n">
        <v>0.547</v>
      </c>
      <c r="I922" s="8"/>
      <c r="J922" s="8"/>
      <c r="K922" s="8"/>
      <c r="L922" s="8"/>
      <c r="M922" s="8"/>
      <c r="N922" s="8"/>
      <c r="O922" s="8" t="s">
        <v>82</v>
      </c>
    </row>
    <row r="923" customFormat="false" ht="15" hidden="false" customHeight="false" outlineLevel="0" collapsed="false">
      <c r="A923" s="8" t="n">
        <f aca="false">B923*4*LN(2)/(C923*1E-015*3.14*(F923*0.0001)^2)</f>
        <v>1.55603176333479E+020</v>
      </c>
      <c r="B923" s="8" t="n">
        <v>1.535255</v>
      </c>
      <c r="C923" s="8" t="n">
        <v>80</v>
      </c>
      <c r="D923" s="8" t="n">
        <v>4</v>
      </c>
      <c r="E923" s="6" t="n">
        <f aca="false">B923/(C923*1E-015)</f>
        <v>19190687500000</v>
      </c>
      <c r="F923" s="8" t="n">
        <v>3.3</v>
      </c>
      <c r="G923" s="8" t="s">
        <v>81</v>
      </c>
      <c r="H923" s="16" t="n">
        <v>0.52</v>
      </c>
      <c r="I923" s="8"/>
      <c r="J923" s="8"/>
      <c r="K923" s="8"/>
      <c r="L923" s="8"/>
      <c r="M923" s="8"/>
      <c r="N923" s="8"/>
      <c r="O923" s="8" t="s">
        <v>82</v>
      </c>
    </row>
    <row r="924" customFormat="false" ht="15" hidden="false" customHeight="false" outlineLevel="0" collapsed="false">
      <c r="A924" s="8" t="n">
        <f aca="false">B924*4*LN(2)/(C924*1E-015*3.14*(F924*0.0001)^2)</f>
        <v>1.56377008857266E+020</v>
      </c>
      <c r="B924" s="8" t="n">
        <v>1.54289</v>
      </c>
      <c r="C924" s="8" t="n">
        <v>80</v>
      </c>
      <c r="D924" s="8" t="n">
        <v>4</v>
      </c>
      <c r="E924" s="6" t="n">
        <f aca="false">B924/(C924*1E-015)</f>
        <v>19286125000000</v>
      </c>
      <c r="F924" s="8" t="n">
        <v>3.3</v>
      </c>
      <c r="G924" s="8" t="s">
        <v>81</v>
      </c>
      <c r="H924" s="8" t="n">
        <v>0.446</v>
      </c>
      <c r="I924" s="8"/>
      <c r="J924" s="8"/>
      <c r="K924" s="8"/>
      <c r="L924" s="8"/>
      <c r="M924" s="8"/>
      <c r="N924" s="8"/>
      <c r="O924" s="8" t="s">
        <v>82</v>
      </c>
    </row>
    <row r="925" customFormat="false" ht="15" hidden="false" customHeight="false" outlineLevel="0" collapsed="false">
      <c r="A925" s="8" t="n">
        <f aca="false">B925*4*LN(2)/(C925*1E-015*3.14*(F925*0.0001)^2)</f>
        <v>1.58307789417598E+020</v>
      </c>
      <c r="B925" s="8" t="n">
        <v>1.56194</v>
      </c>
      <c r="C925" s="8" t="n">
        <v>80</v>
      </c>
      <c r="D925" s="8" t="n">
        <v>4</v>
      </c>
      <c r="E925" s="6" t="n">
        <f aca="false">B925/(C925*1E-015)</f>
        <v>19524250000000</v>
      </c>
      <c r="F925" s="8" t="n">
        <v>3.3</v>
      </c>
      <c r="G925" s="8" t="s">
        <v>81</v>
      </c>
      <c r="H925" s="8" t="n">
        <v>0.467</v>
      </c>
      <c r="I925" s="8"/>
      <c r="J925" s="8"/>
      <c r="K925" s="8"/>
      <c r="L925" s="8"/>
      <c r="M925" s="8"/>
      <c r="N925" s="8"/>
      <c r="O925" s="8" t="s">
        <v>82</v>
      </c>
    </row>
    <row r="926" customFormat="false" ht="15" hidden="false" customHeight="false" outlineLevel="0" collapsed="false">
      <c r="A926" s="8" t="n">
        <f aca="false">B926*4*LN(2)/(C926*1E-015*3.14*(F926*0.0001)^2)</f>
        <v>1.57510138865902E+020</v>
      </c>
      <c r="B926" s="8" t="n">
        <v>1.55407</v>
      </c>
      <c r="C926" s="8" t="n">
        <v>80</v>
      </c>
      <c r="D926" s="8" t="n">
        <v>4</v>
      </c>
      <c r="E926" s="6" t="n">
        <f aca="false">B926/(C926*1E-015)</f>
        <v>19425875000000</v>
      </c>
      <c r="F926" s="8" t="n">
        <v>3.3</v>
      </c>
      <c r="G926" s="8" t="s">
        <v>81</v>
      </c>
      <c r="H926" s="16" t="n">
        <v>0.55</v>
      </c>
      <c r="I926" s="8"/>
      <c r="J926" s="8"/>
      <c r="K926" s="8"/>
      <c r="L926" s="8"/>
      <c r="M926" s="8"/>
      <c r="N926" s="8"/>
      <c r="O926" s="8" t="s">
        <v>82</v>
      </c>
    </row>
    <row r="927" customFormat="false" ht="15" hidden="false" customHeight="false" outlineLevel="0" collapsed="false">
      <c r="A927" s="8" t="n">
        <f aca="false">B927*4*LN(2)/(C927*1E-015*3.14*(F927*0.0001)^2)</f>
        <v>1.57562335820683E+020</v>
      </c>
      <c r="B927" s="8" t="n">
        <v>1.554585</v>
      </c>
      <c r="C927" s="8" t="n">
        <v>80</v>
      </c>
      <c r="D927" s="8" t="n">
        <v>4.8</v>
      </c>
      <c r="E927" s="6" t="n">
        <f aca="false">B927/(C927*1E-015)</f>
        <v>19432312500000</v>
      </c>
      <c r="F927" s="8" t="n">
        <v>3.3</v>
      </c>
      <c r="G927" s="8" t="s">
        <v>81</v>
      </c>
      <c r="H927" s="8" t="n">
        <v>0.577</v>
      </c>
      <c r="I927" s="8"/>
      <c r="J927" s="8"/>
      <c r="K927" s="8"/>
      <c r="L927" s="8"/>
      <c r="M927" s="8"/>
      <c r="N927" s="8"/>
      <c r="O927" s="8" t="s">
        <v>82</v>
      </c>
    </row>
    <row r="928" customFormat="false" ht="15" hidden="false" customHeight="false" outlineLevel="0" collapsed="false">
      <c r="A928" s="8" t="n">
        <f aca="false">B928*4*LN(2)/(C928*1E-015*3.14*(F928*0.0001)^2)</f>
        <v>1.56882761875432E+020</v>
      </c>
      <c r="B928" s="8" t="n">
        <v>1.54788</v>
      </c>
      <c r="C928" s="8" t="n">
        <v>80</v>
      </c>
      <c r="D928" s="8" t="n">
        <v>5.5</v>
      </c>
      <c r="E928" s="6" t="n">
        <f aca="false">B928/(C928*1E-015)</f>
        <v>19348500000000</v>
      </c>
      <c r="F928" s="8" t="n">
        <v>3.3</v>
      </c>
      <c r="G928" s="8" t="s">
        <v>81</v>
      </c>
      <c r="H928" s="8" t="n">
        <v>0.615</v>
      </c>
      <c r="I928" s="8"/>
      <c r="J928" s="8"/>
      <c r="K928" s="8"/>
      <c r="L928" s="8"/>
      <c r="M928" s="8"/>
      <c r="N928" s="8"/>
      <c r="O928" s="8" t="s">
        <v>82</v>
      </c>
    </row>
    <row r="929" customFormat="false" ht="15" hidden="false" customHeight="false" outlineLevel="0" collapsed="false">
      <c r="A929" s="8" t="n">
        <f aca="false">B929*4*LN(2)/(C929*1E-015*3.14*(F929*0.0001)^2)</f>
        <v>1.57770616873254E+020</v>
      </c>
      <c r="B929" s="8" t="n">
        <v>1.55664</v>
      </c>
      <c r="C929" s="8" t="n">
        <v>80</v>
      </c>
      <c r="D929" s="8" t="n">
        <v>4.8</v>
      </c>
      <c r="E929" s="6" t="n">
        <f aca="false">B929/(C929*1E-015)</f>
        <v>19458000000000</v>
      </c>
      <c r="F929" s="8" t="n">
        <v>3.3</v>
      </c>
      <c r="G929" s="8" t="s">
        <v>81</v>
      </c>
      <c r="H929" s="8" t="n">
        <v>0.596</v>
      </c>
      <c r="I929" s="8"/>
      <c r="J929" s="8"/>
      <c r="K929" s="8"/>
      <c r="L929" s="8"/>
      <c r="M929" s="8"/>
      <c r="N929" s="8"/>
      <c r="O929" s="8" t="s">
        <v>82</v>
      </c>
    </row>
    <row r="930" customFormat="false" ht="15" hidden="false" customHeight="false" outlineLevel="0" collapsed="false">
      <c r="A930" s="8" t="n">
        <f aca="false">B930*4*LN(2)/(C930*1E-015*3.14*(F930*0.0001)^2)</f>
        <v>6.645720293443E+019</v>
      </c>
      <c r="B930" s="8" t="n">
        <v>1.532695</v>
      </c>
      <c r="C930" s="8" t="n">
        <v>187</v>
      </c>
      <c r="D930" s="8" t="n">
        <v>4.8</v>
      </c>
      <c r="E930" s="6" t="n">
        <f aca="false">B930/(C930*1E-015)</f>
        <v>8196229946524.06</v>
      </c>
      <c r="F930" s="8" t="n">
        <v>3.3</v>
      </c>
      <c r="G930" s="8" t="s">
        <v>81</v>
      </c>
      <c r="H930" s="8" t="n">
        <v>0.653</v>
      </c>
      <c r="I930" s="8"/>
      <c r="J930" s="8"/>
      <c r="K930" s="8"/>
      <c r="L930" s="8"/>
      <c r="M930" s="8"/>
      <c r="N930" s="8"/>
      <c r="O930" s="8" t="s">
        <v>82</v>
      </c>
    </row>
    <row r="931" customFormat="false" ht="15" hidden="false" customHeight="false" outlineLevel="0" collapsed="false">
      <c r="A931" s="8" t="n">
        <f aca="false">B931*4*LN(2)/(C931*1E-015*3.14*(F931*0.0001)^2)</f>
        <v>6.67709103995359E+019</v>
      </c>
      <c r="B931" s="8" t="n">
        <v>1.53993</v>
      </c>
      <c r="C931" s="8" t="n">
        <v>187</v>
      </c>
      <c r="D931" s="8" t="n">
        <v>5.5</v>
      </c>
      <c r="E931" s="6" t="n">
        <f aca="false">B931/(C931*1E-015)</f>
        <v>8234919786096.26</v>
      </c>
      <c r="F931" s="8" t="n">
        <v>3.3</v>
      </c>
      <c r="G931" s="8" t="s">
        <v>81</v>
      </c>
      <c r="H931" s="8" t="n">
        <v>0.659</v>
      </c>
      <c r="I931" s="8"/>
      <c r="J931" s="8"/>
      <c r="K931" s="8"/>
      <c r="L931" s="8"/>
      <c r="M931" s="8"/>
      <c r="N931" s="8"/>
      <c r="O931" s="8" t="s">
        <v>82</v>
      </c>
    </row>
    <row r="932" customFormat="false" ht="15" hidden="false" customHeight="false" outlineLevel="0" collapsed="false">
      <c r="A932" s="8" t="n">
        <f aca="false">B932*4*LN(2)/(C932*1E-015*3.14*(F932*0.0001)^2)</f>
        <v>6.72936116423628E+019</v>
      </c>
      <c r="B932" s="8" t="n">
        <v>1.551985</v>
      </c>
      <c r="C932" s="8" t="n">
        <v>187</v>
      </c>
      <c r="D932" s="8" t="n">
        <v>4</v>
      </c>
      <c r="E932" s="6" t="n">
        <f aca="false">B932/(C932*1E-015)</f>
        <v>8299385026737.97</v>
      </c>
      <c r="F932" s="8" t="n">
        <v>3.3</v>
      </c>
      <c r="G932" s="8" t="s">
        <v>81</v>
      </c>
      <c r="H932" s="8" t="n">
        <v>0.593</v>
      </c>
      <c r="I932" s="8"/>
      <c r="J932" s="8"/>
      <c r="K932" s="8"/>
      <c r="L932" s="8"/>
      <c r="M932" s="8"/>
      <c r="N932" s="8"/>
      <c r="O932" s="8" t="s">
        <v>82</v>
      </c>
    </row>
    <row r="933" customFormat="false" ht="15" hidden="false" customHeight="false" outlineLevel="0" collapsed="false">
      <c r="A933" s="8" t="n">
        <f aca="false">B933*4*LN(2)/(C933*1E-015*3.14*(F933*0.0001)^2)</f>
        <v>6.70659731915257E+019</v>
      </c>
      <c r="B933" s="8" t="n">
        <v>1.546735</v>
      </c>
      <c r="C933" s="8" t="n">
        <v>187</v>
      </c>
      <c r="D933" s="8" t="n">
        <v>5.5</v>
      </c>
      <c r="E933" s="6" t="n">
        <f aca="false">B933/(C933*1E-015)</f>
        <v>8271310160427.81</v>
      </c>
      <c r="F933" s="8" t="n">
        <v>3.3</v>
      </c>
      <c r="G933" s="8" t="s">
        <v>81</v>
      </c>
      <c r="H933" s="8" t="n">
        <v>0.547</v>
      </c>
      <c r="I933" s="8"/>
      <c r="J933" s="8"/>
      <c r="K933" s="8"/>
      <c r="L933" s="8"/>
      <c r="M933" s="8"/>
      <c r="N933" s="8"/>
      <c r="O933" s="8" t="s">
        <v>82</v>
      </c>
    </row>
    <row r="934" customFormat="false" ht="15" hidden="false" customHeight="false" outlineLevel="0" collapsed="false">
      <c r="A934" s="8" t="n">
        <f aca="false">B934*4*LN(2)/(C934*1E-015*3.14*(F934*0.0001)^2)</f>
        <v>6.66718334737906E+019</v>
      </c>
      <c r="B934" s="8" t="n">
        <v>1.537645</v>
      </c>
      <c r="C934" s="8" t="n">
        <v>187</v>
      </c>
      <c r="D934" s="8" t="n">
        <v>4</v>
      </c>
      <c r="E934" s="6" t="n">
        <f aca="false">B934/(C934*1E-015)</f>
        <v>8222700534759.36</v>
      </c>
      <c r="F934" s="8" t="n">
        <v>3.3</v>
      </c>
      <c r="G934" s="8" t="s">
        <v>81</v>
      </c>
      <c r="H934" s="16" t="n">
        <v>0.51</v>
      </c>
      <c r="I934" s="8"/>
      <c r="J934" s="8"/>
      <c r="K934" s="8"/>
      <c r="L934" s="8"/>
      <c r="M934" s="8"/>
      <c r="N934" s="8"/>
      <c r="O934" s="8" t="s">
        <v>82</v>
      </c>
    </row>
    <row r="935" customFormat="false" ht="15" hidden="false" customHeight="false" outlineLevel="0" collapsed="false">
      <c r="A935" s="8" t="n">
        <f aca="false">B935*4*LN(2)/(C935*1E-015*3.14*(F935*0.0001)^2)</f>
        <v>6.66375793069028E+019</v>
      </c>
      <c r="B935" s="8" t="n">
        <v>1.536855</v>
      </c>
      <c r="C935" s="8" t="n">
        <v>187</v>
      </c>
      <c r="D935" s="8" t="n">
        <v>4</v>
      </c>
      <c r="E935" s="6" t="n">
        <f aca="false">B935/(C935*1E-015)</f>
        <v>8218475935828.88</v>
      </c>
      <c r="F935" s="8" t="n">
        <v>3.3</v>
      </c>
      <c r="G935" s="8" t="s">
        <v>81</v>
      </c>
      <c r="H935" s="16" t="n">
        <v>0.28</v>
      </c>
      <c r="I935" s="8"/>
      <c r="J935" s="8"/>
      <c r="K935" s="8"/>
      <c r="L935" s="8"/>
      <c r="M935" s="8"/>
      <c r="N935" s="8"/>
      <c r="O935" s="8" t="s">
        <v>82</v>
      </c>
    </row>
    <row r="936" customFormat="false" ht="15" hidden="false" customHeight="false" outlineLevel="0" collapsed="false">
      <c r="A936" s="8" t="n">
        <f aca="false">B936*4*LN(2)/(C936*1E-015*3.14*(F936*0.0001)^2)</f>
        <v>6.63808898537684E+019</v>
      </c>
      <c r="B936" s="8" t="n">
        <v>1.530935</v>
      </c>
      <c r="C936" s="8" t="n">
        <v>187</v>
      </c>
      <c r="D936" s="8" t="n">
        <v>4.3</v>
      </c>
      <c r="E936" s="6" t="n">
        <f aca="false">B936/(C936*1E-015)</f>
        <v>8186818181818.18</v>
      </c>
      <c r="F936" s="8" t="n">
        <v>3.3</v>
      </c>
      <c r="G936" s="8" t="s">
        <v>81</v>
      </c>
      <c r="H936" s="8" t="n">
        <v>0.494</v>
      </c>
      <c r="I936" s="8"/>
      <c r="J936" s="8"/>
      <c r="K936" s="8"/>
      <c r="L936" s="8"/>
      <c r="M936" s="8"/>
      <c r="N936" s="8"/>
      <c r="O936" s="8" t="s">
        <v>82</v>
      </c>
    </row>
    <row r="937" customFormat="false" ht="15" hidden="false" customHeight="false" outlineLevel="0" collapsed="false">
      <c r="A937" s="8" t="n">
        <f aca="false">B937*4*LN(2)/(C937*1E-015*3.14*(F937*0.0001)^2)</f>
        <v>6.64782323913168E+019</v>
      </c>
      <c r="B937" s="8" t="n">
        <v>1.53318</v>
      </c>
      <c r="C937" s="8" t="n">
        <v>187</v>
      </c>
      <c r="D937" s="8" t="n">
        <v>4.3</v>
      </c>
      <c r="E937" s="6" t="n">
        <f aca="false">B937/(C937*1E-015)</f>
        <v>8198823529411.76</v>
      </c>
      <c r="F937" s="8" t="n">
        <v>3.3</v>
      </c>
      <c r="G937" s="8" t="s">
        <v>81</v>
      </c>
      <c r="H937" s="16" t="n">
        <v>0.54</v>
      </c>
      <c r="I937" s="8"/>
      <c r="J937" s="8"/>
      <c r="K937" s="8"/>
      <c r="L937" s="8"/>
      <c r="M937" s="8"/>
      <c r="N937" s="8"/>
      <c r="O937" s="8" t="s">
        <v>82</v>
      </c>
    </row>
    <row r="938" customFormat="false" ht="15" hidden="false" customHeight="false" outlineLevel="0" collapsed="false">
      <c r="A938" s="8" t="n">
        <f aca="false">B938*4*LN(2)/(C938*1E-015*3.14*(F938*0.0001)^2)</f>
        <v>6.67828343183893E+019</v>
      </c>
      <c r="B938" s="8" t="n">
        <v>1.540205</v>
      </c>
      <c r="C938" s="8" t="n">
        <v>187</v>
      </c>
      <c r="D938" s="8" t="n">
        <v>4.3</v>
      </c>
      <c r="E938" s="6" t="n">
        <f aca="false">B938/(C938*1E-015)</f>
        <v>8236390374331.55</v>
      </c>
      <c r="F938" s="8" t="n">
        <v>3.3</v>
      </c>
      <c r="G938" s="8" t="s">
        <v>81</v>
      </c>
      <c r="H938" s="8" t="n">
        <v>0.566</v>
      </c>
      <c r="I938" s="8"/>
      <c r="J938" s="8"/>
      <c r="K938" s="8"/>
      <c r="L938" s="8"/>
      <c r="M938" s="8"/>
      <c r="N938" s="8"/>
      <c r="O938" s="8" t="s">
        <v>82</v>
      </c>
    </row>
    <row r="939" customFormat="false" ht="15" hidden="false" customHeight="false" outlineLevel="0" collapsed="false">
      <c r="A939" s="8" t="n">
        <f aca="false">B939*4*LN(2)/(C939*1E-015*3.14*(F939*0.0001)^2)</f>
        <v>6.68003949988825E+019</v>
      </c>
      <c r="B939" s="8" t="n">
        <v>1.54061</v>
      </c>
      <c r="C939" s="8" t="n">
        <v>187</v>
      </c>
      <c r="D939" s="8" t="n">
        <v>4.5</v>
      </c>
      <c r="E939" s="6" t="n">
        <f aca="false">B939/(C939*1E-015)</f>
        <v>8238556149732.62</v>
      </c>
      <c r="F939" s="8" t="n">
        <v>3.3</v>
      </c>
      <c r="G939" s="8" t="s">
        <v>81</v>
      </c>
      <c r="H939" s="8" t="n">
        <v>0.608</v>
      </c>
      <c r="I939" s="8"/>
      <c r="J939" s="8"/>
      <c r="K939" s="8"/>
      <c r="L939" s="8"/>
      <c r="M939" s="8"/>
      <c r="N939" s="8"/>
      <c r="O939" s="8" t="s">
        <v>82</v>
      </c>
    </row>
    <row r="940" customFormat="false" ht="15" hidden="false" customHeight="false" outlineLevel="0" collapsed="false">
      <c r="A940" s="8" t="n">
        <f aca="false">B940*4*LN(2)/(C940*1E-015*3.14*(F940*0.0001)^2)</f>
        <v>6.61354739239135E+019</v>
      </c>
      <c r="B940" s="8" t="n">
        <v>1.525275</v>
      </c>
      <c r="C940" s="8" t="n">
        <v>187</v>
      </c>
      <c r="D940" s="8" t="n">
        <v>5.5</v>
      </c>
      <c r="E940" s="6" t="n">
        <f aca="false">B940/(C940*1E-015)</f>
        <v>8156550802139.04</v>
      </c>
      <c r="F940" s="8" t="n">
        <v>3.3</v>
      </c>
      <c r="G940" s="8" t="s">
        <v>81</v>
      </c>
      <c r="H940" s="8" t="n">
        <v>0.702</v>
      </c>
      <c r="I940" s="8"/>
      <c r="J940" s="8"/>
      <c r="K940" s="8"/>
      <c r="L940" s="8"/>
      <c r="M940" s="8"/>
      <c r="N940" s="8"/>
      <c r="O940" s="8" t="s">
        <v>82</v>
      </c>
    </row>
    <row r="941" customFormat="false" ht="15" hidden="false" customHeight="false" outlineLevel="0" collapsed="false">
      <c r="A941" s="8" t="n">
        <f aca="false">B941*4*LN(2)/(C941*1E-015*3.14*(F941*0.0001)^2)</f>
        <v>4.39954739767888E+019</v>
      </c>
      <c r="B941" s="8" t="n">
        <v>1.513855</v>
      </c>
      <c r="C941" s="8" t="n">
        <v>279</v>
      </c>
      <c r="D941" s="8" t="n">
        <v>6.2</v>
      </c>
      <c r="E941" s="6" t="n">
        <f aca="false">B941/(C941*1E-015)</f>
        <v>5426003584229.39</v>
      </c>
      <c r="F941" s="8" t="n">
        <v>3.3</v>
      </c>
      <c r="G941" s="8" t="s">
        <v>81</v>
      </c>
      <c r="H941" s="16" t="n">
        <v>0.82</v>
      </c>
      <c r="I941" s="8"/>
      <c r="J941" s="8"/>
      <c r="K941" s="8"/>
      <c r="L941" s="8"/>
      <c r="M941" s="8"/>
      <c r="N941" s="8"/>
      <c r="O941" s="8" t="s">
        <v>82</v>
      </c>
    </row>
    <row r="942" customFormat="false" ht="15" hidden="false" customHeight="false" outlineLevel="0" collapsed="false">
      <c r="A942" s="8" t="n">
        <f aca="false">B942*4*LN(2)/(C942*1E-015*3.14*(F942*0.0001)^2)</f>
        <v>4.49943308293819E+019</v>
      </c>
      <c r="B942" s="8" t="n">
        <v>1.548225</v>
      </c>
      <c r="C942" s="8" t="n">
        <v>279</v>
      </c>
      <c r="D942" s="8" t="n">
        <v>6.2</v>
      </c>
      <c r="E942" s="6" t="n">
        <f aca="false">B942/(C942*1E-015)</f>
        <v>5549193548387.1</v>
      </c>
      <c r="F942" s="8" t="n">
        <v>3.3</v>
      </c>
      <c r="G942" s="8" t="s">
        <v>81</v>
      </c>
      <c r="H942" s="8" t="n">
        <v>0.675</v>
      </c>
      <c r="I942" s="8"/>
      <c r="J942" s="8"/>
      <c r="K942" s="8"/>
      <c r="L942" s="8"/>
      <c r="M942" s="8"/>
      <c r="N942" s="8"/>
      <c r="O942" s="8" t="s">
        <v>82</v>
      </c>
    </row>
    <row r="943" customFormat="false" ht="15" hidden="false" customHeight="false" outlineLevel="0" collapsed="false">
      <c r="A943" s="8" t="n">
        <f aca="false">B943*4*LN(2)/(C943*1E-015*3.14*(F943*0.0001)^2)</f>
        <v>4.45524449276165E+019</v>
      </c>
      <c r="B943" s="8" t="n">
        <v>1.53302</v>
      </c>
      <c r="C943" s="8" t="n">
        <v>279</v>
      </c>
      <c r="D943" s="8" t="n">
        <v>6.2</v>
      </c>
      <c r="E943" s="6" t="n">
        <f aca="false">B943/(C943*1E-015)</f>
        <v>5494695340501.79</v>
      </c>
      <c r="F943" s="8" t="n">
        <v>3.3</v>
      </c>
      <c r="G943" s="8" t="s">
        <v>81</v>
      </c>
      <c r="H943" s="8" t="n">
        <v>0.587</v>
      </c>
      <c r="I943" s="8"/>
      <c r="J943" s="8"/>
      <c r="K943" s="8"/>
      <c r="L943" s="8"/>
      <c r="M943" s="8"/>
      <c r="N943" s="8"/>
      <c r="O943" s="8" t="s">
        <v>82</v>
      </c>
    </row>
    <row r="944" customFormat="false" ht="15" hidden="false" customHeight="false" outlineLevel="0" collapsed="false">
      <c r="A944" s="8" t="n">
        <f aca="false">B944*4*LN(2)/(C944*1E-015*3.14*(F944*0.0001)^2)</f>
        <v>4.48347811022729E+019</v>
      </c>
      <c r="B944" s="8" t="n">
        <v>1.542735</v>
      </c>
      <c r="C944" s="8" t="n">
        <v>279</v>
      </c>
      <c r="D944" s="8" t="n">
        <v>4.5</v>
      </c>
      <c r="E944" s="6" t="n">
        <f aca="false">B944/(C944*1E-015)</f>
        <v>5529516129032.26</v>
      </c>
      <c r="F944" s="8" t="n">
        <v>3.3</v>
      </c>
      <c r="G944" s="8" t="s">
        <v>81</v>
      </c>
      <c r="H944" s="16" t="n">
        <v>0.54</v>
      </c>
      <c r="I944" s="8"/>
      <c r="J944" s="8"/>
      <c r="K944" s="8"/>
      <c r="L944" s="8"/>
      <c r="M944" s="8"/>
      <c r="N944" s="8"/>
      <c r="O944" s="8" t="s">
        <v>82</v>
      </c>
    </row>
    <row r="945" customFormat="false" ht="15" hidden="false" customHeight="false" outlineLevel="0" collapsed="false">
      <c r="A945" s="8" t="n">
        <f aca="false">B945*4*LN(2)/(C945*1E-015*3.14*(F945*0.0001)^2)</f>
        <v>4.43275059680858E+019</v>
      </c>
      <c r="B945" s="8" t="n">
        <v>1.52528</v>
      </c>
      <c r="C945" s="8" t="n">
        <v>279</v>
      </c>
      <c r="D945" s="8" t="n">
        <v>4</v>
      </c>
      <c r="E945" s="6" t="n">
        <f aca="false">B945/(C945*1E-015)</f>
        <v>5466953405017.92</v>
      </c>
      <c r="F945" s="8" t="n">
        <v>3.3</v>
      </c>
      <c r="G945" s="8" t="s">
        <v>81</v>
      </c>
      <c r="H945" s="8" t="n">
        <v>0.499</v>
      </c>
      <c r="I945" s="8"/>
      <c r="J945" s="8"/>
      <c r="K945" s="8"/>
      <c r="L945" s="8"/>
      <c r="M945" s="8"/>
      <c r="N945" s="8"/>
      <c r="O945" s="8" t="s">
        <v>82</v>
      </c>
    </row>
    <row r="946" customFormat="false" ht="15" hidden="false" customHeight="false" outlineLevel="0" collapsed="false">
      <c r="A946" s="8" t="n">
        <f aca="false">B946*4*LN(2)/(C946*1E-015*3.14*(F946*0.0001)^2)</f>
        <v>4.42741774163107E+019</v>
      </c>
      <c r="B946" s="8" t="n">
        <v>1.523445</v>
      </c>
      <c r="C946" s="8" t="n">
        <v>279</v>
      </c>
      <c r="D946" s="8" t="n">
        <v>4</v>
      </c>
      <c r="E946" s="6" t="n">
        <f aca="false">B946/(C946*1E-015)</f>
        <v>5460376344086.02</v>
      </c>
      <c r="F946" s="8" t="n">
        <v>3.3</v>
      </c>
      <c r="G946" s="8" t="s">
        <v>81</v>
      </c>
      <c r="H946" s="16" t="n">
        <v>0.45</v>
      </c>
      <c r="I946" s="8"/>
      <c r="J946" s="8"/>
      <c r="K946" s="8"/>
      <c r="L946" s="8"/>
      <c r="M946" s="8"/>
      <c r="N946" s="8"/>
      <c r="O946" s="8" t="s">
        <v>82</v>
      </c>
    </row>
    <row r="947" customFormat="false" ht="15" hidden="false" customHeight="false" outlineLevel="0" collapsed="false">
      <c r="A947" s="8" t="n">
        <f aca="false">B947*4*LN(2)/(C947*1E-015*3.14*(F947*0.0001)^2)</f>
        <v>4.49892450001935E+019</v>
      </c>
      <c r="B947" s="8" t="n">
        <v>1.54805</v>
      </c>
      <c r="C947" s="8" t="n">
        <v>279</v>
      </c>
      <c r="D947" s="8" t="n">
        <v>4</v>
      </c>
      <c r="E947" s="6" t="n">
        <f aca="false">B947/(C947*1E-015)</f>
        <v>5548566308243.73</v>
      </c>
      <c r="F947" s="8" t="n">
        <v>3.3</v>
      </c>
      <c r="G947" s="8" t="s">
        <v>81</v>
      </c>
      <c r="H947" s="8" t="n">
        <v>0.289</v>
      </c>
      <c r="I947" s="8"/>
      <c r="J947" s="8"/>
      <c r="K947" s="8"/>
      <c r="L947" s="8"/>
      <c r="M947" s="8"/>
      <c r="N947" s="8"/>
      <c r="O947" s="8" t="s">
        <v>82</v>
      </c>
    </row>
    <row r="948" customFormat="false" ht="15" hidden="false" customHeight="false" outlineLevel="0" collapsed="false">
      <c r="A948" s="8" t="n">
        <f aca="false">B948*4*LN(2)/(C948*1E-015*3.14*(F948*0.0001)^2)</f>
        <v>4.47053104220779E+019</v>
      </c>
      <c r="B948" s="8" t="n">
        <v>1.53828</v>
      </c>
      <c r="C948" s="8" t="n">
        <v>279</v>
      </c>
      <c r="D948" s="8" t="n">
        <v>4.3</v>
      </c>
      <c r="E948" s="6" t="n">
        <f aca="false">B948/(C948*1E-015)</f>
        <v>5513548387096.77</v>
      </c>
      <c r="F948" s="8" t="n">
        <v>3.3</v>
      </c>
      <c r="G948" s="8" t="s">
        <v>81</v>
      </c>
      <c r="H948" s="8" t="n">
        <v>0.525</v>
      </c>
      <c r="I948" s="8"/>
      <c r="J948" s="8"/>
      <c r="K948" s="8"/>
      <c r="L948" s="8"/>
      <c r="M948" s="8"/>
      <c r="N948" s="8"/>
      <c r="O948" s="8" t="s">
        <v>82</v>
      </c>
    </row>
    <row r="949" customFormat="false" ht="15" hidden="false" customHeight="false" outlineLevel="0" collapsed="false">
      <c r="A949" s="8" t="n">
        <f aca="false">B949*4*LN(2)/(C949*1E-015*3.14*(F949*0.0001)^2)</f>
        <v>4.50200505941344E+019</v>
      </c>
      <c r="B949" s="8" t="n">
        <v>1.54911</v>
      </c>
      <c r="C949" s="8" t="n">
        <v>279</v>
      </c>
      <c r="D949" s="8" t="n">
        <v>4.3</v>
      </c>
      <c r="E949" s="6" t="n">
        <f aca="false">B949/(C949*1E-015)</f>
        <v>5552365591397.85</v>
      </c>
      <c r="F949" s="8" t="n">
        <v>3.3</v>
      </c>
      <c r="G949" s="8" t="s">
        <v>81</v>
      </c>
      <c r="H949" s="8" t="n">
        <v>0.559</v>
      </c>
      <c r="I949" s="8"/>
      <c r="J949" s="8"/>
      <c r="K949" s="8"/>
      <c r="L949" s="8"/>
      <c r="M949" s="8"/>
      <c r="N949" s="8"/>
      <c r="O949" s="8" t="s">
        <v>82</v>
      </c>
    </row>
    <row r="950" customFormat="false" ht="15" hidden="false" customHeight="false" outlineLevel="0" collapsed="false">
      <c r="A950" s="8" t="n">
        <f aca="false">B950*4*LN(2)/(C950*1E-015*3.14*(F950*0.0001)^2)</f>
        <v>4.40935578254214E+019</v>
      </c>
      <c r="B950" s="8" t="n">
        <v>1.51723</v>
      </c>
      <c r="C950" s="8" t="n">
        <v>279</v>
      </c>
      <c r="D950" s="8" t="n">
        <v>4.4</v>
      </c>
      <c r="E950" s="6" t="n">
        <f aca="false">B950/(C950*1E-015)</f>
        <v>5438100358422.94</v>
      </c>
      <c r="F950" s="8" t="n">
        <v>3.3</v>
      </c>
      <c r="G950" s="8" t="s">
        <v>81</v>
      </c>
      <c r="H950" s="8" t="n">
        <v>0.638</v>
      </c>
      <c r="I950" s="8"/>
      <c r="J950" s="8"/>
      <c r="K950" s="8"/>
      <c r="L950" s="8"/>
      <c r="M950" s="8"/>
      <c r="N950" s="8"/>
      <c r="O950" s="8" t="s">
        <v>82</v>
      </c>
    </row>
    <row r="951" customFormat="false" ht="15" hidden="false" customHeight="false" outlineLevel="0" collapsed="false">
      <c r="A951" s="8" t="n">
        <f aca="false">B951*4*LN(2)/(C951*1E-015*3.14*(F951*0.0001)^2)</f>
        <v>4.3965830858091E+019</v>
      </c>
      <c r="B951" s="8" t="n">
        <v>1.512835</v>
      </c>
      <c r="C951" s="8" t="n">
        <v>279</v>
      </c>
      <c r="D951" s="8" t="n">
        <v>4.3</v>
      </c>
      <c r="E951" s="6" t="n">
        <f aca="false">B951/(C951*1E-015)</f>
        <v>5422347670250.9</v>
      </c>
      <c r="F951" s="8" t="n">
        <v>3.3</v>
      </c>
      <c r="G951" s="8" t="s">
        <v>81</v>
      </c>
      <c r="H951" s="8" t="n">
        <v>0.648</v>
      </c>
      <c r="I951" s="8"/>
      <c r="J951" s="8"/>
      <c r="K951" s="8"/>
      <c r="L951" s="8"/>
      <c r="M951" s="8"/>
      <c r="N951" s="8"/>
      <c r="O951" s="8" t="s">
        <v>82</v>
      </c>
    </row>
    <row r="952" customFormat="false" ht="15" hidden="false" customHeight="false" outlineLevel="0" collapsed="false">
      <c r="A952" s="8" t="n">
        <f aca="false">B952*4*LN(2)/(C952*1E-015*3.14*(F952*0.0001)^2)</f>
        <v>4.47943850875768E+019</v>
      </c>
      <c r="B952" s="8" t="n">
        <v>1.541345</v>
      </c>
      <c r="C952" s="8" t="n">
        <v>279</v>
      </c>
      <c r="D952" s="8" t="n">
        <v>4.3</v>
      </c>
      <c r="E952" s="6" t="n">
        <f aca="false">B952/(C952*1E-015)</f>
        <v>5524534050179.21</v>
      </c>
      <c r="F952" s="8" t="n">
        <v>3.3</v>
      </c>
      <c r="G952" s="8" t="s">
        <v>81</v>
      </c>
      <c r="H952" s="8" t="n">
        <v>0.517</v>
      </c>
      <c r="I952" s="8"/>
      <c r="J952" s="8"/>
      <c r="K952" s="8"/>
      <c r="L952" s="8"/>
      <c r="M952" s="8"/>
      <c r="N952" s="8"/>
      <c r="O952" s="8" t="s">
        <v>82</v>
      </c>
    </row>
    <row r="953" customFormat="false" ht="15" hidden="false" customHeight="false" outlineLevel="0" collapsed="false">
      <c r="A953" s="8" t="n">
        <f aca="false">B953*4*LN(2)/(C953*1E-015*3.14*(F953*0.0001)^2)</f>
        <v>4.43814157574823E+019</v>
      </c>
      <c r="B953" s="8" t="n">
        <v>1.527135</v>
      </c>
      <c r="C953" s="8" t="n">
        <v>279</v>
      </c>
      <c r="D953" s="8" t="n">
        <v>4.3</v>
      </c>
      <c r="E953" s="6" t="n">
        <f aca="false">B953/(C953*1E-015)</f>
        <v>5473602150537.63</v>
      </c>
      <c r="F953" s="8" t="n">
        <v>3.3</v>
      </c>
      <c r="G953" s="8" t="s">
        <v>81</v>
      </c>
      <c r="H953" s="8" t="n">
        <v>0.497</v>
      </c>
      <c r="I953" s="8"/>
      <c r="J953" s="8"/>
      <c r="K953" s="8"/>
      <c r="L953" s="8"/>
      <c r="M953" s="8"/>
      <c r="N953" s="8"/>
      <c r="O953" s="8" t="s">
        <v>82</v>
      </c>
    </row>
    <row r="954" customFormat="false" ht="15" hidden="false" customHeight="false" outlineLevel="0" collapsed="false">
      <c r="A954" s="8" t="n">
        <f aca="false">B954*4*LN(2)/(C954*1E-015*3.14*(F954*0.0001)^2)</f>
        <v>4.56300594779263E+019</v>
      </c>
      <c r="B954" s="8" t="n">
        <v>1.5701</v>
      </c>
      <c r="C954" s="8" t="n">
        <v>279</v>
      </c>
      <c r="D954" s="8" t="n">
        <v>4.8</v>
      </c>
      <c r="E954" s="6" t="n">
        <f aca="false">B954/(C954*1E-015)</f>
        <v>5627598566308.24</v>
      </c>
      <c r="F954" s="8" t="n">
        <v>3.3</v>
      </c>
      <c r="G954" s="8" t="s">
        <v>81</v>
      </c>
      <c r="H954" s="8" t="n">
        <v>0.478</v>
      </c>
      <c r="I954" s="8"/>
      <c r="J954" s="8"/>
      <c r="K954" s="8"/>
      <c r="L954" s="8"/>
      <c r="M954" s="8"/>
      <c r="N954" s="8"/>
      <c r="O954" s="8" t="s">
        <v>82</v>
      </c>
    </row>
    <row r="955" customFormat="false" ht="15" hidden="false" customHeight="false" outlineLevel="0" collapsed="false">
      <c r="A955" s="8" t="n">
        <f aca="false">B955*4*LN(2)/(C955*1E-015*3.14*(F955*0.0001)^2)</f>
        <v>4.61736619634589E+019</v>
      </c>
      <c r="B955" s="8" t="n">
        <v>1.588805</v>
      </c>
      <c r="C955" s="8" t="n">
        <v>279</v>
      </c>
      <c r="D955" s="8" t="n">
        <v>4.8</v>
      </c>
      <c r="E955" s="6" t="n">
        <f aca="false">B955/(C955*1E-015)</f>
        <v>5694641577060.93</v>
      </c>
      <c r="F955" s="8" t="n">
        <v>3.3</v>
      </c>
      <c r="G955" s="8" t="s">
        <v>81</v>
      </c>
      <c r="H955" s="8" t="n">
        <v>0.445</v>
      </c>
      <c r="I955" s="8"/>
      <c r="J955" s="8"/>
      <c r="K955" s="8"/>
      <c r="L955" s="8"/>
      <c r="M955" s="8"/>
      <c r="N955" s="8"/>
      <c r="O955" s="8" t="s">
        <v>82</v>
      </c>
    </row>
    <row r="956" customFormat="false" ht="15" hidden="false" customHeight="false" outlineLevel="0" collapsed="false">
      <c r="A956" s="8" t="n">
        <f aca="false">B956*4*LN(2)/(C956*1E-015*3.14*(F956*0.0001)^2)</f>
        <v>4.57878654921707E+019</v>
      </c>
      <c r="B956" s="8" t="n">
        <v>1.57553</v>
      </c>
      <c r="C956" s="8" t="n">
        <v>279</v>
      </c>
      <c r="D956" s="8" t="n">
        <v>4.8</v>
      </c>
      <c r="E956" s="6" t="n">
        <f aca="false">B956/(C956*1E-015)</f>
        <v>5647060931899.64</v>
      </c>
      <c r="F956" s="8" t="n">
        <v>3.3</v>
      </c>
      <c r="G956" s="8" t="s">
        <v>81</v>
      </c>
      <c r="H956" s="8" t="n">
        <v>0.452</v>
      </c>
      <c r="I956" s="8"/>
      <c r="J956" s="8"/>
      <c r="K956" s="8"/>
      <c r="L956" s="8"/>
      <c r="M956" s="8"/>
      <c r="N956" s="8"/>
      <c r="O956" s="8" t="s">
        <v>82</v>
      </c>
    </row>
    <row r="957" customFormat="false" ht="15" hidden="false" customHeight="false" outlineLevel="0" collapsed="false">
      <c r="A957" s="8" t="n">
        <f aca="false">B957*4*LN(2)/(C957*1E-015*3.14*(F957*0.0001)^2)</f>
        <v>4.46662221920303E+019</v>
      </c>
      <c r="B957" s="8" t="n">
        <v>1.536935</v>
      </c>
      <c r="C957" s="8" t="n">
        <v>279</v>
      </c>
      <c r="D957" s="8" t="n">
        <v>4</v>
      </c>
      <c r="E957" s="6" t="n">
        <f aca="false">B957/(C957*1E-015)</f>
        <v>5508727598566.31</v>
      </c>
      <c r="F957" s="8" t="n">
        <v>3.3</v>
      </c>
      <c r="G957" s="8" t="s">
        <v>81</v>
      </c>
      <c r="H957" s="8" t="n">
        <v>0.433</v>
      </c>
      <c r="I957" s="8"/>
      <c r="J957" s="8"/>
      <c r="K957" s="8"/>
      <c r="L957" s="8"/>
      <c r="M957" s="8"/>
      <c r="N957" s="8"/>
      <c r="O957" s="8" t="s">
        <v>82</v>
      </c>
    </row>
    <row r="958" customFormat="false" ht="15" hidden="false" customHeight="false" outlineLevel="0" collapsed="false">
      <c r="A958" s="8" t="n">
        <f aca="false">B958*4*LN(2)/(C958*1E-015*3.14*(F958*0.0001)^2)</f>
        <v>4.56243924111165E+019</v>
      </c>
      <c r="B958" s="8" t="n">
        <v>1.569905</v>
      </c>
      <c r="C958" s="8" t="n">
        <v>279</v>
      </c>
      <c r="D958" s="8" t="n">
        <v>4</v>
      </c>
      <c r="E958" s="6" t="n">
        <f aca="false">B958/(C958*1E-015)</f>
        <v>5626899641577.06</v>
      </c>
      <c r="F958" s="8" t="n">
        <v>3.3</v>
      </c>
      <c r="G958" s="8" t="s">
        <v>81</v>
      </c>
      <c r="H958" s="8" t="n">
        <v>0.433</v>
      </c>
      <c r="I958" s="8"/>
      <c r="J958" s="8"/>
      <c r="K958" s="8"/>
      <c r="L958" s="8"/>
      <c r="M958" s="8"/>
      <c r="N958" s="8"/>
      <c r="O958" s="8" t="s">
        <v>82</v>
      </c>
    </row>
    <row r="959" customFormat="false" ht="15" hidden="false" customHeight="false" outlineLevel="0" collapsed="false">
      <c r="A959" s="8" t="n">
        <f aca="false">B959*4*LN(2)/(C959*1E-015*3.14*(F959*0.0001)^2)</f>
        <v>4.52673672020939E+019</v>
      </c>
      <c r="B959" s="8" t="n">
        <v>1.55762</v>
      </c>
      <c r="C959" s="8" t="n">
        <v>279</v>
      </c>
      <c r="D959" s="8" t="n">
        <v>4</v>
      </c>
      <c r="E959" s="6" t="n">
        <f aca="false">B959/(C959*1E-015)</f>
        <v>5582867383512.54</v>
      </c>
      <c r="F959" s="8" t="n">
        <v>3.3</v>
      </c>
      <c r="G959" s="8" t="s">
        <v>81</v>
      </c>
      <c r="H959" s="8" t="n">
        <v>0.454</v>
      </c>
      <c r="I959" s="8"/>
      <c r="J959" s="8"/>
      <c r="K959" s="8"/>
      <c r="L959" s="8"/>
      <c r="M959" s="8"/>
      <c r="N959" s="8"/>
      <c r="O959" s="8" t="s">
        <v>82</v>
      </c>
    </row>
    <row r="960" customFormat="false" ht="15" hidden="false" customHeight="false" outlineLevel="0" collapsed="false">
      <c r="A960" s="8" t="n">
        <f aca="false">B960*4*LN(2)/(C960*1E-015*3.14*(F960*0.0001)^2)</f>
        <v>4.50547795420206E+019</v>
      </c>
      <c r="B960" s="8" t="n">
        <v>1.550305</v>
      </c>
      <c r="C960" s="8" t="n">
        <v>279</v>
      </c>
      <c r="D960" s="8" t="n">
        <v>4</v>
      </c>
      <c r="E960" s="6" t="n">
        <f aca="false">B960/(C960*1E-015)</f>
        <v>5556648745519.71</v>
      </c>
      <c r="F960" s="8" t="n">
        <v>3.3</v>
      </c>
      <c r="G960" s="8" t="s">
        <v>81</v>
      </c>
      <c r="H960" s="8" t="n">
        <v>0.509</v>
      </c>
      <c r="I960" s="8"/>
      <c r="J960" s="8"/>
      <c r="K960" s="8"/>
      <c r="L960" s="8"/>
      <c r="M960" s="8"/>
      <c r="N960" s="8"/>
      <c r="O960" s="8" t="s">
        <v>82</v>
      </c>
    </row>
    <row r="961" customFormat="false" ht="15" hidden="false" customHeight="false" outlineLevel="0" collapsed="false">
      <c r="A961" s="8" t="n">
        <f aca="false">B961*4*LN(2)/(C961*1E-015*3.14*(F961*0.0001)^2)</f>
        <v>4.65798017515004E+019</v>
      </c>
      <c r="B961" s="8" t="n">
        <v>1.60278</v>
      </c>
      <c r="C961" s="8" t="n">
        <v>279</v>
      </c>
      <c r="D961" s="8" t="n">
        <v>4</v>
      </c>
      <c r="E961" s="6" t="n">
        <f aca="false">B961/(C961*1E-015)</f>
        <v>5744731182795.7</v>
      </c>
      <c r="F961" s="8" t="n">
        <v>3.3</v>
      </c>
      <c r="G961" s="8" t="s">
        <v>81</v>
      </c>
      <c r="H961" s="8" t="n">
        <v>0.574</v>
      </c>
      <c r="I961" s="8"/>
      <c r="J961" s="8"/>
      <c r="K961" s="8"/>
      <c r="L961" s="8"/>
      <c r="M961" s="8"/>
      <c r="N961" s="8"/>
      <c r="O961" s="8" t="s">
        <v>82</v>
      </c>
    </row>
    <row r="962" customFormat="false" ht="15" hidden="false" customHeight="false" outlineLevel="0" collapsed="false">
      <c r="A962" s="8" t="n">
        <f aca="false">B962*4*LN(2)/(C962*1E-015*3.14*(F962*0.0001)^2)</f>
        <v>4.54013424738557E+019</v>
      </c>
      <c r="B962" s="8" t="n">
        <v>1.56223</v>
      </c>
      <c r="C962" s="8" t="n">
        <v>279</v>
      </c>
      <c r="D962" s="8" t="n">
        <v>4</v>
      </c>
      <c r="E962" s="6" t="n">
        <f aca="false">B962/(C962*1E-015)</f>
        <v>5599390681003.58</v>
      </c>
      <c r="F962" s="8" t="n">
        <v>3.3</v>
      </c>
      <c r="G962" s="8" t="s">
        <v>81</v>
      </c>
      <c r="H962" s="8" t="n">
        <v>0.565</v>
      </c>
      <c r="I962" s="8"/>
      <c r="J962" s="8"/>
      <c r="K962" s="8"/>
      <c r="L962" s="8"/>
      <c r="M962" s="8"/>
      <c r="N962" s="8"/>
      <c r="O962" s="8" t="s">
        <v>82</v>
      </c>
    </row>
    <row r="963" customFormat="false" ht="15" hidden="false" customHeight="false" outlineLevel="0" collapsed="false">
      <c r="A963" s="8" t="n">
        <f aca="false">B963*4*LN(2)/(C963*1E-015*3.14*(F963*0.0001)^2)</f>
        <v>4.55784746390159E+019</v>
      </c>
      <c r="B963" s="8" t="n">
        <v>1.568325</v>
      </c>
      <c r="C963" s="8" t="n">
        <v>279</v>
      </c>
      <c r="D963" s="8" t="n">
        <v>4.4</v>
      </c>
      <c r="E963" s="6" t="n">
        <f aca="false">B963/(C963*1E-015)</f>
        <v>5621236559139.78</v>
      </c>
      <c r="F963" s="8" t="n">
        <v>3.3</v>
      </c>
      <c r="G963" s="8" t="s">
        <v>81</v>
      </c>
      <c r="H963" s="8" t="n">
        <v>0.561</v>
      </c>
      <c r="I963" s="8"/>
      <c r="J963" s="8"/>
      <c r="K963" s="8"/>
      <c r="L963" s="8"/>
      <c r="M963" s="8"/>
      <c r="N963" s="8"/>
      <c r="O963" s="8" t="s">
        <v>82</v>
      </c>
    </row>
    <row r="964" customFormat="false" ht="15" hidden="false" customHeight="false" outlineLevel="0" collapsed="false">
      <c r="A964" s="8" t="n">
        <f aca="false">B964*4*LN(2)/(C964*1E-015*3.14*(F964*0.0001)^2)</f>
        <v>4.59035317788545E+019</v>
      </c>
      <c r="B964" s="8" t="n">
        <v>1.57951</v>
      </c>
      <c r="C964" s="8" t="n">
        <v>279</v>
      </c>
      <c r="D964" s="8" t="n">
        <v>4</v>
      </c>
      <c r="E964" s="6" t="n">
        <f aca="false">B964/(C964*1E-015)</f>
        <v>5661326164874.55</v>
      </c>
      <c r="F964" s="8" t="n">
        <v>3.3</v>
      </c>
      <c r="G964" s="8" t="s">
        <v>81</v>
      </c>
      <c r="H964" s="8" t="n">
        <v>0.543</v>
      </c>
      <c r="I964" s="8"/>
      <c r="J964" s="8"/>
      <c r="K964" s="8"/>
      <c r="L964" s="8"/>
      <c r="M964" s="8"/>
      <c r="N964" s="8"/>
      <c r="O964" s="8" t="s">
        <v>82</v>
      </c>
    </row>
    <row r="965" customFormat="false" ht="15" hidden="false" customHeight="false" outlineLevel="0" collapsed="false">
      <c r="A965" s="8" t="n">
        <f aca="false">B965*4*LN(2)/(C965*1E-015*3.14*(F965*0.0001)^2)</f>
        <v>4.54490039588209E+019</v>
      </c>
      <c r="B965" s="8" t="n">
        <v>1.56387</v>
      </c>
      <c r="C965" s="8" t="n">
        <v>279</v>
      </c>
      <c r="D965" s="8" t="n">
        <v>4</v>
      </c>
      <c r="E965" s="6" t="n">
        <f aca="false">B965/(C965*1E-015)</f>
        <v>5605268817204.3</v>
      </c>
      <c r="F965" s="8" t="n">
        <v>3.3</v>
      </c>
      <c r="G965" s="8" t="s">
        <v>81</v>
      </c>
      <c r="H965" s="8" t="n">
        <v>0.503</v>
      </c>
      <c r="I965" s="8"/>
      <c r="J965" s="8"/>
      <c r="K965" s="8"/>
      <c r="L965" s="8"/>
      <c r="M965" s="8"/>
      <c r="N965" s="8"/>
      <c r="O965" s="8" t="s">
        <v>82</v>
      </c>
    </row>
    <row r="966" customFormat="false" ht="15" hidden="false" customHeight="false" outlineLevel="0" collapsed="false">
      <c r="A966" s="8" t="n">
        <f aca="false">B966*4*LN(2)/(C966*1E-015*3.14*(F966*0.0001)^2)</f>
        <v>4.5104039430445E+019</v>
      </c>
      <c r="B966" s="8" t="n">
        <v>1.552</v>
      </c>
      <c r="C966" s="8" t="n">
        <v>279</v>
      </c>
      <c r="D966" s="8" t="n">
        <v>4</v>
      </c>
      <c r="E966" s="6" t="n">
        <f aca="false">B966/(C966*1E-015)</f>
        <v>5562724014336.92</v>
      </c>
      <c r="F966" s="8" t="n">
        <v>3.3</v>
      </c>
      <c r="G966" s="8" t="s">
        <v>81</v>
      </c>
      <c r="H966" s="8" t="n">
        <v>0.476</v>
      </c>
      <c r="I966" s="8"/>
      <c r="J966" s="8"/>
      <c r="K966" s="8"/>
      <c r="L966" s="8"/>
      <c r="M966" s="8"/>
      <c r="N966" s="8"/>
      <c r="O966" s="8" t="s">
        <v>82</v>
      </c>
    </row>
    <row r="967" customFormat="false" ht="15" hidden="false" customHeight="false" outlineLevel="0" collapsed="false">
      <c r="A967" s="8" t="n">
        <f aca="false">B967*4*LN(2)/(C967*1E-015*3.14*(F967*0.0001)^2)</f>
        <v>4.41153542362286E+019</v>
      </c>
      <c r="B967" s="8" t="n">
        <v>1.51798</v>
      </c>
      <c r="C967" s="8" t="n">
        <v>279</v>
      </c>
      <c r="D967" s="8" t="n">
        <v>4</v>
      </c>
      <c r="E967" s="6" t="n">
        <f aca="false">B967/(C967*1E-015)</f>
        <v>5440788530465.95</v>
      </c>
      <c r="F967" s="8" t="n">
        <v>3.3</v>
      </c>
      <c r="G967" s="8" t="s">
        <v>81</v>
      </c>
      <c r="H967" s="8" t="n">
        <v>0.469</v>
      </c>
      <c r="I967" s="8"/>
      <c r="J967" s="8"/>
      <c r="K967" s="8"/>
      <c r="L967" s="8"/>
      <c r="M967" s="8"/>
      <c r="N967" s="8"/>
      <c r="O967" s="8" t="s">
        <v>82</v>
      </c>
    </row>
    <row r="968" customFormat="false" ht="15" hidden="false" customHeight="false" outlineLevel="0" collapsed="false">
      <c r="A968" s="8" t="n">
        <f aca="false">B968*4*LN(2)/(C968*1E-015*3.14*(F968*0.0001)^2)</f>
        <v>4.49931683541388E+019</v>
      </c>
      <c r="B968" s="8" t="n">
        <v>1.548185</v>
      </c>
      <c r="C968" s="8" t="n">
        <v>279</v>
      </c>
      <c r="D968" s="8" t="n">
        <v>4.5</v>
      </c>
      <c r="E968" s="6" t="n">
        <f aca="false">B968/(C968*1E-015)</f>
        <v>5549050179211.47</v>
      </c>
      <c r="F968" s="8" t="n">
        <v>3.3</v>
      </c>
      <c r="G968" s="8" t="s">
        <v>81</v>
      </c>
      <c r="H968" s="8" t="n">
        <v>0.463</v>
      </c>
      <c r="I968" s="8"/>
      <c r="J968" s="8"/>
      <c r="K968" s="8"/>
      <c r="L968" s="8"/>
      <c r="M968" s="8"/>
      <c r="N968" s="8"/>
      <c r="O968" s="8" t="s">
        <v>82</v>
      </c>
    </row>
    <row r="969" customFormat="false" ht="15" hidden="false" customHeight="false" outlineLevel="0" collapsed="false">
      <c r="A969" s="8" t="n">
        <f aca="false">B969*4*LN(2)/(C969*1E-015*3.14*(F969*0.0001)^2)</f>
        <v>4.53336282909479E+019</v>
      </c>
      <c r="B969" s="8" t="n">
        <v>1.5599</v>
      </c>
      <c r="C969" s="8" t="n">
        <v>279</v>
      </c>
      <c r="D969" s="8" t="n">
        <v>4</v>
      </c>
      <c r="E969" s="6" t="n">
        <f aca="false">B969/(C969*1E-015)</f>
        <v>5591039426523.3</v>
      </c>
      <c r="F969" s="8" t="n">
        <v>3.3</v>
      </c>
      <c r="G969" s="8" t="s">
        <v>81</v>
      </c>
      <c r="H969" s="8" t="n">
        <v>0.479</v>
      </c>
      <c r="I969" s="8"/>
      <c r="J969" s="8"/>
      <c r="K969" s="8"/>
      <c r="L969" s="8"/>
      <c r="M969" s="8"/>
      <c r="N969" s="8"/>
      <c r="O969" s="8" t="s">
        <v>82</v>
      </c>
    </row>
    <row r="970" customFormat="false" ht="15" hidden="false" customHeight="false" outlineLevel="0" collapsed="false">
      <c r="A970" s="8" t="n">
        <f aca="false">B970*4*LN(2)/(C970*1E-015*3.14*(F970*0.0001)^2)</f>
        <v>4.42884177380381E+019</v>
      </c>
      <c r="B970" s="8" t="n">
        <v>1.523935</v>
      </c>
      <c r="C970" s="8" t="n">
        <v>279</v>
      </c>
      <c r="D970" s="8" t="n">
        <v>4.4</v>
      </c>
      <c r="E970" s="6" t="n">
        <f aca="false">B970/(C970*1E-015)</f>
        <v>5462132616487.46</v>
      </c>
      <c r="F970" s="8" t="n">
        <v>3.3</v>
      </c>
      <c r="G970" s="8" t="s">
        <v>81</v>
      </c>
      <c r="H970" s="16" t="n">
        <v>0.49</v>
      </c>
      <c r="I970" s="8"/>
      <c r="J970" s="8"/>
      <c r="K970" s="8"/>
      <c r="L970" s="8"/>
      <c r="M970" s="8"/>
      <c r="N970" s="8"/>
      <c r="O970" s="8" t="s">
        <v>82</v>
      </c>
    </row>
    <row r="971" customFormat="false" ht="15" hidden="false" customHeight="false" outlineLevel="0" collapsed="false">
      <c r="A971" s="8" t="n">
        <f aca="false">B971*4*LN(2)/(C971*1E-015*3.14*(F971*0.0001)^2)</f>
        <v>4.51345544055751E+019</v>
      </c>
      <c r="B971" s="8" t="n">
        <v>1.55305</v>
      </c>
      <c r="C971" s="8" t="n">
        <v>279</v>
      </c>
      <c r="D971" s="8" t="n">
        <v>4.5</v>
      </c>
      <c r="E971" s="6" t="n">
        <f aca="false">B971/(C971*1E-015)</f>
        <v>5566487455197.13</v>
      </c>
      <c r="F971" s="8" t="n">
        <v>3.3</v>
      </c>
      <c r="G971" s="8" t="s">
        <v>81</v>
      </c>
      <c r="H971" s="8" t="n">
        <v>0.528</v>
      </c>
      <c r="I971" s="8"/>
      <c r="J971" s="8"/>
      <c r="K971" s="8"/>
      <c r="L971" s="8"/>
      <c r="M971" s="8"/>
      <c r="N971" s="8"/>
      <c r="O971" s="8" t="s">
        <v>82</v>
      </c>
    </row>
    <row r="972" customFormat="false" ht="15" hidden="false" customHeight="false" outlineLevel="0" collapsed="false">
      <c r="A972" s="8" t="n">
        <f aca="false">B972*4*LN(2)/(C972*1E-015*3.14*(F972*0.0001)^2)</f>
        <v>4.50226661634313E+019</v>
      </c>
      <c r="B972" s="8" t="n">
        <v>1.5492</v>
      </c>
      <c r="C972" s="8" t="n">
        <v>279</v>
      </c>
      <c r="D972" s="8" t="n">
        <v>4.8</v>
      </c>
      <c r="E972" s="6" t="n">
        <f aca="false">B972/(C972*1E-015)</f>
        <v>5552688172043.01</v>
      </c>
      <c r="F972" s="8" t="n">
        <v>3.3</v>
      </c>
      <c r="G972" s="8" t="s">
        <v>81</v>
      </c>
      <c r="H972" s="8" t="n">
        <v>0.557</v>
      </c>
      <c r="I972" s="8"/>
      <c r="J972" s="8"/>
      <c r="K972" s="8"/>
      <c r="L972" s="8"/>
      <c r="M972" s="8"/>
      <c r="N972" s="8"/>
      <c r="O972" s="8" t="s">
        <v>82</v>
      </c>
    </row>
    <row r="973" customFormat="false" ht="15" hidden="false" customHeight="false" outlineLevel="0" collapsed="false">
      <c r="A973" s="8" t="n">
        <f aca="false">B973*4*LN(2)/(C973*1E-015*3.14*(F973*0.0001)^2)</f>
        <v>4.56781568911076E+019</v>
      </c>
      <c r="B973" s="8" t="n">
        <v>1.571755</v>
      </c>
      <c r="C973" s="8" t="n">
        <v>279</v>
      </c>
      <c r="D973" s="8" t="n">
        <v>5.5</v>
      </c>
      <c r="E973" s="6" t="n">
        <f aca="false">B973/(C973*1E-015)</f>
        <v>5633530465949.82</v>
      </c>
      <c r="F973" s="8" t="n">
        <v>3.3</v>
      </c>
      <c r="G973" s="8" t="s">
        <v>81</v>
      </c>
      <c r="H973" s="8" t="n">
        <v>0.558</v>
      </c>
      <c r="I973" s="8"/>
      <c r="J973" s="8"/>
      <c r="K973" s="8"/>
      <c r="L973" s="8"/>
      <c r="M973" s="8"/>
      <c r="N973" s="8"/>
      <c r="O973" s="8" t="s">
        <v>82</v>
      </c>
    </row>
    <row r="974" customFormat="false" ht="15" hidden="false" customHeight="false" outlineLevel="0" collapsed="false">
      <c r="A974" s="8" t="n">
        <f aca="false">B974*4*LN(2)/(C974*1E-015*3.14*(F974*0.0001)^2)</f>
        <v>4.55422925970758E+019</v>
      </c>
      <c r="B974" s="8" t="n">
        <v>1.56708</v>
      </c>
      <c r="C974" s="8" t="n">
        <v>279</v>
      </c>
      <c r="D974" s="8" t="n">
        <v>4.5</v>
      </c>
      <c r="E974" s="6" t="n">
        <f aca="false">B974/(C974*1E-015)</f>
        <v>5616774193548.39</v>
      </c>
      <c r="F974" s="8" t="n">
        <v>3.3</v>
      </c>
      <c r="G974" s="8" t="s">
        <v>81</v>
      </c>
      <c r="H974" s="8" t="n">
        <v>0.597</v>
      </c>
      <c r="I974" s="8"/>
      <c r="J974" s="8"/>
      <c r="K974" s="8"/>
      <c r="L974" s="8"/>
      <c r="M974" s="8"/>
      <c r="N974" s="8"/>
      <c r="O974" s="8" t="s">
        <v>82</v>
      </c>
    </row>
    <row r="975" customFormat="false" ht="15" hidden="false" customHeight="false" outlineLevel="0" collapsed="false">
      <c r="A975" s="8" t="n">
        <f aca="false">B975*4*LN(2)/(C975*1E-015*3.14*(F975*0.0001)^2)</f>
        <v>4.50556513984529E+019</v>
      </c>
      <c r="B975" s="8" t="n">
        <v>1.550335</v>
      </c>
      <c r="C975" s="8" t="n">
        <v>279</v>
      </c>
      <c r="D975" s="8" t="n">
        <v>4.5</v>
      </c>
      <c r="E975" s="6" t="n">
        <f aca="false">B975/(C975*1E-015)</f>
        <v>5556756272401.43</v>
      </c>
      <c r="F975" s="8" t="n">
        <v>3.3</v>
      </c>
      <c r="G975" s="8" t="s">
        <v>81</v>
      </c>
      <c r="H975" s="16" t="n">
        <v>0.57</v>
      </c>
      <c r="I975" s="8"/>
      <c r="J975" s="8"/>
      <c r="K975" s="8"/>
      <c r="L975" s="8"/>
      <c r="M975" s="8"/>
      <c r="N975" s="8"/>
      <c r="O975" s="8" t="s">
        <v>82</v>
      </c>
    </row>
    <row r="976" customFormat="false" ht="15" hidden="false" customHeight="false" outlineLevel="0" collapsed="false">
      <c r="A976" s="8" t="n">
        <f aca="false">B976*4*LN(2)/(C976*1E-015*3.14*(F976*0.0001)^2)</f>
        <v>4.42294221194532E+019</v>
      </c>
      <c r="B976" s="8" t="n">
        <v>1.521905</v>
      </c>
      <c r="C976" s="8" t="n">
        <v>279</v>
      </c>
      <c r="D976" s="8" t="n">
        <v>4</v>
      </c>
      <c r="E976" s="6" t="n">
        <f aca="false">B976/(C976*1E-015)</f>
        <v>5454856630824.37</v>
      </c>
      <c r="F976" s="8" t="n">
        <v>3.3</v>
      </c>
      <c r="G976" s="8" t="s">
        <v>81</v>
      </c>
      <c r="H976" s="8" t="n">
        <v>0.526</v>
      </c>
      <c r="I976" s="8"/>
      <c r="J976" s="8"/>
      <c r="K976" s="8"/>
      <c r="L976" s="8"/>
      <c r="M976" s="8"/>
      <c r="N976" s="8"/>
      <c r="O976" s="8" t="s">
        <v>82</v>
      </c>
    </row>
    <row r="977" customFormat="false" ht="15" hidden="false" customHeight="false" outlineLevel="0" collapsed="false">
      <c r="A977" s="8" t="n">
        <f aca="false">B977*4*LN(2)/(C977*1E-015*3.14*(F977*0.0001)^2)</f>
        <v>4.5113193922984E+019</v>
      </c>
      <c r="B977" s="8" t="n">
        <v>1.552315</v>
      </c>
      <c r="C977" s="8" t="n">
        <v>279</v>
      </c>
      <c r="D977" s="8" t="n">
        <v>4</v>
      </c>
      <c r="E977" s="6" t="n">
        <f aca="false">B977/(C977*1E-015)</f>
        <v>5563853046594.98</v>
      </c>
      <c r="F977" s="8" t="n">
        <v>3.3</v>
      </c>
      <c r="G977" s="8" t="s">
        <v>81</v>
      </c>
      <c r="H977" s="8" t="n">
        <v>0.513</v>
      </c>
      <c r="I977" s="8"/>
      <c r="J977" s="8"/>
      <c r="K977" s="8"/>
      <c r="L977" s="8"/>
      <c r="M977" s="8"/>
      <c r="N977" s="8"/>
      <c r="O977" s="8" t="s">
        <v>82</v>
      </c>
    </row>
    <row r="978" customFormat="false" ht="15" hidden="false" customHeight="false" outlineLevel="0" collapsed="false">
      <c r="A978" s="8" t="n">
        <f aca="false">B978*4*LN(2)/(C978*1E-015*3.14*(F978*0.0001)^2)</f>
        <v>4.44550876260108E+019</v>
      </c>
      <c r="B978" s="8" t="n">
        <v>1.52967</v>
      </c>
      <c r="C978" s="8" t="n">
        <v>279</v>
      </c>
      <c r="D978" s="8" t="n">
        <v>4.5</v>
      </c>
      <c r="E978" s="6" t="n">
        <f aca="false">B978/(C978*1E-015)</f>
        <v>5482688172043.01</v>
      </c>
      <c r="F978" s="8" t="n">
        <v>3.3</v>
      </c>
      <c r="G978" s="8" t="s">
        <v>81</v>
      </c>
      <c r="H978" s="8" t="n">
        <v>0.496</v>
      </c>
      <c r="I978" s="8"/>
      <c r="J978" s="8"/>
      <c r="K978" s="8"/>
      <c r="L978" s="8"/>
      <c r="M978" s="8"/>
      <c r="N978" s="8"/>
      <c r="O978" s="8" t="s">
        <v>82</v>
      </c>
    </row>
    <row r="979" customFormat="false" ht="15" hidden="false" customHeight="false" outlineLevel="0" collapsed="false">
      <c r="A979" s="8" t="n">
        <f aca="false">B979*4*LN(2)/(C979*1E-015*3.14*(F979*0.0001)^2)</f>
        <v>4.46537255831674E+019</v>
      </c>
      <c r="B979" s="8" t="n">
        <v>1.536505</v>
      </c>
      <c r="C979" s="8" t="n">
        <v>279</v>
      </c>
      <c r="D979" s="8" t="n">
        <v>4.5</v>
      </c>
      <c r="E979" s="6" t="n">
        <f aca="false">B979/(C979*1E-015)</f>
        <v>5507186379928.32</v>
      </c>
      <c r="F979" s="8" t="n">
        <v>3.3</v>
      </c>
      <c r="G979" s="8" t="s">
        <v>81</v>
      </c>
      <c r="H979" s="8" t="n">
        <v>0.507</v>
      </c>
      <c r="I979" s="8"/>
      <c r="J979" s="8"/>
      <c r="K979" s="8"/>
      <c r="L979" s="8"/>
      <c r="M979" s="8"/>
      <c r="N979" s="8"/>
      <c r="O979" s="8" t="s">
        <v>82</v>
      </c>
    </row>
    <row r="980" customFormat="false" ht="15" hidden="false" customHeight="false" outlineLevel="0" collapsed="false">
      <c r="A980" s="8" t="n">
        <f aca="false">B980*4*LN(2)/(C980*1E-015*3.14*(F980*0.0001)^2)</f>
        <v>4.51477775614648E+019</v>
      </c>
      <c r="B980" s="8" t="n">
        <v>1.553505</v>
      </c>
      <c r="C980" s="8" t="n">
        <v>279</v>
      </c>
      <c r="D980" s="8" t="n">
        <v>4.4</v>
      </c>
      <c r="E980" s="6" t="n">
        <f aca="false">B980/(C980*1E-015)</f>
        <v>5568118279569.89</v>
      </c>
      <c r="F980" s="8" t="n">
        <v>3.3</v>
      </c>
      <c r="G980" s="8" t="s">
        <v>81</v>
      </c>
      <c r="H980" s="8" t="n">
        <v>0.494</v>
      </c>
      <c r="I980" s="8"/>
      <c r="J980" s="8"/>
      <c r="K980" s="8"/>
      <c r="L980" s="8"/>
      <c r="M980" s="8"/>
      <c r="N980" s="8"/>
      <c r="O980" s="8" t="s">
        <v>82</v>
      </c>
    </row>
    <row r="981" customFormat="false" ht="15" hidden="false" customHeight="false" outlineLevel="0" collapsed="false">
      <c r="A981" s="8" t="n">
        <f aca="false">B981*4*LN(2)/(C981*1E-015*3.14*(F981*0.0001)^2)</f>
        <v>4.53055835757092E+019</v>
      </c>
      <c r="B981" s="8" t="n">
        <v>1.558935</v>
      </c>
      <c r="C981" s="8" t="n">
        <v>279</v>
      </c>
      <c r="D981" s="8" t="n">
        <v>4.3</v>
      </c>
      <c r="E981" s="6" t="n">
        <f aca="false">B981/(C981*1E-015)</f>
        <v>5587580645161.29</v>
      </c>
      <c r="F981" s="8" t="n">
        <v>3.3</v>
      </c>
      <c r="G981" s="8" t="s">
        <v>81</v>
      </c>
      <c r="H981" s="8" t="n">
        <v>0.503</v>
      </c>
      <c r="I981" s="8"/>
      <c r="J981" s="8"/>
      <c r="K981" s="8"/>
      <c r="L981" s="8"/>
      <c r="M981" s="8"/>
      <c r="N981" s="8"/>
      <c r="O981" s="8" t="s">
        <v>82</v>
      </c>
    </row>
    <row r="982" customFormat="false" ht="15" hidden="false" customHeight="false" outlineLevel="0" collapsed="false">
      <c r="A982" s="8" t="n">
        <f aca="false">B982*4*LN(2)/(C982*1E-015*3.14*(F982*0.0001)^2)</f>
        <v>4.43638333194312E+019</v>
      </c>
      <c r="B982" s="8" t="n">
        <v>1.52653</v>
      </c>
      <c r="C982" s="8" t="n">
        <v>279</v>
      </c>
      <c r="D982" s="8" t="n">
        <v>4.8</v>
      </c>
      <c r="E982" s="6" t="n">
        <f aca="false">B982/(C982*1E-015)</f>
        <v>5471433691756.27</v>
      </c>
      <c r="F982" s="8" t="n">
        <v>3.3</v>
      </c>
      <c r="G982" s="8" t="s">
        <v>81</v>
      </c>
      <c r="H982" s="8" t="n">
        <v>0.538</v>
      </c>
      <c r="I982" s="8"/>
      <c r="J982" s="8"/>
      <c r="K982" s="8"/>
      <c r="L982" s="8"/>
      <c r="M982" s="8"/>
      <c r="N982" s="8"/>
      <c r="O982" s="8" t="s">
        <v>82</v>
      </c>
    </row>
    <row r="983" customFormat="false" ht="15" hidden="false" customHeight="false" outlineLevel="0" collapsed="false">
      <c r="A983" s="8" t="n">
        <f aca="false">B983*4*LN(2)/(C983*1E-015*3.14*(F983*0.0001)^2)</f>
        <v>4.59206782886895E+019</v>
      </c>
      <c r="B983" s="8" t="n">
        <v>1.5801</v>
      </c>
      <c r="C983" s="8" t="n">
        <v>279</v>
      </c>
      <c r="D983" s="8" t="n">
        <v>4.5</v>
      </c>
      <c r="E983" s="6" t="n">
        <f aca="false">B983/(C983*1E-015)</f>
        <v>5663440860215.05</v>
      </c>
      <c r="F983" s="8" t="n">
        <v>3.3</v>
      </c>
      <c r="G983" s="8" t="s">
        <v>81</v>
      </c>
      <c r="H983" s="16" t="n">
        <v>0.57</v>
      </c>
      <c r="I983" s="8"/>
      <c r="J983" s="8"/>
      <c r="K983" s="8"/>
      <c r="L983" s="8"/>
      <c r="M983" s="8"/>
      <c r="N983" s="8"/>
      <c r="O983" s="8" t="s">
        <v>82</v>
      </c>
    </row>
    <row r="984" customFormat="false" ht="15" hidden="false" customHeight="false" outlineLevel="0" collapsed="false">
      <c r="A984" s="8" t="n">
        <f aca="false">B984*4*LN(2)/(C984*1E-015*3.14*(F984*0.0001)^2)</f>
        <v>4.59443637217667E+019</v>
      </c>
      <c r="B984" s="8" t="n">
        <v>1.580915</v>
      </c>
      <c r="C984" s="8" t="n">
        <v>279</v>
      </c>
      <c r="D984" s="8" t="n">
        <v>4</v>
      </c>
      <c r="E984" s="6" t="n">
        <f aca="false">B984/(C984*1E-015)</f>
        <v>5666362007168.46</v>
      </c>
      <c r="F984" s="8" t="n">
        <v>3.3</v>
      </c>
      <c r="G984" s="8" t="s">
        <v>81</v>
      </c>
      <c r="H984" s="8" t="n">
        <v>0.591</v>
      </c>
      <c r="I984" s="8"/>
      <c r="J984" s="8"/>
      <c r="K984" s="8"/>
      <c r="L984" s="8"/>
      <c r="M984" s="8"/>
      <c r="N984" s="8"/>
      <c r="O984" s="8" t="s">
        <v>82</v>
      </c>
    </row>
    <row r="985" customFormat="false" ht="15" hidden="false" customHeight="false" outlineLevel="0" collapsed="false">
      <c r="A985" s="8" t="n">
        <f aca="false">B985*4*LN(2)/(C985*1E-015*3.14*(F985*0.0001)^2)</f>
        <v>4.57105608885077E+019</v>
      </c>
      <c r="B985" s="8" t="n">
        <v>1.57287</v>
      </c>
      <c r="C985" s="8" t="n">
        <v>279</v>
      </c>
      <c r="D985" s="8" t="n">
        <v>4.5</v>
      </c>
      <c r="E985" s="6" t="n">
        <f aca="false">B985/(C985*1E-015)</f>
        <v>5637526881720.43</v>
      </c>
      <c r="F985" s="8" t="n">
        <v>3.3</v>
      </c>
      <c r="G985" s="8" t="s">
        <v>81</v>
      </c>
      <c r="H985" s="8" t="n">
        <v>0.617</v>
      </c>
      <c r="I985" s="8"/>
      <c r="J985" s="8"/>
      <c r="K985" s="8"/>
      <c r="L985" s="8"/>
      <c r="M985" s="8"/>
      <c r="N985" s="8"/>
      <c r="O985" s="8" t="s">
        <v>82</v>
      </c>
    </row>
    <row r="986" customFormat="false" ht="15" hidden="false" customHeight="false" outlineLevel="0" collapsed="false">
      <c r="A986" s="8" t="n">
        <f aca="false">B986*4*LN(2)/(C986*1E-015*3.14*(F986*0.0001)^2)</f>
        <v>4.5463534899359E+019</v>
      </c>
      <c r="B986" s="8" t="n">
        <v>1.56437</v>
      </c>
      <c r="C986" s="8" t="n">
        <v>279</v>
      </c>
      <c r="D986" s="8" t="n">
        <v>3.5</v>
      </c>
      <c r="E986" s="6" t="n">
        <f aca="false">B986/(C986*1E-015)</f>
        <v>5607060931899.64</v>
      </c>
      <c r="F986" s="8" t="n">
        <v>3.3</v>
      </c>
      <c r="G986" s="8" t="s">
        <v>81</v>
      </c>
      <c r="H986" s="8" t="n">
        <v>0.587</v>
      </c>
      <c r="I986" s="8"/>
      <c r="J986" s="8"/>
      <c r="K986" s="8"/>
      <c r="L986" s="8"/>
      <c r="M986" s="8"/>
      <c r="N986" s="8"/>
      <c r="O986" s="8" t="s">
        <v>82</v>
      </c>
    </row>
    <row r="987" customFormat="false" ht="15" hidden="false" customHeight="false" outlineLevel="0" collapsed="false">
      <c r="A987" s="8" t="n">
        <f aca="false">B987*4*LN(2)/(C987*1E-015*3.14*(F987*0.0001)^2)</f>
        <v>4.6039686691697E+019</v>
      </c>
      <c r="B987" s="8" t="n">
        <v>1.584195</v>
      </c>
      <c r="C987" s="8" t="n">
        <v>279</v>
      </c>
      <c r="D987" s="8" t="n">
        <v>4</v>
      </c>
      <c r="E987" s="6" t="n">
        <f aca="false">B987/(C987*1E-015)</f>
        <v>5678118279569.89</v>
      </c>
      <c r="F987" s="8" t="n">
        <v>3.3</v>
      </c>
      <c r="G987" s="8" t="s">
        <v>81</v>
      </c>
      <c r="H987" s="8" t="n">
        <v>0.562</v>
      </c>
      <c r="I987" s="8"/>
      <c r="J987" s="8"/>
      <c r="K987" s="8"/>
      <c r="L987" s="8"/>
      <c r="M987" s="8"/>
      <c r="N987" s="8"/>
      <c r="O987" s="8" t="s">
        <v>82</v>
      </c>
    </row>
    <row r="988" customFormat="false" ht="15" hidden="false" customHeight="false" outlineLevel="0" collapsed="false">
      <c r="A988" s="8" t="n">
        <f aca="false">B988*4*LN(2)/(C988*1E-015*3.14*(F988*0.0001)^2)</f>
        <v>4.53898630308306E+019</v>
      </c>
      <c r="B988" s="8" t="n">
        <v>1.561835</v>
      </c>
      <c r="C988" s="8" t="n">
        <v>279</v>
      </c>
      <c r="D988" s="8" t="n">
        <v>4.5</v>
      </c>
      <c r="E988" s="6" t="n">
        <f aca="false">B988/(C988*1E-015)</f>
        <v>5597974910394.26</v>
      </c>
      <c r="F988" s="8" t="n">
        <v>3.3</v>
      </c>
      <c r="G988" s="8" t="s">
        <v>81</v>
      </c>
      <c r="H988" s="8" t="n">
        <v>0.555</v>
      </c>
      <c r="I988" s="8"/>
      <c r="J988" s="8"/>
      <c r="K988" s="8"/>
      <c r="L988" s="8"/>
      <c r="M988" s="8"/>
      <c r="N988" s="8"/>
      <c r="O988" s="8" t="s">
        <v>82</v>
      </c>
    </row>
    <row r="989" customFormat="false" ht="15" hidden="false" customHeight="false" outlineLevel="0" collapsed="false">
      <c r="A989" s="8" t="n">
        <f aca="false">B989*4*LN(2)/(C989*1E-015*3.14*(F989*0.0001)^2)</f>
        <v>4.50913975121768E+019</v>
      </c>
      <c r="B989" s="8" t="n">
        <v>1.551565</v>
      </c>
      <c r="C989" s="8" t="n">
        <v>279</v>
      </c>
      <c r="D989" s="8" t="n">
        <v>4</v>
      </c>
      <c r="E989" s="6" t="n">
        <f aca="false">B989/(C989*1E-015)</f>
        <v>5561164874551.97</v>
      </c>
      <c r="F989" s="8" t="n">
        <v>3.3</v>
      </c>
      <c r="G989" s="8" t="s">
        <v>81</v>
      </c>
      <c r="H989" s="8" t="n">
        <v>0.534</v>
      </c>
      <c r="I989" s="8"/>
      <c r="J989" s="8"/>
      <c r="K989" s="8"/>
      <c r="L989" s="8"/>
      <c r="M989" s="8"/>
      <c r="N989" s="8"/>
      <c r="O989" s="8" t="s">
        <v>82</v>
      </c>
    </row>
    <row r="990" customFormat="false" ht="15" hidden="false" customHeight="false" outlineLevel="0" collapsed="false">
      <c r="A990" s="8" t="n">
        <f aca="false">B990*4*LN(2)/(C990*1E-015*3.14*(F990*0.0001)^2)</f>
        <v>4.66866041644559E+019</v>
      </c>
      <c r="B990" s="8" t="n">
        <v>1.606455</v>
      </c>
      <c r="C990" s="8" t="n">
        <v>279</v>
      </c>
      <c r="D990" s="8" t="n">
        <v>3.8</v>
      </c>
      <c r="E990" s="6" t="n">
        <f aca="false">B990/(C990*1E-015)</f>
        <v>5757903225806.45</v>
      </c>
      <c r="F990" s="8" t="n">
        <v>3.3</v>
      </c>
      <c r="G990" s="8" t="s">
        <v>81</v>
      </c>
      <c r="H990" s="8" t="n">
        <v>0.518</v>
      </c>
      <c r="I990" s="8"/>
      <c r="J990" s="8"/>
      <c r="K990" s="8"/>
      <c r="L990" s="8"/>
      <c r="M990" s="8"/>
      <c r="N990" s="8"/>
      <c r="O990" s="8" t="s">
        <v>82</v>
      </c>
    </row>
    <row r="991" customFormat="false" ht="15" hidden="false" customHeight="false" outlineLevel="0" collapsed="false">
      <c r="A991" s="8" t="n">
        <f aca="false">B991*4*LN(2)/(C991*1E-015*3.14*(F991*0.0001)^2)</f>
        <v>4.58326207890283E+019</v>
      </c>
      <c r="B991" s="8" t="n">
        <v>1.57707</v>
      </c>
      <c r="C991" s="8" t="n">
        <v>279</v>
      </c>
      <c r="D991" s="8" t="n">
        <v>3.8</v>
      </c>
      <c r="E991" s="6" t="n">
        <f aca="false">B991/(C991*1E-015)</f>
        <v>5652580645161.29</v>
      </c>
      <c r="F991" s="8" t="n">
        <v>3.3</v>
      </c>
      <c r="G991" s="8" t="s">
        <v>81</v>
      </c>
      <c r="H991" s="8" t="n">
        <v>0.535</v>
      </c>
      <c r="I991" s="8"/>
      <c r="J991" s="8"/>
      <c r="K991" s="8"/>
      <c r="L991" s="8"/>
      <c r="M991" s="8"/>
      <c r="N991" s="8"/>
      <c r="O991" s="8" t="s">
        <v>82</v>
      </c>
    </row>
    <row r="992" customFormat="false" ht="15" hidden="false" customHeight="false" outlineLevel="0" collapsed="false">
      <c r="A992" s="8" t="n">
        <f aca="false">B992*4*LN(2)/(C992*1E-015*3.14*(F992*0.0001)^2)</f>
        <v>4.57399133883948E+019</v>
      </c>
      <c r="B992" s="8" t="n">
        <v>1.57388</v>
      </c>
      <c r="C992" s="8" t="n">
        <v>279</v>
      </c>
      <c r="D992" s="8" t="n">
        <v>3.8</v>
      </c>
      <c r="E992" s="6" t="n">
        <f aca="false">B992/(C992*1E-015)</f>
        <v>5641146953405.02</v>
      </c>
      <c r="F992" s="8" t="n">
        <v>3.3</v>
      </c>
      <c r="G992" s="8" t="s">
        <v>81</v>
      </c>
      <c r="H992" s="8" t="n">
        <v>0.514</v>
      </c>
      <c r="I992" s="8"/>
      <c r="J992" s="8"/>
      <c r="K992" s="8"/>
      <c r="L992" s="8"/>
      <c r="M992" s="8"/>
      <c r="N992" s="8"/>
      <c r="O992" s="8" t="s">
        <v>82</v>
      </c>
    </row>
    <row r="993" customFormat="false" ht="15" hidden="false" customHeight="false" outlineLevel="0" collapsed="false">
      <c r="A993" s="8" t="n">
        <f aca="false">B993*4*LN(2)/(C993*1E-015*3.14*(F993*0.0001)^2)</f>
        <v>4.49732609656016E+019</v>
      </c>
      <c r="B993" s="8" t="n">
        <v>1.5475</v>
      </c>
      <c r="C993" s="8" t="n">
        <v>279</v>
      </c>
      <c r="D993" s="8" t="n">
        <v>4.3</v>
      </c>
      <c r="E993" s="6" t="n">
        <f aca="false">B993/(C993*1E-015)</f>
        <v>5546594982078.85</v>
      </c>
      <c r="F993" s="8" t="n">
        <v>3.3</v>
      </c>
      <c r="G993" s="8" t="s">
        <v>81</v>
      </c>
      <c r="H993" s="16" t="n">
        <v>0.53</v>
      </c>
      <c r="I993" s="8"/>
      <c r="J993" s="8"/>
      <c r="K993" s="8"/>
      <c r="L993" s="8"/>
      <c r="M993" s="8"/>
      <c r="N993" s="8"/>
      <c r="O993" s="8" t="s">
        <v>82</v>
      </c>
    </row>
    <row r="994" customFormat="false" ht="15" hidden="false" customHeight="false" outlineLevel="0" collapsed="false">
      <c r="A994" s="8" t="n">
        <f aca="false">B994*4*LN(2)/(C994*1E-015*3.14*(F994*0.0001)^2)</f>
        <v>4.47605279961229E+019</v>
      </c>
      <c r="B994" s="8" t="n">
        <v>1.54018</v>
      </c>
      <c r="C994" s="8" t="n">
        <v>279</v>
      </c>
      <c r="D994" s="8" t="n">
        <v>4.8</v>
      </c>
      <c r="E994" s="6" t="n">
        <f aca="false">B994/(C994*1E-015)</f>
        <v>5520358422939.07</v>
      </c>
      <c r="F994" s="8" t="n">
        <v>3.3</v>
      </c>
      <c r="G994" s="8" t="s">
        <v>81</v>
      </c>
      <c r="H994" s="8" t="n">
        <v>0.574</v>
      </c>
      <c r="I994" s="8"/>
      <c r="J994" s="8"/>
      <c r="K994" s="8"/>
      <c r="L994" s="8"/>
      <c r="M994" s="8"/>
      <c r="N994" s="8"/>
      <c r="O994" s="8" t="s">
        <v>82</v>
      </c>
    </row>
    <row r="995" customFormat="false" ht="15" hidden="false" customHeight="false" outlineLevel="0" collapsed="false">
      <c r="A995" s="8" t="n">
        <f aca="false">B995*4*LN(2)/(C995*1E-015*3.14*(F995*0.0001)^2)</f>
        <v>4.53246191078142E+019</v>
      </c>
      <c r="B995" s="8" t="n">
        <v>1.55959</v>
      </c>
      <c r="C995" s="8" t="n">
        <v>279</v>
      </c>
      <c r="D995" s="8" t="n">
        <v>4.4</v>
      </c>
      <c r="E995" s="6" t="n">
        <f aca="false">B995/(C995*1E-015)</f>
        <v>5589928315412.19</v>
      </c>
      <c r="F995" s="8" t="n">
        <v>3.3</v>
      </c>
      <c r="G995" s="8" t="s">
        <v>81</v>
      </c>
      <c r="H995" s="8" t="n">
        <v>0.591</v>
      </c>
      <c r="I995" s="8"/>
      <c r="J995" s="8"/>
      <c r="K995" s="8"/>
      <c r="L995" s="8"/>
      <c r="M995" s="8"/>
      <c r="N995" s="8"/>
      <c r="O995" s="8" t="s">
        <v>82</v>
      </c>
    </row>
    <row r="996" customFormat="false" ht="15" hidden="false" customHeight="false" outlineLevel="0" collapsed="false">
      <c r="A996" s="8" t="n">
        <f aca="false">B996*4*LN(2)/(C996*1E-015*3.14*(F996*0.0001)^2)</f>
        <v>4.64138584105546E+019</v>
      </c>
      <c r="B996" s="8" t="n">
        <v>1.59707</v>
      </c>
      <c r="C996" s="8" t="n">
        <v>279</v>
      </c>
      <c r="D996" s="8" t="n">
        <v>4.8</v>
      </c>
      <c r="E996" s="6" t="n">
        <f aca="false">B996/(C996*1E-015)</f>
        <v>5724265232974.91</v>
      </c>
      <c r="F996" s="8" t="n">
        <v>3.3</v>
      </c>
      <c r="G996" s="8" t="s">
        <v>81</v>
      </c>
      <c r="H996" s="8" t="n">
        <v>0.597</v>
      </c>
      <c r="I996" s="8"/>
      <c r="J996" s="8"/>
      <c r="K996" s="8"/>
      <c r="L996" s="8"/>
      <c r="M996" s="8"/>
      <c r="N996" s="8"/>
      <c r="O996" s="8" t="s">
        <v>82</v>
      </c>
    </row>
    <row r="997" customFormat="false" ht="15" hidden="false" customHeight="false" outlineLevel="0" collapsed="false">
      <c r="A997" s="8" t="n">
        <f aca="false">B997*4*LN(2)/(C997*1E-015*3.14*(F997*0.0001)^2)</f>
        <v>4.5739622769584E+019</v>
      </c>
      <c r="B997" s="8" t="n">
        <v>1.57387</v>
      </c>
      <c r="C997" s="8" t="n">
        <v>279</v>
      </c>
      <c r="D997" s="8" t="n">
        <v>3.8</v>
      </c>
      <c r="E997" s="6" t="n">
        <f aca="false">B997/(C997*1E-015)</f>
        <v>5641111111111.11</v>
      </c>
      <c r="F997" s="8" t="n">
        <v>3.3</v>
      </c>
      <c r="G997" s="8" t="s">
        <v>81</v>
      </c>
      <c r="H997" s="8" t="n">
        <v>0.564</v>
      </c>
      <c r="I997" s="8"/>
      <c r="J997" s="8"/>
      <c r="K997" s="8"/>
      <c r="L997" s="8"/>
      <c r="M997" s="8"/>
      <c r="N997" s="8"/>
      <c r="O997" s="8" t="s">
        <v>82</v>
      </c>
    </row>
    <row r="998" customFormat="false" ht="15" hidden="false" customHeight="false" outlineLevel="0" collapsed="false">
      <c r="A998" s="8" t="n">
        <f aca="false">B998*4*LN(2)/(C998*1E-015*3.14*(F998*0.0001)^2)</f>
        <v>4.46743595187316E+019</v>
      </c>
      <c r="B998" s="8" t="n">
        <v>1.537215</v>
      </c>
      <c r="C998" s="8" t="n">
        <v>279</v>
      </c>
      <c r="D998" s="8" t="n">
        <v>3.5</v>
      </c>
      <c r="E998" s="6" t="n">
        <f aca="false">B998/(C998*1E-015)</f>
        <v>5509731182795.7</v>
      </c>
      <c r="F998" s="8" t="n">
        <v>3.3</v>
      </c>
      <c r="G998" s="8" t="s">
        <v>81</v>
      </c>
      <c r="H998" s="8" t="n">
        <v>0.568</v>
      </c>
      <c r="I998" s="8"/>
      <c r="J998" s="8"/>
      <c r="K998" s="8"/>
      <c r="L998" s="8"/>
      <c r="M998" s="8"/>
      <c r="N998" s="8"/>
      <c r="O998" s="8" t="s">
        <v>82</v>
      </c>
    </row>
    <row r="999" customFormat="false" ht="15" hidden="false" customHeight="false" outlineLevel="0" collapsed="false">
      <c r="A999" s="8" t="n">
        <f aca="false">B999*4*LN(2)/(C999*1E-015*3.14*(F999*0.0001)^2)</f>
        <v>4.44309662647175E+019</v>
      </c>
      <c r="B999" s="8" t="n">
        <v>1.52884</v>
      </c>
      <c r="C999" s="8" t="n">
        <v>279</v>
      </c>
      <c r="D999" s="8" t="n">
        <v>4.8</v>
      </c>
      <c r="E999" s="6" t="n">
        <f aca="false">B999/(C999*1E-015)</f>
        <v>5479713261648.75</v>
      </c>
      <c r="F999" s="8" t="n">
        <v>3.3</v>
      </c>
      <c r="G999" s="8" t="s">
        <v>81</v>
      </c>
      <c r="H999" s="8" t="n">
        <v>0.588</v>
      </c>
      <c r="I999" s="8"/>
      <c r="J999" s="8"/>
      <c r="K999" s="8"/>
      <c r="L999" s="8"/>
      <c r="M999" s="8"/>
      <c r="N999" s="8"/>
      <c r="O999" s="8" t="s">
        <v>82</v>
      </c>
    </row>
    <row r="1000" customFormat="false" ht="15" hidden="false" customHeight="false" outlineLevel="0" collapsed="false">
      <c r="A1000" s="8" t="n">
        <f aca="false">B1000*4*LN(2)/(C1000*1E-015*3.14*(F1000*0.0001)^2)</f>
        <v>4.60314040555903E+019</v>
      </c>
      <c r="B1000" s="8" t="n">
        <v>1.58391</v>
      </c>
      <c r="C1000" s="8" t="n">
        <v>279</v>
      </c>
      <c r="D1000" s="8" t="n">
        <v>4.8</v>
      </c>
      <c r="E1000" s="6" t="n">
        <f aca="false">B1000/(C1000*1E-015)</f>
        <v>5677096774193.55</v>
      </c>
      <c r="F1000" s="8" t="n">
        <v>3.3</v>
      </c>
      <c r="G1000" s="8" t="s">
        <v>81</v>
      </c>
      <c r="H1000" s="8" t="n">
        <v>0.559</v>
      </c>
      <c r="I1000" s="8"/>
      <c r="J1000" s="8"/>
      <c r="K1000" s="8"/>
      <c r="L1000" s="8"/>
      <c r="M1000" s="8"/>
      <c r="N1000" s="8"/>
      <c r="O1000" s="8" t="s">
        <v>82</v>
      </c>
    </row>
    <row r="1001" customFormat="false" ht="15" hidden="false" customHeight="false" outlineLevel="0" collapsed="false">
      <c r="A1001" s="8" t="n">
        <f aca="false">B1001*4*LN(2)/(C1001*1E-015*3.14*(F1001*0.0001)^2)</f>
        <v>4.59731349840323E+019</v>
      </c>
      <c r="B1001" s="8" t="n">
        <v>1.581905</v>
      </c>
      <c r="C1001" s="8" t="n">
        <v>279</v>
      </c>
      <c r="D1001" s="8" t="n">
        <v>4.5</v>
      </c>
      <c r="E1001" s="6" t="n">
        <f aca="false">B1001/(C1001*1E-015)</f>
        <v>5669910394265.23</v>
      </c>
      <c r="F1001" s="8" t="n">
        <v>3.3</v>
      </c>
      <c r="G1001" s="8" t="s">
        <v>81</v>
      </c>
      <c r="H1001" s="8" t="n">
        <v>0.547</v>
      </c>
      <c r="I1001" s="8"/>
      <c r="J1001" s="8"/>
      <c r="K1001" s="8"/>
      <c r="L1001" s="8"/>
      <c r="M1001" s="8"/>
      <c r="N1001" s="8"/>
      <c r="O1001" s="8" t="s">
        <v>82</v>
      </c>
    </row>
    <row r="1002" customFormat="false" ht="15" hidden="false" customHeight="false" outlineLevel="0" collapsed="false">
      <c r="A1002" s="8" t="n">
        <f aca="false">B1002*4*LN(2)/(C1002*1E-015*3.14*(F1002*0.0001)^2)</f>
        <v>4.54878015700577E+019</v>
      </c>
      <c r="B1002" s="8" t="n">
        <v>1.565205</v>
      </c>
      <c r="C1002" s="8" t="n">
        <v>279</v>
      </c>
      <c r="D1002" s="8" t="n">
        <v>3.6</v>
      </c>
      <c r="E1002" s="6" t="n">
        <f aca="false">B1002/(C1002*1E-015)</f>
        <v>5610053763440.86</v>
      </c>
      <c r="F1002" s="8" t="n">
        <v>3.3</v>
      </c>
      <c r="G1002" s="8" t="s">
        <v>81</v>
      </c>
      <c r="H1002" s="8" t="n">
        <v>0.535</v>
      </c>
      <c r="I1002" s="8"/>
      <c r="J1002" s="8"/>
      <c r="K1002" s="8"/>
      <c r="L1002" s="8"/>
      <c r="M1002" s="8"/>
      <c r="N1002" s="8"/>
      <c r="O1002" s="8" t="s">
        <v>82</v>
      </c>
    </row>
    <row r="1003" customFormat="false" ht="15" hidden="false" customHeight="false" outlineLevel="0" collapsed="false">
      <c r="A1003" s="8" t="n">
        <f aca="false">B1003*4*LN(2)/(C1003*1E-015*3.14*(F1003*0.0001)^2)</f>
        <v>4.54413025603356E+019</v>
      </c>
      <c r="B1003" s="8" t="n">
        <v>1.563605</v>
      </c>
      <c r="C1003" s="8" t="n">
        <v>279</v>
      </c>
      <c r="D1003" s="8" t="n">
        <v>3.6</v>
      </c>
      <c r="E1003" s="6" t="n">
        <f aca="false">B1003/(C1003*1E-015)</f>
        <v>5604318996415.77</v>
      </c>
      <c r="F1003" s="8" t="n">
        <v>3.3</v>
      </c>
      <c r="G1003" s="8" t="s">
        <v>81</v>
      </c>
      <c r="H1003" s="8" t="n">
        <v>0.557</v>
      </c>
      <c r="I1003" s="8"/>
      <c r="J1003" s="8"/>
      <c r="K1003" s="8"/>
      <c r="L1003" s="8"/>
      <c r="M1003" s="8"/>
      <c r="N1003" s="8"/>
      <c r="O1003" s="8" t="s">
        <v>82</v>
      </c>
    </row>
    <row r="1004" customFormat="false" ht="15" hidden="false" customHeight="false" outlineLevel="0" collapsed="false">
      <c r="A1004" s="8" t="n">
        <f aca="false">B1004*4*LN(2)/(C1004*1E-015*3.14*(F1004*0.0001)^2)</f>
        <v>4.62951406263579E+019</v>
      </c>
      <c r="B1004" s="8" t="n">
        <v>1.592985</v>
      </c>
      <c r="C1004" s="8" t="n">
        <v>279</v>
      </c>
      <c r="D1004" s="8" t="n">
        <v>4.4</v>
      </c>
      <c r="E1004" s="6" t="n">
        <f aca="false">B1004/(C1004*1E-015)</f>
        <v>5709623655913.98</v>
      </c>
      <c r="F1004" s="8" t="n">
        <v>3.3</v>
      </c>
      <c r="G1004" s="8" t="s">
        <v>81</v>
      </c>
      <c r="H1004" s="8" t="n">
        <v>0.578</v>
      </c>
      <c r="I1004" s="8"/>
      <c r="J1004" s="8"/>
      <c r="K1004" s="8"/>
      <c r="L1004" s="8"/>
      <c r="M1004" s="8"/>
      <c r="N1004" s="8"/>
      <c r="O1004" s="8" t="s">
        <v>82</v>
      </c>
    </row>
    <row r="1005" customFormat="false" ht="15" hidden="false" customHeight="false" outlineLevel="0" collapsed="false">
      <c r="A1005" s="8" t="n">
        <f aca="false">B1005*4*LN(2)/(C1005*1E-015*3.14*(F1005*0.0001)^2)</f>
        <v>4.53379875731093E+019</v>
      </c>
      <c r="B1005" s="8" t="n">
        <v>1.56005</v>
      </c>
      <c r="C1005" s="8" t="n">
        <v>279</v>
      </c>
      <c r="D1005" s="8" t="n">
        <v>4.4</v>
      </c>
      <c r="E1005" s="6" t="n">
        <f aca="false">B1005/(C1005*1E-015)</f>
        <v>5591577060931.9</v>
      </c>
      <c r="F1005" s="8" t="n">
        <v>3.3</v>
      </c>
      <c r="G1005" s="8" t="s">
        <v>81</v>
      </c>
      <c r="H1005" s="8" t="n">
        <v>0.612</v>
      </c>
      <c r="I1005" s="8"/>
      <c r="J1005" s="8"/>
      <c r="K1005" s="8"/>
      <c r="L1005" s="8"/>
      <c r="M1005" s="8"/>
      <c r="N1005" s="8"/>
      <c r="O1005" s="8" t="s">
        <v>82</v>
      </c>
    </row>
    <row r="1006" customFormat="false" ht="15" hidden="false" customHeight="false" outlineLevel="0" collapsed="false">
      <c r="A1006" s="8" t="n">
        <f aca="false">B1006*4*LN(2)/(C1006*1E-015*3.14*(F1006*0.0001)^2)</f>
        <v>4.55837057776096E+019</v>
      </c>
      <c r="B1006" s="8" t="n">
        <v>1.568505</v>
      </c>
      <c r="C1006" s="8" t="n">
        <v>279</v>
      </c>
      <c r="D1006" s="8" t="n">
        <v>3.8</v>
      </c>
      <c r="E1006" s="6" t="n">
        <f aca="false">B1006/(C1006*1E-015)</f>
        <v>5621881720430.11</v>
      </c>
      <c r="F1006" s="8" t="n">
        <v>3.3</v>
      </c>
      <c r="G1006" s="8" t="s">
        <v>81</v>
      </c>
      <c r="H1006" s="8" t="n">
        <v>0.678</v>
      </c>
      <c r="I1006" s="8"/>
      <c r="J1006" s="8"/>
      <c r="K1006" s="8"/>
      <c r="L1006" s="8"/>
      <c r="M1006" s="8"/>
      <c r="N1006" s="8"/>
      <c r="O1006" s="8" t="s">
        <v>82</v>
      </c>
    </row>
    <row r="1007" customFormat="false" ht="15" hidden="false" customHeight="false" outlineLevel="0" collapsed="false">
      <c r="A1007" s="8" t="n">
        <f aca="false">B1007*4*LN(2)/(C1007*1E-015*3.14*(F1007*0.0001)^2)</f>
        <v>4.58304411479475E+019</v>
      </c>
      <c r="B1007" s="8" t="n">
        <v>1.576995</v>
      </c>
      <c r="C1007" s="8" t="n">
        <v>279</v>
      </c>
      <c r="D1007" s="8" t="n">
        <v>4.8</v>
      </c>
      <c r="E1007" s="6" t="n">
        <f aca="false">B1007/(C1007*1E-015)</f>
        <v>5652311827956.99</v>
      </c>
      <c r="F1007" s="8" t="n">
        <v>3.3</v>
      </c>
      <c r="G1007" s="8" t="s">
        <v>81</v>
      </c>
      <c r="H1007" s="8" t="n">
        <v>0.675</v>
      </c>
      <c r="I1007" s="8"/>
      <c r="J1007" s="8"/>
      <c r="K1007" s="8"/>
      <c r="L1007" s="8"/>
      <c r="M1007" s="8"/>
      <c r="N1007" s="8"/>
      <c r="O1007" s="8" t="s">
        <v>82</v>
      </c>
    </row>
    <row r="1008" customFormat="false" ht="15" hidden="false" customHeight="false" outlineLevel="0" collapsed="false">
      <c r="A1008" s="8" t="n">
        <f aca="false">B1008*4*LN(2)/(C1008*1E-015*3.14*(F1008*0.0001)^2)</f>
        <v>4.55877744409603E+019</v>
      </c>
      <c r="B1008" s="8" t="n">
        <v>1.568645</v>
      </c>
      <c r="C1008" s="8" t="n">
        <v>279</v>
      </c>
      <c r="D1008" s="8" t="n">
        <v>4</v>
      </c>
      <c r="E1008" s="6" t="n">
        <f aca="false">B1008/(C1008*1E-015)</f>
        <v>5622383512544.8</v>
      </c>
      <c r="F1008" s="8" t="n">
        <v>3.3</v>
      </c>
      <c r="G1008" s="8" t="s">
        <v>81</v>
      </c>
      <c r="H1008" s="8" t="n">
        <v>0.611</v>
      </c>
      <c r="I1008" s="8"/>
      <c r="J1008" s="8"/>
      <c r="K1008" s="8"/>
      <c r="L1008" s="8"/>
      <c r="M1008" s="8"/>
      <c r="N1008" s="8"/>
      <c r="O1008" s="8" t="s">
        <v>82</v>
      </c>
    </row>
    <row r="1009" customFormat="false" ht="15" hidden="false" customHeight="false" outlineLevel="0" collapsed="false">
      <c r="A1009" s="8" t="n">
        <f aca="false">B1009*4*LN(2)/(C1009*1E-015*3.14*(F1009*0.0001)^2)</f>
        <v>4.53073272885738E+019</v>
      </c>
      <c r="B1009" s="8" t="n">
        <v>1.558995</v>
      </c>
      <c r="C1009" s="8" t="n">
        <v>279</v>
      </c>
      <c r="D1009" s="8" t="n">
        <v>4</v>
      </c>
      <c r="E1009" s="6" t="n">
        <f aca="false">B1009/(C1009*1E-015)</f>
        <v>5587795698924.73</v>
      </c>
      <c r="F1009" s="8" t="n">
        <v>3.3</v>
      </c>
      <c r="G1009" s="8" t="s">
        <v>81</v>
      </c>
      <c r="H1009" s="8" t="n">
        <v>0.595</v>
      </c>
      <c r="I1009" s="8"/>
      <c r="J1009" s="8"/>
      <c r="K1009" s="8"/>
      <c r="L1009" s="8"/>
      <c r="M1009" s="8"/>
      <c r="N1009" s="8"/>
      <c r="O1009" s="8" t="s">
        <v>82</v>
      </c>
    </row>
    <row r="1010" customFormat="false" ht="15" hidden="false" customHeight="false" outlineLevel="0" collapsed="false">
      <c r="A1010" s="8" t="n">
        <f aca="false">B1010*4*LN(2)/(C1010*1E-015*3.14*(F1010*0.0001)^2)</f>
        <v>4.5831748932596E+019</v>
      </c>
      <c r="B1010" s="8" t="n">
        <v>1.57704</v>
      </c>
      <c r="C1010" s="8" t="n">
        <v>279</v>
      </c>
      <c r="D1010" s="8" t="n">
        <v>4</v>
      </c>
      <c r="E1010" s="6" t="n">
        <f aca="false">B1010/(C1010*1E-015)</f>
        <v>5652473118279.57</v>
      </c>
      <c r="F1010" s="8" t="n">
        <v>3.3</v>
      </c>
      <c r="G1010" s="8" t="s">
        <v>81</v>
      </c>
      <c r="H1010" s="8" t="n">
        <v>0.562</v>
      </c>
      <c r="I1010" s="8"/>
      <c r="J1010" s="8"/>
      <c r="K1010" s="8"/>
      <c r="L1010" s="8"/>
      <c r="M1010" s="8"/>
      <c r="N1010" s="8"/>
      <c r="O1010" s="8" t="s">
        <v>82</v>
      </c>
    </row>
    <row r="1011" customFormat="false" ht="15" hidden="false" customHeight="false" outlineLevel="0" collapsed="false">
      <c r="A1011" s="8" t="n">
        <f aca="false">B1011*4*LN(2)/(C1011*1E-015*3.14*(F1011*0.0001)^2)</f>
        <v>4.59870846869489E+019</v>
      </c>
      <c r="B1011" s="8" t="n">
        <v>1.582385</v>
      </c>
      <c r="C1011" s="8" t="n">
        <v>279</v>
      </c>
      <c r="D1011" s="8" t="n">
        <v>4</v>
      </c>
      <c r="E1011" s="6" t="n">
        <f aca="false">B1011/(C1011*1E-015)</f>
        <v>5671630824372.76</v>
      </c>
      <c r="F1011" s="8" t="n">
        <v>3.3</v>
      </c>
      <c r="G1011" s="8" t="s">
        <v>81</v>
      </c>
      <c r="H1011" s="8" t="n">
        <v>0.597</v>
      </c>
      <c r="I1011" s="8"/>
      <c r="J1011" s="8"/>
      <c r="K1011" s="8"/>
      <c r="L1011" s="8"/>
      <c r="M1011" s="8"/>
      <c r="N1011" s="8"/>
      <c r="O1011" s="8" t="s">
        <v>82</v>
      </c>
    </row>
    <row r="1012" customFormat="false" ht="15" hidden="false" customHeight="false" outlineLevel="0" collapsed="false">
      <c r="A1012" s="8" t="n">
        <f aca="false">B1012*4*LN(2)/(C1012*1E-015*3.14*(F1012*0.0001)^2)</f>
        <v>4.51156641828755E+019</v>
      </c>
      <c r="B1012" s="8" t="n">
        <v>1.5524</v>
      </c>
      <c r="C1012" s="8" t="n">
        <v>279</v>
      </c>
      <c r="D1012" s="8" t="n">
        <v>4.5</v>
      </c>
      <c r="E1012" s="6" t="n">
        <f aca="false">B1012/(C1012*1E-015)</f>
        <v>5564157706093.19</v>
      </c>
      <c r="F1012" s="8" t="n">
        <v>3.3</v>
      </c>
      <c r="G1012" s="8" t="s">
        <v>81</v>
      </c>
      <c r="H1012" s="8" t="n">
        <v>0.592</v>
      </c>
      <c r="I1012" s="8"/>
      <c r="J1012" s="8"/>
      <c r="K1012" s="8"/>
      <c r="L1012" s="8"/>
      <c r="M1012" s="8"/>
      <c r="N1012" s="8"/>
      <c r="O1012" s="8" t="s">
        <v>82</v>
      </c>
    </row>
    <row r="1013" customFormat="false" ht="15" hidden="false" customHeight="false" outlineLevel="0" collapsed="false">
      <c r="A1013" s="8" t="n">
        <f aca="false">B1013*4*LN(2)/(C1013*1E-015*3.14*(F1013*0.0001)^2)</f>
        <v>4.55056746269197E+019</v>
      </c>
      <c r="B1013" s="8" t="n">
        <v>1.56582</v>
      </c>
      <c r="C1013" s="8" t="n">
        <v>279</v>
      </c>
      <c r="D1013" s="8" t="n">
        <v>4.5</v>
      </c>
      <c r="E1013" s="6" t="n">
        <f aca="false">B1013/(C1013*1E-015)</f>
        <v>5612258064516.13</v>
      </c>
      <c r="F1013" s="8" t="n">
        <v>3.3</v>
      </c>
      <c r="G1013" s="8" t="s">
        <v>81</v>
      </c>
      <c r="H1013" s="8" t="n">
        <v>0.642</v>
      </c>
      <c r="I1013" s="8"/>
      <c r="J1013" s="8"/>
      <c r="K1013" s="8"/>
      <c r="L1013" s="8"/>
      <c r="M1013" s="8"/>
      <c r="N1013" s="8"/>
      <c r="O1013" s="8" t="s">
        <v>82</v>
      </c>
    </row>
    <row r="1014" customFormat="false" ht="15" hidden="false" customHeight="false" outlineLevel="0" collapsed="false">
      <c r="A1014" s="8" t="n">
        <f aca="false">B1014*4*LN(2)/(C1014*1E-015*3.14*(F1014*0.0001)^2)</f>
        <v>4.50652418192081E+019</v>
      </c>
      <c r="B1014" s="8" t="n">
        <v>1.550665</v>
      </c>
      <c r="C1014" s="8" t="n">
        <v>279</v>
      </c>
      <c r="D1014" s="8" t="n">
        <v>4</v>
      </c>
      <c r="E1014" s="6" t="n">
        <f aca="false">B1014/(C1014*1E-015)</f>
        <v>5557939068100.36</v>
      </c>
      <c r="F1014" s="8" t="n">
        <v>3.3</v>
      </c>
      <c r="G1014" s="8" t="s">
        <v>81</v>
      </c>
      <c r="H1014" s="16" t="n">
        <v>0.65</v>
      </c>
      <c r="I1014" s="8"/>
      <c r="J1014" s="8"/>
      <c r="K1014" s="8"/>
      <c r="L1014" s="8"/>
      <c r="M1014" s="8"/>
      <c r="N1014" s="8"/>
      <c r="O1014" s="8" t="s">
        <v>82</v>
      </c>
    </row>
    <row r="1015" customFormat="false" ht="15" hidden="false" customHeight="false" outlineLevel="0" collapsed="false">
      <c r="A1015" s="8" t="n">
        <f aca="false">B1015*4*LN(2)/(C1015*1E-015*3.14*(F1015*0.0001)^2)</f>
        <v>4.6603632493983E+019</v>
      </c>
      <c r="B1015" s="8" t="n">
        <v>1.6036</v>
      </c>
      <c r="C1015" s="8" t="n">
        <v>279</v>
      </c>
      <c r="D1015" s="8" t="n">
        <v>4.3</v>
      </c>
      <c r="E1015" s="6" t="n">
        <f aca="false">B1015/(C1015*1E-015)</f>
        <v>5747670250896.06</v>
      </c>
      <c r="F1015" s="8" t="n">
        <v>3.3</v>
      </c>
      <c r="G1015" s="8" t="s">
        <v>81</v>
      </c>
      <c r="H1015" s="8" t="n">
        <v>0.654</v>
      </c>
      <c r="I1015" s="8"/>
      <c r="J1015" s="8"/>
      <c r="K1015" s="8"/>
      <c r="L1015" s="8"/>
      <c r="M1015" s="8"/>
      <c r="N1015" s="8"/>
      <c r="O1015" s="8" t="s">
        <v>82</v>
      </c>
    </row>
    <row r="1016" customFormat="false" ht="15" hidden="false" customHeight="false" outlineLevel="0" collapsed="false">
      <c r="A1016" s="8" t="n">
        <f aca="false">B1016*4*LN(2)/(C1016*1E-015*3.14*(F1016*0.0001)^2)</f>
        <v>4.49835779333836E+019</v>
      </c>
      <c r="B1016" s="8" t="n">
        <v>1.547855</v>
      </c>
      <c r="C1016" s="8" t="n">
        <v>279</v>
      </c>
      <c r="D1016" s="8" t="n">
        <v>4.3</v>
      </c>
      <c r="E1016" s="6" t="n">
        <f aca="false">B1016/(C1016*1E-015)</f>
        <v>5547867383512.54</v>
      </c>
      <c r="F1016" s="8" t="n">
        <v>3.3</v>
      </c>
      <c r="G1016" s="8" t="s">
        <v>81</v>
      </c>
      <c r="H1016" s="8" t="n">
        <v>0.606</v>
      </c>
      <c r="I1016" s="8"/>
      <c r="J1016" s="8"/>
      <c r="K1016" s="8"/>
      <c r="L1016" s="8"/>
      <c r="M1016" s="8"/>
      <c r="N1016" s="8"/>
      <c r="O1016" s="8" t="s">
        <v>82</v>
      </c>
    </row>
    <row r="1017" customFormat="false" ht="15" hidden="false" customHeight="false" outlineLevel="0" collapsed="false">
      <c r="A1017" s="8" t="n">
        <f aca="false">B1017*4*LN(2)/(C1017*1E-015*3.14*(F1017*0.0001)^2)</f>
        <v>4.67604213423897E+019</v>
      </c>
      <c r="B1017" s="8" t="n">
        <v>1.608995</v>
      </c>
      <c r="C1017" s="8" t="n">
        <v>279</v>
      </c>
      <c r="D1017" s="8" t="n">
        <v>4</v>
      </c>
      <c r="E1017" s="6" t="n">
        <f aca="false">B1017/(C1017*1E-015)</f>
        <v>5767007168458.78</v>
      </c>
      <c r="F1017" s="8" t="n">
        <v>3.3</v>
      </c>
      <c r="G1017" s="8" t="s">
        <v>81</v>
      </c>
      <c r="H1017" s="8" t="n">
        <v>0.626</v>
      </c>
      <c r="I1017" s="8"/>
      <c r="J1017" s="8"/>
      <c r="K1017" s="8"/>
      <c r="L1017" s="8"/>
      <c r="M1017" s="8"/>
      <c r="N1017" s="8"/>
      <c r="O1017" s="8" t="s">
        <v>82</v>
      </c>
    </row>
    <row r="1018" customFormat="false" ht="15" hidden="false" customHeight="false" outlineLevel="0" collapsed="false">
      <c r="A1018" s="8" t="n">
        <f aca="false">B1018*4*LN(2)/(C1018*1E-015*3.14*(F1018*0.0001)^2)</f>
        <v>4.58842056279387E+019</v>
      </c>
      <c r="B1018" s="8" t="n">
        <v>1.578845</v>
      </c>
      <c r="C1018" s="8" t="n">
        <v>279</v>
      </c>
      <c r="D1018" s="8" t="n">
        <v>4.3</v>
      </c>
      <c r="E1018" s="6" t="n">
        <f aca="false">B1018/(C1018*1E-015)</f>
        <v>5658942652329.75</v>
      </c>
      <c r="F1018" s="8" t="n">
        <v>3.3</v>
      </c>
      <c r="G1018" s="8" t="s">
        <v>81</v>
      </c>
      <c r="H1018" s="8" t="n">
        <v>0.719</v>
      </c>
      <c r="I1018" s="8"/>
      <c r="J1018" s="8"/>
      <c r="K1018" s="8"/>
      <c r="L1018" s="8"/>
      <c r="M1018" s="8"/>
      <c r="N1018" s="8"/>
      <c r="O1018" s="8" t="s">
        <v>82</v>
      </c>
    </row>
    <row r="1019" customFormat="false" ht="15" hidden="false" customHeight="false" outlineLevel="0" collapsed="false">
      <c r="A1019" s="8" t="n">
        <f aca="false">B1019*4*LN(2)/(C1019*1E-015*3.14*(F1019*0.0001)^2)</f>
        <v>4.59667413701955E+019</v>
      </c>
      <c r="B1019" s="8" t="n">
        <v>1.581685</v>
      </c>
      <c r="C1019" s="8" t="n">
        <v>279</v>
      </c>
      <c r="D1019" s="8" t="n">
        <v>4</v>
      </c>
      <c r="E1019" s="6" t="n">
        <f aca="false">B1019/(C1019*1E-015)</f>
        <v>5669121863799.28</v>
      </c>
      <c r="F1019" s="8" t="n">
        <v>3.3</v>
      </c>
      <c r="G1019" s="8" t="s">
        <v>81</v>
      </c>
      <c r="H1019" s="8" t="n">
        <v>0.691</v>
      </c>
      <c r="I1019" s="8"/>
      <c r="J1019" s="8"/>
      <c r="K1019" s="8"/>
      <c r="L1019" s="8"/>
      <c r="M1019" s="8"/>
      <c r="N1019" s="8"/>
      <c r="O1019" s="8" t="s">
        <v>82</v>
      </c>
    </row>
    <row r="1020" customFormat="false" ht="15" hidden="false" customHeight="false" outlineLevel="0" collapsed="false">
      <c r="A1020" s="8" t="n">
        <f aca="false">B1020*4*LN(2)/(C1020*1E-015*3.14*(F1020*0.0001)^2)</f>
        <v>4.52230478334525E+019</v>
      </c>
      <c r="B1020" s="8" t="n">
        <v>1.556095</v>
      </c>
      <c r="C1020" s="8" t="n">
        <v>279</v>
      </c>
      <c r="D1020" s="8" t="n">
        <v>6</v>
      </c>
      <c r="E1020" s="6" t="n">
        <f aca="false">B1020/(C1020*1E-015)</f>
        <v>5577401433691.76</v>
      </c>
      <c r="F1020" s="8" t="n">
        <v>3.3</v>
      </c>
      <c r="G1020" s="8" t="s">
        <v>81</v>
      </c>
      <c r="H1020" s="8" t="n">
        <v>0.716</v>
      </c>
      <c r="I1020" s="8"/>
      <c r="J1020" s="8"/>
      <c r="K1020" s="8"/>
      <c r="L1020" s="8"/>
      <c r="M1020" s="8"/>
      <c r="N1020" s="8"/>
      <c r="O1020" s="8" t="s">
        <v>82</v>
      </c>
    </row>
    <row r="1021" customFormat="false" ht="15" hidden="false" customHeight="false" outlineLevel="0" collapsed="false">
      <c r="A1021" s="8" t="n">
        <f aca="false">B1021*4*LN(2)/(C1021*1E-015*3.14*(F1021*0.0001)^2)</f>
        <v>4.49588753344688E+019</v>
      </c>
      <c r="B1021" s="8" t="n">
        <v>1.547005</v>
      </c>
      <c r="C1021" s="8" t="n">
        <v>279</v>
      </c>
      <c r="D1021" s="8" t="n">
        <v>4.5</v>
      </c>
      <c r="E1021" s="6" t="n">
        <f aca="false">B1021/(C1021*1E-015)</f>
        <v>5544820788530.47</v>
      </c>
      <c r="F1021" s="8" t="n">
        <v>3.3</v>
      </c>
      <c r="G1021" s="8" t="s">
        <v>81</v>
      </c>
      <c r="H1021" s="8" t="n">
        <v>0.714</v>
      </c>
      <c r="I1021" s="8"/>
      <c r="J1021" s="8"/>
      <c r="K1021" s="8"/>
      <c r="L1021" s="8"/>
      <c r="M1021" s="8"/>
      <c r="N1021" s="8"/>
      <c r="O1021" s="8" t="s">
        <v>82</v>
      </c>
    </row>
    <row r="1022" customFormat="false" ht="15" hidden="false" customHeight="false" outlineLevel="0" collapsed="false">
      <c r="A1022" s="8" t="n">
        <f aca="false">B1022*4*LN(2)/(C1022*1E-015*3.14*(F1022*0.0001)^2)</f>
        <v>4.53609464591596E+019</v>
      </c>
      <c r="B1022" s="8" t="n">
        <v>1.56084</v>
      </c>
      <c r="C1022" s="8" t="n">
        <v>279</v>
      </c>
      <c r="D1022" s="8" t="n">
        <v>4.8</v>
      </c>
      <c r="E1022" s="6" t="n">
        <f aca="false">B1022/(C1022*1E-015)</f>
        <v>5594408602150.54</v>
      </c>
      <c r="F1022" s="8" t="n">
        <v>3.3</v>
      </c>
      <c r="G1022" s="8" t="s">
        <v>81</v>
      </c>
      <c r="H1022" s="8" t="n">
        <v>0.673</v>
      </c>
      <c r="I1022" s="8"/>
      <c r="J1022" s="8"/>
      <c r="K1022" s="8"/>
      <c r="L1022" s="8"/>
      <c r="M1022" s="8"/>
      <c r="N1022" s="8"/>
      <c r="O1022" s="8" t="s">
        <v>82</v>
      </c>
    </row>
    <row r="1023" customFormat="false" ht="15" hidden="false" customHeight="false" outlineLevel="0" collapsed="false">
      <c r="A1023" s="8" t="n">
        <f aca="false">B1023*4*LN(2)/(C1023*1E-015*3.14*(F1023*0.0001)^2)</f>
        <v>4.50117679580277E+019</v>
      </c>
      <c r="B1023" s="8" t="n">
        <v>1.548825</v>
      </c>
      <c r="C1023" s="8" t="n">
        <v>279</v>
      </c>
      <c r="D1023" s="8" t="n">
        <v>4</v>
      </c>
      <c r="E1023" s="6" t="n">
        <f aca="false">B1023/(C1023*1E-015)</f>
        <v>5551344086021.51</v>
      </c>
      <c r="F1023" s="8" t="n">
        <v>3.3</v>
      </c>
      <c r="G1023" s="8" t="s">
        <v>81</v>
      </c>
      <c r="H1023" s="8" t="n">
        <v>0.643</v>
      </c>
      <c r="I1023" s="8"/>
      <c r="J1023" s="8"/>
      <c r="K1023" s="8"/>
      <c r="L1023" s="8"/>
      <c r="M1023" s="8"/>
      <c r="N1023" s="8"/>
      <c r="O1023" s="8" t="s">
        <v>82</v>
      </c>
    </row>
    <row r="1024" customFormat="false" ht="15" hidden="false" customHeight="false" outlineLevel="0" collapsed="false">
      <c r="A1024" s="8" t="n">
        <f aca="false">B1024*4*LN(2)/(C1024*1E-015*3.14*(F1024*0.0001)^2)</f>
        <v>4.5730468277045E+019</v>
      </c>
      <c r="B1024" s="8" t="n">
        <v>1.573555</v>
      </c>
      <c r="C1024" s="8" t="n">
        <v>279</v>
      </c>
      <c r="D1024" s="8" t="n">
        <v>4.8</v>
      </c>
      <c r="E1024" s="6" t="n">
        <f aca="false">B1024/(C1024*1E-015)</f>
        <v>5639982078853.05</v>
      </c>
      <c r="F1024" s="8" t="n">
        <v>3.3</v>
      </c>
      <c r="G1024" s="8" t="s">
        <v>81</v>
      </c>
      <c r="H1024" s="8" t="n">
        <v>0.608</v>
      </c>
      <c r="I1024" s="8"/>
      <c r="J1024" s="8"/>
      <c r="K1024" s="8"/>
      <c r="L1024" s="8"/>
      <c r="M1024" s="8"/>
      <c r="N1024" s="8"/>
      <c r="O1024" s="8" t="s">
        <v>82</v>
      </c>
    </row>
    <row r="1025" customFormat="false" ht="15" hidden="false" customHeight="false" outlineLevel="0" collapsed="false">
      <c r="A1025" s="8" t="n">
        <f aca="false">B1025*4*LN(2)/(C1025*1E-015*3.14*(F1025*0.0001)^2)</f>
        <v>4.55857401092849E+019</v>
      </c>
      <c r="B1025" s="8" t="n">
        <v>1.568575</v>
      </c>
      <c r="C1025" s="8" t="n">
        <v>279</v>
      </c>
      <c r="D1025" s="8" t="n">
        <v>6</v>
      </c>
      <c r="E1025" s="6" t="n">
        <f aca="false">B1025/(C1025*1E-015)</f>
        <v>5622132616487.46</v>
      </c>
      <c r="F1025" s="8" t="n">
        <v>3.3</v>
      </c>
      <c r="G1025" s="8" t="s">
        <v>81</v>
      </c>
      <c r="H1025" s="8" t="n">
        <v>0.582</v>
      </c>
      <c r="I1025" s="8"/>
      <c r="J1025" s="8"/>
      <c r="K1025" s="8"/>
      <c r="L1025" s="8"/>
      <c r="M1025" s="8"/>
      <c r="N1025" s="8"/>
      <c r="O1025" s="8" t="s">
        <v>82</v>
      </c>
    </row>
    <row r="1026" customFormat="false" ht="15" hidden="false" customHeight="false" outlineLevel="0" collapsed="false">
      <c r="A1026" s="8" t="n">
        <f aca="false">B1026*4*LN(2)/(C1026*1E-015*3.14*(F1026*0.0001)^2)</f>
        <v>4.47535531446646E+019</v>
      </c>
      <c r="B1026" s="8" t="n">
        <v>1.53994</v>
      </c>
      <c r="C1026" s="8" t="n">
        <v>279</v>
      </c>
      <c r="D1026" s="8" t="n">
        <v>4</v>
      </c>
      <c r="E1026" s="6" t="n">
        <f aca="false">B1026/(C1026*1E-015)</f>
        <v>5519498207885.31</v>
      </c>
      <c r="F1026" s="8" t="n">
        <v>3.3</v>
      </c>
      <c r="G1026" s="8" t="s">
        <v>81</v>
      </c>
      <c r="H1026" s="8" t="n">
        <v>0.571</v>
      </c>
      <c r="I1026" s="8"/>
      <c r="J1026" s="8"/>
      <c r="K1026" s="8"/>
      <c r="L1026" s="8"/>
      <c r="M1026" s="8"/>
      <c r="N1026" s="8"/>
      <c r="O1026" s="8" t="s">
        <v>82</v>
      </c>
    </row>
    <row r="1027" customFormat="false" ht="15" hidden="false" customHeight="false" outlineLevel="0" collapsed="false">
      <c r="A1027" s="8" t="n">
        <f aca="false">B1027*4*LN(2)/(C1027*1E-015*3.14*(F1027*0.0001)^2)</f>
        <v>4.51688474252452E+019</v>
      </c>
      <c r="B1027" s="8" t="n">
        <v>1.55423</v>
      </c>
      <c r="C1027" s="8" t="n">
        <v>279</v>
      </c>
      <c r="D1027" s="8" t="n">
        <v>4.8</v>
      </c>
      <c r="E1027" s="6" t="n">
        <f aca="false">B1027/(C1027*1E-015)</f>
        <v>5570716845878.14</v>
      </c>
      <c r="F1027" s="8" t="n">
        <v>3.3</v>
      </c>
      <c r="G1027" s="8" t="s">
        <v>81</v>
      </c>
      <c r="H1027" s="16" t="n">
        <v>0.61</v>
      </c>
      <c r="I1027" s="8"/>
      <c r="J1027" s="8"/>
      <c r="K1027" s="8"/>
      <c r="L1027" s="8"/>
      <c r="M1027" s="8"/>
      <c r="N1027" s="8"/>
      <c r="O1027" s="8" t="s">
        <v>82</v>
      </c>
    </row>
    <row r="1028" customFormat="false" ht="15" hidden="false" customHeight="false" outlineLevel="0" collapsed="false">
      <c r="A1028" s="8" t="n">
        <f aca="false">B1028*4*LN(2)/(C1028*1E-015*3.14*(F1028*0.0001)^2)</f>
        <v>4.57076547004001E+019</v>
      </c>
      <c r="B1028" s="8" t="n">
        <v>1.57277</v>
      </c>
      <c r="C1028" s="8" t="n">
        <v>279</v>
      </c>
      <c r="D1028" s="8" t="n">
        <v>5</v>
      </c>
      <c r="E1028" s="6" t="n">
        <f aca="false">B1028/(C1028*1E-015)</f>
        <v>5637168458781.36</v>
      </c>
      <c r="F1028" s="8" t="n">
        <v>3.3</v>
      </c>
      <c r="G1028" s="8" t="s">
        <v>81</v>
      </c>
      <c r="H1028" s="8" t="n">
        <v>0.661</v>
      </c>
      <c r="I1028" s="8"/>
      <c r="J1028" s="8"/>
      <c r="K1028" s="8"/>
      <c r="L1028" s="8"/>
      <c r="M1028" s="8"/>
      <c r="N1028" s="8"/>
      <c r="O1028" s="8" t="s">
        <v>82</v>
      </c>
    </row>
    <row r="1029" customFormat="false" ht="15" hidden="false" customHeight="false" outlineLevel="0" collapsed="false">
      <c r="A1029" s="8" t="n">
        <f aca="false">B1029*4*LN(2)/(C1029*1E-015*3.14*(F1029*0.0001)^2)</f>
        <v>4.55803636612858E+019</v>
      </c>
      <c r="B1029" s="8" t="n">
        <v>1.56839</v>
      </c>
      <c r="C1029" s="8" t="n">
        <v>279</v>
      </c>
      <c r="D1029" s="8" t="n">
        <v>4</v>
      </c>
      <c r="E1029" s="6" t="n">
        <f aca="false">B1029/(C1029*1E-015)</f>
        <v>5621469534050.18</v>
      </c>
      <c r="F1029" s="8" t="n">
        <v>3.3</v>
      </c>
      <c r="G1029" s="8" t="s">
        <v>81</v>
      </c>
      <c r="H1029" s="16" t="n">
        <v>0.63</v>
      </c>
      <c r="I1029" s="8"/>
      <c r="J1029" s="8"/>
      <c r="K1029" s="8"/>
      <c r="L1029" s="8"/>
      <c r="M1029" s="8"/>
      <c r="N1029" s="8"/>
      <c r="O1029" s="8" t="s">
        <v>82</v>
      </c>
    </row>
    <row r="1030" customFormat="false" ht="15" hidden="false" customHeight="false" outlineLevel="0" collapsed="false">
      <c r="A1030" s="8" t="n">
        <f aca="false">B1030*4*LN(2)/(C1030*1E-015*3.14*(F1030*0.0001)^2)</f>
        <v>4.44870556951948E+019</v>
      </c>
      <c r="B1030" s="8" t="n">
        <v>1.53077</v>
      </c>
      <c r="C1030" s="8" t="n">
        <v>279</v>
      </c>
      <c r="D1030" s="8" t="n">
        <v>4</v>
      </c>
      <c r="E1030" s="6" t="n">
        <f aca="false">B1030/(C1030*1E-015)</f>
        <v>5486630824372.76</v>
      </c>
      <c r="F1030" s="8" t="n">
        <v>3.3</v>
      </c>
      <c r="G1030" s="8" t="s">
        <v>81</v>
      </c>
      <c r="H1030" s="16" t="n">
        <v>0.57</v>
      </c>
      <c r="I1030" s="8"/>
      <c r="J1030" s="8"/>
      <c r="K1030" s="8"/>
      <c r="L1030" s="8"/>
      <c r="M1030" s="8"/>
      <c r="N1030" s="8"/>
      <c r="O1030" s="8" t="s">
        <v>82</v>
      </c>
    </row>
    <row r="1031" customFormat="false" ht="15" hidden="false" customHeight="false" outlineLevel="0" collapsed="false">
      <c r="A1031" s="8" t="n">
        <f aca="false">B1031*4*LN(2)/(C1031*1E-015*3.14*(F1031*0.0001)^2)</f>
        <v>4.55908259384733E+019</v>
      </c>
      <c r="B1031" s="8" t="n">
        <v>1.56875</v>
      </c>
      <c r="C1031" s="8" t="n">
        <v>279</v>
      </c>
      <c r="D1031" s="8" t="n">
        <v>4</v>
      </c>
      <c r="E1031" s="6" t="n">
        <f aca="false">B1031/(C1031*1E-015)</f>
        <v>5622759856630.82</v>
      </c>
      <c r="F1031" s="8" t="n">
        <v>3.3</v>
      </c>
      <c r="G1031" s="8" t="s">
        <v>81</v>
      </c>
      <c r="H1031" s="16" t="n">
        <v>0.57</v>
      </c>
      <c r="I1031" s="8"/>
      <c r="J1031" s="8"/>
      <c r="K1031" s="8"/>
      <c r="L1031" s="8"/>
      <c r="M1031" s="8"/>
      <c r="N1031" s="8"/>
      <c r="O1031" s="8" t="s">
        <v>82</v>
      </c>
    </row>
    <row r="1032" customFormat="false" ht="15" hidden="false" customHeight="false" outlineLevel="0" collapsed="false">
      <c r="A1032" s="8" t="n">
        <f aca="false">B1032*4*LN(2)/(C1032*1E-015*3.14*(F1032*0.0001)^2)</f>
        <v>4.65582959595039E+019</v>
      </c>
      <c r="B1032" s="8" t="n">
        <v>1.60204</v>
      </c>
      <c r="C1032" s="8" t="n">
        <v>279</v>
      </c>
      <c r="D1032" s="8" t="n">
        <v>4</v>
      </c>
      <c r="E1032" s="6" t="n">
        <f aca="false">B1032/(C1032*1E-015)</f>
        <v>5742078853046.59</v>
      </c>
      <c r="F1032" s="8" t="n">
        <v>3.3</v>
      </c>
      <c r="G1032" s="8" t="s">
        <v>81</v>
      </c>
      <c r="H1032" s="8" t="n">
        <v>0.588</v>
      </c>
      <c r="I1032" s="8"/>
      <c r="J1032" s="8"/>
      <c r="K1032" s="8"/>
      <c r="L1032" s="8"/>
      <c r="M1032" s="8"/>
      <c r="N1032" s="8"/>
      <c r="O1032" s="8" t="s">
        <v>82</v>
      </c>
    </row>
    <row r="1033" customFormat="false" ht="15" hidden="false" customHeight="false" outlineLevel="0" collapsed="false">
      <c r="A1033" s="8" t="n">
        <f aca="false">B1033*4*LN(2)/(C1033*1E-015*3.14*(F1033*0.0001)^2)</f>
        <v>4.45823786651251E+019</v>
      </c>
      <c r="B1033" s="8" t="n">
        <v>1.53405</v>
      </c>
      <c r="C1033" s="8" t="n">
        <v>279</v>
      </c>
      <c r="D1033" s="8" t="n">
        <v>3.5</v>
      </c>
      <c r="E1033" s="6" t="n">
        <f aca="false">B1033/(C1033*1E-015)</f>
        <v>5498387096774.19</v>
      </c>
      <c r="F1033" s="8" t="n">
        <v>3.3</v>
      </c>
      <c r="G1033" s="8" t="s">
        <v>81</v>
      </c>
      <c r="H1033" s="8" t="n">
        <v>0.609</v>
      </c>
      <c r="I1033" s="8"/>
      <c r="J1033" s="8"/>
      <c r="K1033" s="8"/>
      <c r="L1033" s="8"/>
      <c r="M1033" s="8"/>
      <c r="N1033" s="8"/>
      <c r="O1033" s="8" t="s">
        <v>82</v>
      </c>
    </row>
    <row r="1034" customFormat="false" ht="15" hidden="false" customHeight="false" outlineLevel="0" collapsed="false">
      <c r="A1034" s="8" t="n">
        <f aca="false">B1034*4*LN(2)/(C1034*1E-015*3.14*(F1034*0.0001)^2)</f>
        <v>4.4906418639126E+019</v>
      </c>
      <c r="B1034" s="8" t="n">
        <v>1.5452</v>
      </c>
      <c r="C1034" s="8" t="n">
        <v>279</v>
      </c>
      <c r="D1034" s="8" t="n">
        <v>6</v>
      </c>
      <c r="E1034" s="6" t="n">
        <f aca="false">B1034/(C1034*1E-015)</f>
        <v>5538351254480.29</v>
      </c>
      <c r="F1034" s="8" t="n">
        <v>3.3</v>
      </c>
      <c r="G1034" s="8" t="s">
        <v>81</v>
      </c>
      <c r="H1034" s="8" t="n">
        <v>0.662</v>
      </c>
      <c r="I1034" s="8"/>
      <c r="J1034" s="8"/>
      <c r="K1034" s="8"/>
      <c r="L1034" s="8"/>
      <c r="M1034" s="8"/>
      <c r="N1034" s="8"/>
      <c r="O1034" s="8" t="s">
        <v>82</v>
      </c>
    </row>
    <row r="1035" customFormat="false" ht="15" hidden="false" customHeight="false" outlineLevel="0" collapsed="false">
      <c r="A1035" s="8" t="n">
        <f aca="false">B1035*4*LN(2)/(C1035*1E-015*3.14*(F1035*0.0001)^2)</f>
        <v>4.45461966231851E+019</v>
      </c>
      <c r="B1035" s="8" t="n">
        <v>1.532805</v>
      </c>
      <c r="C1035" s="8" t="n">
        <v>279</v>
      </c>
      <c r="D1035" s="8" t="n">
        <v>4</v>
      </c>
      <c r="E1035" s="6" t="n">
        <f aca="false">B1035/(C1035*1E-015)</f>
        <v>5493924731182.8</v>
      </c>
      <c r="F1035" s="8" t="n">
        <v>3.3</v>
      </c>
      <c r="G1035" s="8" t="s">
        <v>81</v>
      </c>
      <c r="H1035" s="8" t="n">
        <v>0.667</v>
      </c>
      <c r="I1035" s="8"/>
      <c r="J1035" s="8"/>
      <c r="K1035" s="8"/>
      <c r="L1035" s="8"/>
      <c r="M1035" s="8"/>
      <c r="N1035" s="8"/>
      <c r="O1035" s="8" t="s">
        <v>82</v>
      </c>
    </row>
    <row r="1036" customFormat="false" ht="15" hidden="false" customHeight="false" outlineLevel="0" collapsed="false">
      <c r="A1036" s="8" t="n">
        <f aca="false">B1036*4*LN(2)/(C1036*1E-015*3.14*(F1036*0.0001)^2)</f>
        <v>4.64500404524946E+019</v>
      </c>
      <c r="B1036" s="8" t="n">
        <v>1.598315</v>
      </c>
      <c r="C1036" s="8" t="n">
        <v>279</v>
      </c>
      <c r="D1036" s="8" t="n">
        <v>4</v>
      </c>
      <c r="E1036" s="6" t="n">
        <f aca="false">B1036/(C1036*1E-015)</f>
        <v>5728727598566.31</v>
      </c>
      <c r="F1036" s="8" t="n">
        <v>3.3</v>
      </c>
      <c r="G1036" s="8" t="s">
        <v>81</v>
      </c>
      <c r="H1036" s="8" t="n">
        <v>0.676</v>
      </c>
      <c r="I1036" s="8"/>
      <c r="J1036" s="8"/>
      <c r="K1036" s="8"/>
      <c r="L1036" s="8"/>
      <c r="M1036" s="8"/>
      <c r="N1036" s="8"/>
      <c r="O1036" s="8" t="s">
        <v>82</v>
      </c>
    </row>
    <row r="1037" customFormat="false" ht="15" hidden="false" customHeight="false" outlineLevel="0" collapsed="false">
      <c r="A1037" s="8" t="n">
        <f aca="false">B1037*4*LN(2)/(C1037*1E-015*3.14*(F1037*0.0001)^2)</f>
        <v>4.61969114683199E+019</v>
      </c>
      <c r="B1037" s="8" t="n">
        <v>1.589605</v>
      </c>
      <c r="C1037" s="8" t="n">
        <v>279</v>
      </c>
      <c r="D1037" s="8" t="n">
        <v>5</v>
      </c>
      <c r="E1037" s="6" t="n">
        <f aca="false">B1037/(C1037*1E-015)</f>
        <v>5697508960573.48</v>
      </c>
      <c r="F1037" s="8" t="n">
        <v>3.3</v>
      </c>
      <c r="G1037" s="8" t="s">
        <v>81</v>
      </c>
      <c r="H1037" s="8" t="n">
        <v>0.694</v>
      </c>
      <c r="I1037" s="8"/>
      <c r="J1037" s="8"/>
      <c r="K1037" s="8"/>
      <c r="L1037" s="8"/>
      <c r="M1037" s="8"/>
      <c r="N1037" s="8"/>
      <c r="O1037" s="8" t="s">
        <v>82</v>
      </c>
    </row>
    <row r="1038" customFormat="false" ht="15" hidden="false" customHeight="false" outlineLevel="0" collapsed="false">
      <c r="A1038" s="8" t="n">
        <f aca="false">B1038*4*LN(2)/(C1038*1E-015*3.14*(F1038*0.0001)^2)</f>
        <v>4.54418837979572E+019</v>
      </c>
      <c r="B1038" s="8" t="n">
        <v>1.563625</v>
      </c>
      <c r="C1038" s="8" t="n">
        <v>279</v>
      </c>
      <c r="D1038" s="8" t="n">
        <v>4</v>
      </c>
      <c r="E1038" s="6" t="n">
        <f aca="false">B1038/(C1038*1E-015)</f>
        <v>5604390681003.58</v>
      </c>
      <c r="F1038" s="8" t="n">
        <v>3.3</v>
      </c>
      <c r="G1038" s="8" t="s">
        <v>81</v>
      </c>
      <c r="H1038" s="16" t="n">
        <v>0.69</v>
      </c>
      <c r="I1038" s="8"/>
      <c r="J1038" s="8"/>
      <c r="K1038" s="8"/>
      <c r="L1038" s="8"/>
      <c r="M1038" s="8"/>
      <c r="N1038" s="8"/>
      <c r="O1038" s="8" t="s">
        <v>82</v>
      </c>
    </row>
    <row r="1039" customFormat="false" ht="15" hidden="false" customHeight="false" outlineLevel="0" collapsed="false">
      <c r="A1039" s="8" t="n">
        <f aca="false">B1039*4*LN(2)/(C1039*1E-015*3.14*(F1039*0.0001)^2)</f>
        <v>4.58371253805951E+019</v>
      </c>
      <c r="B1039" s="8" t="n">
        <v>1.577225</v>
      </c>
      <c r="C1039" s="8" t="n">
        <v>279</v>
      </c>
      <c r="D1039" s="8" t="n">
        <v>4.5</v>
      </c>
      <c r="E1039" s="6" t="n">
        <f aca="false">B1039/(C1039*1E-015)</f>
        <v>5653136200716.85</v>
      </c>
      <c r="F1039" s="8" t="n">
        <v>3.3</v>
      </c>
      <c r="G1039" s="8" t="s">
        <v>81</v>
      </c>
      <c r="H1039" s="16" t="n">
        <v>0.7</v>
      </c>
      <c r="I1039" s="8"/>
      <c r="J1039" s="8"/>
      <c r="K1039" s="8"/>
      <c r="L1039" s="8"/>
      <c r="M1039" s="8"/>
      <c r="N1039" s="8"/>
      <c r="O1039" s="8" t="s">
        <v>82</v>
      </c>
    </row>
    <row r="1040" customFormat="false" ht="15" hidden="false" customHeight="false" outlineLevel="0" collapsed="false">
      <c r="A1040" s="8" t="n">
        <f aca="false">B1040*4*LN(2)/(C1040*1E-015*3.14*(F1040*0.0001)^2)</f>
        <v>4.47534078352592E+019</v>
      </c>
      <c r="B1040" s="8" t="n">
        <v>1.539935</v>
      </c>
      <c r="C1040" s="8" t="n">
        <v>279</v>
      </c>
      <c r="D1040" s="8" t="n">
        <v>4.5</v>
      </c>
      <c r="E1040" s="6" t="n">
        <f aca="false">B1040/(C1040*1E-015)</f>
        <v>5519480286738.35</v>
      </c>
      <c r="F1040" s="8" t="n">
        <v>3.3</v>
      </c>
      <c r="G1040" s="8" t="s">
        <v>81</v>
      </c>
      <c r="H1040" s="16" t="n">
        <v>0.67</v>
      </c>
      <c r="I1040" s="8"/>
      <c r="J1040" s="8"/>
      <c r="K1040" s="8"/>
      <c r="L1040" s="8"/>
      <c r="M1040" s="8"/>
      <c r="N1040" s="8"/>
      <c r="O1040" s="8" t="s">
        <v>82</v>
      </c>
    </row>
    <row r="1041" customFormat="false" ht="15" hidden="false" customHeight="false" outlineLevel="0" collapsed="false">
      <c r="A1041" s="8" t="n">
        <f aca="false">B1041*4*LN(2)/(C1041*1E-015*3.14*(F1041*0.0001)^2)</f>
        <v>4.52829153084697E+019</v>
      </c>
      <c r="B1041" s="8" t="n">
        <v>1.558155</v>
      </c>
      <c r="C1041" s="8" t="n">
        <v>279</v>
      </c>
      <c r="D1041" s="8" t="n">
        <v>4</v>
      </c>
      <c r="E1041" s="6" t="n">
        <f aca="false">B1041/(C1041*1E-015)</f>
        <v>5584784946236.56</v>
      </c>
      <c r="F1041" s="8" t="n">
        <v>3.3</v>
      </c>
      <c r="G1041" s="8" t="s">
        <v>81</v>
      </c>
      <c r="H1041" s="8" t="n">
        <v>0.632</v>
      </c>
      <c r="I1041" s="8"/>
      <c r="J1041" s="8"/>
      <c r="K1041" s="8"/>
      <c r="L1041" s="8"/>
      <c r="M1041" s="8"/>
      <c r="N1041" s="8"/>
      <c r="O1041" s="8" t="s">
        <v>82</v>
      </c>
    </row>
    <row r="1042" customFormat="false" ht="15" hidden="false" customHeight="false" outlineLevel="0" collapsed="false">
      <c r="A1042" s="8" t="n">
        <f aca="false">B1042*4*LN(2)/(C1042*1E-015*3.14*(F1042*0.0001)^2)</f>
        <v>4.55896634632302E+019</v>
      </c>
      <c r="B1042" s="8" t="n">
        <v>1.56871</v>
      </c>
      <c r="C1042" s="8" t="n">
        <v>279</v>
      </c>
      <c r="D1042" s="8" t="n">
        <v>4</v>
      </c>
      <c r="E1042" s="6" t="n">
        <f aca="false">B1042/(C1042*1E-015)</f>
        <v>5622616487455.2</v>
      </c>
      <c r="F1042" s="8" t="n">
        <v>3.3</v>
      </c>
      <c r="G1042" s="8" t="s">
        <v>81</v>
      </c>
      <c r="H1042" s="8" t="n">
        <v>0.623</v>
      </c>
      <c r="I1042" s="8"/>
      <c r="J1042" s="8"/>
      <c r="K1042" s="8"/>
      <c r="L1042" s="8"/>
      <c r="M1042" s="8"/>
      <c r="N1042" s="8"/>
      <c r="O1042" s="8" t="s">
        <v>82</v>
      </c>
    </row>
    <row r="1043" customFormat="false" ht="15" hidden="false" customHeight="false" outlineLevel="0" collapsed="false">
      <c r="A1043" s="8" t="n">
        <f aca="false">B1043*4*LN(2)/(C1043*1E-015*3.14*(F1043*0.0001)^2)</f>
        <v>4.47465782932063E+019</v>
      </c>
      <c r="B1043" s="8" t="n">
        <v>1.5397</v>
      </c>
      <c r="C1043" s="8" t="n">
        <v>279</v>
      </c>
      <c r="D1043" s="8" t="n">
        <v>3.8</v>
      </c>
      <c r="E1043" s="6" t="n">
        <f aca="false">B1043/(C1043*1E-015)</f>
        <v>5518637992831.54</v>
      </c>
      <c r="F1043" s="8" t="n">
        <v>3.3</v>
      </c>
      <c r="G1043" s="8" t="s">
        <v>81</v>
      </c>
      <c r="H1043" s="8" t="n">
        <v>0.606</v>
      </c>
      <c r="I1043" s="8"/>
      <c r="J1043" s="8"/>
      <c r="K1043" s="8"/>
      <c r="L1043" s="8"/>
      <c r="M1043" s="8"/>
      <c r="N1043" s="8"/>
      <c r="O1043" s="8" t="s">
        <v>82</v>
      </c>
    </row>
    <row r="1044" customFormat="false" ht="15" hidden="false" customHeight="false" outlineLevel="0" collapsed="false">
      <c r="A1044" s="8" t="n">
        <f aca="false">B1044*4*LN(2)/(C1044*1E-015*3.14*(F1044*0.0001)^2)</f>
        <v>4.53195332786259E+019</v>
      </c>
      <c r="B1044" s="8" t="n">
        <v>1.559415</v>
      </c>
      <c r="C1044" s="8" t="n">
        <v>279</v>
      </c>
      <c r="D1044" s="8" t="n">
        <v>3.6</v>
      </c>
      <c r="E1044" s="6" t="n">
        <f aca="false">B1044/(C1044*1E-015)</f>
        <v>5589301075268.82</v>
      </c>
      <c r="F1044" s="8" t="n">
        <v>3.3</v>
      </c>
      <c r="G1044" s="8" t="s">
        <v>81</v>
      </c>
      <c r="H1044" s="8" t="n">
        <v>0.595</v>
      </c>
      <c r="I1044" s="8"/>
      <c r="J1044" s="8"/>
      <c r="K1044" s="8"/>
      <c r="L1044" s="8"/>
      <c r="M1044" s="8"/>
      <c r="N1044" s="8"/>
      <c r="O1044" s="8" t="s">
        <v>82</v>
      </c>
    </row>
    <row r="1045" customFormat="false" ht="15" hidden="false" customHeight="false" outlineLevel="0" collapsed="false">
      <c r="A1045" s="8" t="n">
        <f aca="false">B1045*4*LN(2)/(C1045*1E-015*3.14*(F1045*0.0001)^2)</f>
        <v>4.58443908508642E+019</v>
      </c>
      <c r="B1045" s="8" t="n">
        <v>1.577475</v>
      </c>
      <c r="C1045" s="8" t="n">
        <v>279</v>
      </c>
      <c r="D1045" s="8" t="n">
        <v>4.5</v>
      </c>
      <c r="E1045" s="6" t="n">
        <f aca="false">B1045/(C1045*1E-015)</f>
        <v>5654032258064.52</v>
      </c>
      <c r="F1045" s="8" t="n">
        <v>3.3</v>
      </c>
      <c r="G1045" s="8" t="s">
        <v>81</v>
      </c>
      <c r="H1045" s="8" t="n">
        <v>0.615</v>
      </c>
      <c r="I1045" s="8"/>
      <c r="J1045" s="8"/>
      <c r="K1045" s="8"/>
      <c r="L1045" s="8"/>
      <c r="M1045" s="8"/>
      <c r="N1045" s="8"/>
      <c r="O1045" s="8" t="s">
        <v>82</v>
      </c>
    </row>
    <row r="1046" customFormat="false" ht="15" hidden="false" customHeight="false" outlineLevel="0" collapsed="false">
      <c r="A1046" s="8" t="n">
        <f aca="false">B1046*4*LN(2)/(C1046*1E-015*3.14*(F1046*0.0001)^2)</f>
        <v>4.58282615068668E+019</v>
      </c>
      <c r="B1046" s="8" t="n">
        <v>1.57692</v>
      </c>
      <c r="C1046" s="8" t="n">
        <v>279</v>
      </c>
      <c r="D1046" s="8" t="n">
        <v>4.5</v>
      </c>
      <c r="E1046" s="6" t="n">
        <f aca="false">B1046/(C1046*1E-015)</f>
        <v>5652043010752.69</v>
      </c>
      <c r="F1046" s="8" t="n">
        <v>3.3</v>
      </c>
      <c r="G1046" s="8" t="s">
        <v>81</v>
      </c>
      <c r="H1046" s="16" t="n">
        <v>0.6</v>
      </c>
      <c r="I1046" s="8"/>
      <c r="J1046" s="8"/>
      <c r="K1046" s="8"/>
      <c r="L1046" s="8"/>
      <c r="M1046" s="8"/>
      <c r="N1046" s="8"/>
      <c r="O1046" s="8" t="s">
        <v>82</v>
      </c>
    </row>
    <row r="1047" customFormat="false" ht="15" hidden="false" customHeight="false" outlineLevel="0" collapsed="false">
      <c r="A1047" s="8" t="n">
        <f aca="false">B1047*4*LN(2)/(C1047*1E-015*3.14*(F1047*0.0001)^2)</f>
        <v>4.5292941657441E+019</v>
      </c>
      <c r="B1047" s="8" t="n">
        <v>1.5585</v>
      </c>
      <c r="C1047" s="8" t="n">
        <v>279</v>
      </c>
      <c r="D1047" s="8" t="n">
        <v>4.5</v>
      </c>
      <c r="E1047" s="6" t="n">
        <f aca="false">B1047/(C1047*1E-015)</f>
        <v>5586021505376.34</v>
      </c>
      <c r="F1047" s="8" t="n">
        <v>3.3</v>
      </c>
      <c r="G1047" s="8" t="s">
        <v>81</v>
      </c>
      <c r="H1047" s="8" t="n">
        <v>0.588</v>
      </c>
      <c r="I1047" s="8"/>
      <c r="J1047" s="8"/>
      <c r="K1047" s="8"/>
      <c r="L1047" s="8"/>
      <c r="M1047" s="8"/>
      <c r="N1047" s="8"/>
      <c r="O1047" s="8" t="s">
        <v>82</v>
      </c>
    </row>
    <row r="1048" customFormat="false" ht="15" hidden="false" customHeight="false" outlineLevel="0" collapsed="false">
      <c r="A1048" s="8" t="n">
        <f aca="false">B1048*4*LN(2)/(C1048*1E-015*3.14*(F1048*0.0001)^2)</f>
        <v>4.65295246972384E+019</v>
      </c>
      <c r="B1048" s="8" t="n">
        <v>1.60105</v>
      </c>
      <c r="C1048" s="8" t="n">
        <v>279</v>
      </c>
      <c r="D1048" s="8" t="n">
        <v>4.4</v>
      </c>
      <c r="E1048" s="6" t="n">
        <f aca="false">B1048/(C1048*1E-015)</f>
        <v>5738530465949.82</v>
      </c>
      <c r="F1048" s="8" t="n">
        <v>3.3</v>
      </c>
      <c r="G1048" s="8" t="s">
        <v>81</v>
      </c>
      <c r="H1048" s="8" t="n">
        <v>0.573</v>
      </c>
      <c r="I1048" s="8"/>
      <c r="J1048" s="8"/>
      <c r="K1048" s="8"/>
      <c r="L1048" s="8"/>
      <c r="M1048" s="8"/>
      <c r="N1048" s="8"/>
      <c r="O1048" s="8" t="s">
        <v>82</v>
      </c>
    </row>
    <row r="1049" customFormat="false" ht="15" hidden="false" customHeight="false" outlineLevel="0" collapsed="false">
      <c r="A1049" s="8" t="n">
        <f aca="false">B1049*4*LN(2)/(C1049*1E-015*3.14*(F1049*0.0001)^2)</f>
        <v>4.64129865541223E+019</v>
      </c>
      <c r="B1049" s="8" t="n">
        <v>1.59704</v>
      </c>
      <c r="C1049" s="8" t="n">
        <v>279</v>
      </c>
      <c r="D1049" s="8" t="n">
        <v>4</v>
      </c>
      <c r="E1049" s="6" t="n">
        <f aca="false">B1049/(C1049*1E-015)</f>
        <v>5724157706093.19</v>
      </c>
      <c r="F1049" s="8" t="n">
        <v>3.3</v>
      </c>
      <c r="G1049" s="8" t="s">
        <v>81</v>
      </c>
      <c r="H1049" s="8" t="n">
        <v>0.587</v>
      </c>
      <c r="I1049" s="8"/>
      <c r="J1049" s="8"/>
      <c r="K1049" s="8"/>
      <c r="L1049" s="8"/>
      <c r="M1049" s="8"/>
      <c r="N1049" s="8"/>
      <c r="O1049" s="8" t="s">
        <v>82</v>
      </c>
    </row>
    <row r="1050" customFormat="false" ht="15" hidden="false" customHeight="false" outlineLevel="0" collapsed="false">
      <c r="A1050" s="8" t="n">
        <f aca="false">B1050*4*LN(2)/(C1050*1E-015*3.14*(F1050*0.0001)^2)</f>
        <v>4.46833687018653E+019</v>
      </c>
      <c r="B1050" s="8" t="n">
        <v>1.537525</v>
      </c>
      <c r="C1050" s="8" t="n">
        <v>279</v>
      </c>
      <c r="D1050" s="8" t="n">
        <v>4</v>
      </c>
      <c r="E1050" s="6" t="n">
        <f aca="false">B1050/(C1050*1E-015)</f>
        <v>5510842293906.81</v>
      </c>
      <c r="F1050" s="8" t="n">
        <v>3.3</v>
      </c>
      <c r="G1050" s="8" t="s">
        <v>81</v>
      </c>
      <c r="H1050" s="8" t="n">
        <v>0.612</v>
      </c>
      <c r="I1050" s="8"/>
      <c r="J1050" s="8"/>
      <c r="K1050" s="8"/>
      <c r="L1050" s="8"/>
      <c r="M1050" s="8"/>
      <c r="N1050" s="8"/>
      <c r="O1050" s="8" t="s">
        <v>82</v>
      </c>
    </row>
    <row r="1051" customFormat="false" ht="15" hidden="false" customHeight="false" outlineLevel="0" collapsed="false">
      <c r="A1051" s="8" t="n">
        <f aca="false">B1051*4*LN(2)/(C1051*1E-015*3.14*(F1051*0.0001)^2)</f>
        <v>4.14953965953175E+020</v>
      </c>
      <c r="B1051" s="8" t="n">
        <v>1.5353</v>
      </c>
      <c r="C1051" s="8" t="n">
        <v>30</v>
      </c>
      <c r="D1051" s="8" t="n">
        <v>4.8</v>
      </c>
      <c r="E1051" s="6" t="n">
        <f aca="false">B1051/(C1051*1E-015)</f>
        <v>51176666666666.7</v>
      </c>
      <c r="F1051" s="8" t="n">
        <v>3.3</v>
      </c>
      <c r="G1051" s="8" t="s">
        <v>81</v>
      </c>
      <c r="H1051" s="8" t="n">
        <v>0.274</v>
      </c>
      <c r="I1051" s="8"/>
      <c r="J1051" s="8"/>
      <c r="K1051" s="8"/>
      <c r="L1051" s="8"/>
      <c r="M1051" s="8"/>
      <c r="N1051" s="8"/>
      <c r="O1051" s="8" t="s">
        <v>82</v>
      </c>
    </row>
    <row r="1052" customFormat="false" ht="15" hidden="false" customHeight="false" outlineLevel="0" collapsed="false">
      <c r="A1052" s="8" t="n">
        <f aca="false">B1052*4*LN(2)/(C1052*1E-015*3.14*(F1052*0.0001)^2)</f>
        <v>4.00886126489968E+020</v>
      </c>
      <c r="B1052" s="8" t="n">
        <v>1.48325</v>
      </c>
      <c r="C1052" s="8" t="n">
        <v>30</v>
      </c>
      <c r="D1052" s="8" t="n">
        <v>6</v>
      </c>
      <c r="E1052" s="6" t="n">
        <f aca="false">B1052/(C1052*1E-015)</f>
        <v>49441666666666.7</v>
      </c>
      <c r="F1052" s="8" t="n">
        <v>3.3</v>
      </c>
      <c r="G1052" s="8" t="s">
        <v>81</v>
      </c>
      <c r="H1052" s="16" t="n">
        <v>0.86</v>
      </c>
      <c r="I1052" s="8"/>
      <c r="J1052" s="8"/>
      <c r="K1052" s="8"/>
      <c r="L1052" s="8"/>
      <c r="M1052" s="8"/>
      <c r="N1052" s="8"/>
      <c r="O1052" s="8" t="s">
        <v>82</v>
      </c>
    </row>
    <row r="1053" customFormat="false" ht="15" hidden="false" customHeight="false" outlineLevel="0" collapsed="false">
      <c r="A1053" s="8" t="n">
        <f aca="false">B1053*4*LN(2)/(C1053*1E-015*3.14*(F1053*0.0001)^2)</f>
        <v>4.21881126864645E+020</v>
      </c>
      <c r="B1053" s="8" t="n">
        <v>1.56093</v>
      </c>
      <c r="C1053" s="8" t="n">
        <v>30</v>
      </c>
      <c r="D1053" s="8" t="n">
        <v>4.5</v>
      </c>
      <c r="E1053" s="6" t="n">
        <f aca="false">B1053/(C1053*1E-015)</f>
        <v>52031000000000</v>
      </c>
      <c r="F1053" s="8" t="n">
        <v>3.3</v>
      </c>
      <c r="G1053" s="8" t="s">
        <v>81</v>
      </c>
      <c r="H1053" s="8" t="n">
        <v>0.282</v>
      </c>
      <c r="I1053" s="8"/>
      <c r="J1053" s="8"/>
      <c r="K1053" s="8"/>
      <c r="L1053" s="8"/>
      <c r="M1053" s="8"/>
      <c r="N1053" s="8"/>
      <c r="O1053" s="8" t="s">
        <v>82</v>
      </c>
    </row>
    <row r="1054" customFormat="false" ht="15" hidden="false" customHeight="false" outlineLevel="0" collapsed="false">
      <c r="A1054" s="8" t="n">
        <f aca="false">B1054*4*LN(2)/(C1054*1E-015*3.14*(F1054*0.0001)^2)</f>
        <v>4.11257948572592E+020</v>
      </c>
      <c r="B1054" s="8" t="n">
        <v>1.521625</v>
      </c>
      <c r="C1054" s="8" t="n">
        <v>30</v>
      </c>
      <c r="D1054" s="8" t="n">
        <v>4.5</v>
      </c>
      <c r="E1054" s="6" t="n">
        <f aca="false">B1054/(C1054*1E-015)</f>
        <v>50720833333333.3</v>
      </c>
      <c r="F1054" s="8" t="n">
        <v>3.3</v>
      </c>
      <c r="G1054" s="8" t="s">
        <v>81</v>
      </c>
      <c r="H1054" s="8" t="n">
        <v>0.265</v>
      </c>
      <c r="I1054" s="8"/>
      <c r="J1054" s="8"/>
      <c r="K1054" s="8"/>
      <c r="L1054" s="8"/>
      <c r="M1054" s="8"/>
      <c r="N1054" s="8"/>
      <c r="O1054" s="8" t="s">
        <v>82</v>
      </c>
    </row>
    <row r="1055" customFormat="false" ht="15" hidden="false" customHeight="false" outlineLevel="0" collapsed="false">
      <c r="A1055" s="8" t="n">
        <f aca="false">B1055*4*LN(2)/(C1055*1E-015*3.14*(F1055*0.0001)^2)</f>
        <v>4.06322718051974E+020</v>
      </c>
      <c r="B1055" s="8" t="n">
        <v>1.503365</v>
      </c>
      <c r="C1055" s="8" t="n">
        <v>30</v>
      </c>
      <c r="D1055" s="8" t="n">
        <v>4.4</v>
      </c>
      <c r="E1055" s="6" t="n">
        <f aca="false">B1055/(C1055*1E-015)</f>
        <v>50112166666666.7</v>
      </c>
      <c r="F1055" s="8" t="n">
        <v>3.3</v>
      </c>
      <c r="G1055" s="8" t="s">
        <v>81</v>
      </c>
      <c r="H1055" s="8" t="n">
        <v>0.261</v>
      </c>
      <c r="I1055" s="8"/>
      <c r="J1055" s="8"/>
      <c r="K1055" s="8"/>
      <c r="L1055" s="8"/>
      <c r="M1055" s="8"/>
      <c r="N1055" s="8"/>
      <c r="O1055" s="8" t="s">
        <v>82</v>
      </c>
    </row>
    <row r="1056" customFormat="false" ht="15" hidden="false" customHeight="false" outlineLevel="0" collapsed="false">
      <c r="A1056" s="8" t="n">
        <f aca="false">B1056*4*LN(2)/(C1056*1E-015*3.14*(F1056*0.0001)^2)</f>
        <v>4.19850006527162E+020</v>
      </c>
      <c r="B1056" s="8" t="n">
        <v>1.553415</v>
      </c>
      <c r="C1056" s="8" t="n">
        <v>30</v>
      </c>
      <c r="D1056" s="8" t="n">
        <v>4.5</v>
      </c>
      <c r="E1056" s="6" t="n">
        <f aca="false">B1056/(C1056*1E-015)</f>
        <v>51780500000000</v>
      </c>
      <c r="F1056" s="8" t="n">
        <v>3.3</v>
      </c>
      <c r="G1056" s="8" t="s">
        <v>81</v>
      </c>
      <c r="H1056" s="8" t="n">
        <v>0.264</v>
      </c>
      <c r="I1056" s="8"/>
      <c r="J1056" s="8"/>
      <c r="K1056" s="8"/>
      <c r="L1056" s="8"/>
      <c r="M1056" s="8"/>
      <c r="N1056" s="8"/>
      <c r="O1056" s="8" t="s">
        <v>82</v>
      </c>
    </row>
    <row r="1057" customFormat="false" ht="15" hidden="false" customHeight="false" outlineLevel="0" collapsed="false">
      <c r="A1057" s="8" t="n">
        <f aca="false">B1057*4*LN(2)/(C1057*1E-015*3.14*(F1057*0.0001)^2)</f>
        <v>4.12776896848927E+020</v>
      </c>
      <c r="B1057" s="8" t="n">
        <v>1.527245</v>
      </c>
      <c r="C1057" s="8" t="n">
        <v>30</v>
      </c>
      <c r="D1057" s="8" t="n">
        <v>5.5</v>
      </c>
      <c r="E1057" s="6" t="n">
        <f aca="false">B1057/(C1057*1E-015)</f>
        <v>50908166666666.7</v>
      </c>
      <c r="F1057" s="8" t="n">
        <v>3.3</v>
      </c>
      <c r="G1057" s="8" t="s">
        <v>81</v>
      </c>
      <c r="H1057" s="8" t="n">
        <v>0.267</v>
      </c>
      <c r="I1057" s="8"/>
      <c r="J1057" s="8"/>
      <c r="K1057" s="8"/>
      <c r="L1057" s="8"/>
      <c r="M1057" s="8"/>
      <c r="N1057" s="8"/>
      <c r="O1057" s="8" t="s">
        <v>82</v>
      </c>
    </row>
    <row r="1058" customFormat="false" ht="15" hidden="false" customHeight="false" outlineLevel="0" collapsed="false">
      <c r="A1058" s="8" t="n">
        <f aca="false">B1058*4*LN(2)/(C1058*1E-015*3.14*(F1058*0.0001)^2)</f>
        <v>4.13880972241957E+020</v>
      </c>
      <c r="B1058" s="8" t="n">
        <v>1.53133</v>
      </c>
      <c r="C1058" s="8" t="n">
        <v>30</v>
      </c>
      <c r="D1058" s="8" t="n">
        <v>4.5</v>
      </c>
      <c r="E1058" s="6" t="n">
        <f aca="false">B1058/(C1058*1E-015)</f>
        <v>51044333333333.3</v>
      </c>
      <c r="F1058" s="8" t="n">
        <v>3.3</v>
      </c>
      <c r="G1058" s="8" t="s">
        <v>81</v>
      </c>
      <c r="H1058" s="8" t="n">
        <v>0.261</v>
      </c>
      <c r="I1058" s="8"/>
      <c r="J1058" s="8"/>
      <c r="K1058" s="8"/>
      <c r="L1058" s="8"/>
      <c r="M1058" s="8"/>
      <c r="N1058" s="8"/>
      <c r="O1058" s="8" t="s">
        <v>82</v>
      </c>
    </row>
    <row r="1059" customFormat="false" ht="15" hidden="false" customHeight="false" outlineLevel="0" collapsed="false">
      <c r="A1059" s="8" t="n">
        <f aca="false">B1059*4*LN(2)/(C1059*1E-015*3.14*(F1059*0.0001)^2)</f>
        <v>4.04441600613666E+020</v>
      </c>
      <c r="B1059" s="8" t="n">
        <v>1.496405</v>
      </c>
      <c r="C1059" s="8" t="n">
        <v>30</v>
      </c>
      <c r="D1059" s="8" t="n">
        <v>4.5</v>
      </c>
      <c r="E1059" s="6" t="n">
        <f aca="false">B1059/(C1059*1E-015)</f>
        <v>49880166666666.7</v>
      </c>
      <c r="F1059" s="8" t="n">
        <v>3.3</v>
      </c>
      <c r="G1059" s="8" t="s">
        <v>81</v>
      </c>
      <c r="H1059" s="8" t="n">
        <v>0.292</v>
      </c>
      <c r="I1059" s="8"/>
      <c r="J1059" s="8"/>
      <c r="K1059" s="8"/>
      <c r="L1059" s="8"/>
      <c r="M1059" s="8"/>
      <c r="N1059" s="8"/>
      <c r="O1059" s="8" t="s">
        <v>82</v>
      </c>
    </row>
    <row r="1060" customFormat="false" ht="15" hidden="false" customHeight="false" outlineLevel="0" collapsed="false">
      <c r="A1060" s="8" t="n">
        <f aca="false">B1060*4*LN(2)/(C1060*1E-015*3.14*(F1060*0.0001)^2)</f>
        <v>3.98771220749341E+020</v>
      </c>
      <c r="B1060" s="8" t="n">
        <v>1.475425</v>
      </c>
      <c r="C1060" s="8" t="n">
        <v>30</v>
      </c>
      <c r="D1060" s="8" t="n">
        <v>4</v>
      </c>
      <c r="E1060" s="6" t="n">
        <f aca="false">B1060/(C1060*1E-015)</f>
        <v>49180833333333.3</v>
      </c>
      <c r="F1060" s="8" t="n">
        <v>3.3</v>
      </c>
      <c r="G1060" s="8" t="s">
        <v>81</v>
      </c>
      <c r="H1060" s="8" t="n">
        <v>0.279</v>
      </c>
      <c r="I1060" s="8"/>
      <c r="J1060" s="8"/>
      <c r="K1060" s="8"/>
      <c r="L1060" s="8"/>
      <c r="M1060" s="8"/>
      <c r="N1060" s="8"/>
      <c r="O1060" s="8" t="s">
        <v>82</v>
      </c>
    </row>
    <row r="1061" customFormat="false" ht="15" hidden="false" customHeight="false" outlineLevel="0" collapsed="false">
      <c r="A1061" s="8" t="n">
        <f aca="false">B1061*4*LN(2)/(C1061*1E-015*3.14*(F1061*0.0001)^2)</f>
        <v>4.09511968881289E+020</v>
      </c>
      <c r="B1061" s="8" t="n">
        <v>1.515165</v>
      </c>
      <c r="C1061" s="8" t="n">
        <v>30</v>
      </c>
      <c r="D1061" s="8" t="n">
        <v>4</v>
      </c>
      <c r="E1061" s="6" t="n">
        <f aca="false">B1061/(C1061*1E-015)</f>
        <v>50505500000000</v>
      </c>
      <c r="F1061" s="8" t="n">
        <v>3.3</v>
      </c>
      <c r="G1061" s="8" t="s">
        <v>81</v>
      </c>
      <c r="H1061" s="8" t="n">
        <v>0.288</v>
      </c>
      <c r="I1061" s="8"/>
      <c r="J1061" s="8"/>
      <c r="K1061" s="8"/>
      <c r="L1061" s="8"/>
      <c r="M1061" s="8"/>
      <c r="N1061" s="8"/>
      <c r="O1061" s="8" t="s">
        <v>82</v>
      </c>
    </row>
    <row r="1062" customFormat="false" ht="15" hidden="false" customHeight="false" outlineLevel="0" collapsed="false">
      <c r="A1062" s="8" t="n">
        <f aca="false">B1062*4*LN(2)/(C1062*1E-015*3.14*(F1062*0.0001)^2)</f>
        <v>4.13160688050421E+020</v>
      </c>
      <c r="B1062" s="8" t="n">
        <v>1.528665</v>
      </c>
      <c r="C1062" s="8" t="n">
        <v>30</v>
      </c>
      <c r="D1062" s="8" t="n">
        <v>4.8</v>
      </c>
      <c r="E1062" s="6" t="n">
        <f aca="false">B1062/(C1062*1E-015)</f>
        <v>50955500000000</v>
      </c>
      <c r="F1062" s="8" t="n">
        <v>3.3</v>
      </c>
      <c r="G1062" s="8" t="s">
        <v>81</v>
      </c>
      <c r="H1062" s="8" t="n">
        <v>0.274</v>
      </c>
      <c r="I1062" s="8"/>
      <c r="J1062" s="8"/>
      <c r="K1062" s="8"/>
      <c r="L1062" s="8"/>
      <c r="M1062" s="8"/>
      <c r="N1062" s="8"/>
      <c r="O1062" s="8" t="s">
        <v>82</v>
      </c>
    </row>
    <row r="1063" customFormat="false" ht="15" hidden="false" customHeight="false" outlineLevel="0" collapsed="false">
      <c r="A1063" s="8" t="n">
        <f aca="false">B1063*4*LN(2)/(C1063*1E-015*3.14*(F1063*0.0001)^2)</f>
        <v>4.08901146264827E+020</v>
      </c>
      <c r="B1063" s="8" t="n">
        <v>1.512905</v>
      </c>
      <c r="C1063" s="8" t="n">
        <v>30</v>
      </c>
      <c r="D1063" s="8" t="n">
        <v>4.8</v>
      </c>
      <c r="E1063" s="6" t="n">
        <f aca="false">B1063/(C1063*1E-015)</f>
        <v>50430166666666.7</v>
      </c>
      <c r="F1063" s="8" t="n">
        <v>3.3</v>
      </c>
      <c r="G1063" s="8" t="s">
        <v>81</v>
      </c>
      <c r="H1063" s="8" t="n">
        <v>0.269</v>
      </c>
      <c r="I1063" s="8"/>
      <c r="J1063" s="8"/>
      <c r="K1063" s="8"/>
      <c r="L1063" s="8"/>
      <c r="M1063" s="8"/>
      <c r="N1063" s="8"/>
      <c r="O1063" s="8" t="s">
        <v>82</v>
      </c>
    </row>
    <row r="1064" customFormat="false" ht="15" hidden="false" customHeight="false" outlineLevel="0" collapsed="false">
      <c r="A1064" s="8" t="n">
        <f aca="false">B1064*4*LN(2)/(C1064*1E-015*3.14*(F1064*0.0001)^2)</f>
        <v>4.07759232302636E+020</v>
      </c>
      <c r="B1064" s="8" t="n">
        <v>1.50868</v>
      </c>
      <c r="C1064" s="8" t="n">
        <v>30</v>
      </c>
      <c r="D1064" s="8" t="n">
        <v>4.5</v>
      </c>
      <c r="E1064" s="6" t="n">
        <f aca="false">B1064/(C1064*1E-015)</f>
        <v>50289333333333.3</v>
      </c>
      <c r="F1064" s="8" t="n">
        <v>3.3</v>
      </c>
      <c r="G1064" s="8" t="s">
        <v>81</v>
      </c>
      <c r="H1064" s="8" t="n">
        <v>0.259</v>
      </c>
      <c r="I1064" s="8"/>
      <c r="J1064" s="8"/>
      <c r="K1064" s="8"/>
      <c r="L1064" s="8"/>
      <c r="M1064" s="8"/>
      <c r="N1064" s="8"/>
      <c r="O1064" s="8" t="s">
        <v>82</v>
      </c>
    </row>
    <row r="1065" customFormat="false" ht="15" hidden="false" customHeight="false" outlineLevel="0" collapsed="false">
      <c r="A1065" s="8" t="n">
        <f aca="false">B1065*4*LN(2)/(C1065*1E-015*3.14*(F1065*0.0001)^2)</f>
        <v>4.11541737841302E+020</v>
      </c>
      <c r="B1065" s="8" t="n">
        <v>1.522675</v>
      </c>
      <c r="C1065" s="8" t="n">
        <v>30</v>
      </c>
      <c r="D1065" s="8" t="n">
        <v>4.5</v>
      </c>
      <c r="E1065" s="6" t="n">
        <f aca="false">B1065/(C1065*1E-015)</f>
        <v>50755833333333.3</v>
      </c>
      <c r="F1065" s="8" t="n">
        <v>3.3</v>
      </c>
      <c r="G1065" s="8" t="s">
        <v>81</v>
      </c>
      <c r="H1065" s="8" t="n">
        <v>0.253</v>
      </c>
      <c r="I1065" s="8"/>
      <c r="J1065" s="8"/>
      <c r="K1065" s="8"/>
      <c r="L1065" s="8"/>
      <c r="M1065" s="8"/>
      <c r="N1065" s="8"/>
      <c r="O1065" s="8" t="s">
        <v>82</v>
      </c>
    </row>
    <row r="1066" customFormat="false" ht="15" hidden="false" customHeight="false" outlineLevel="0" collapsed="false">
      <c r="A1066" s="8" t="n">
        <f aca="false">B1066*4*LN(2)/(C1066*1E-015*3.14*(F1066*0.0001)^2)</f>
        <v>4.20651373366901E+020</v>
      </c>
      <c r="B1066" s="8" t="n">
        <v>1.55638</v>
      </c>
      <c r="C1066" s="8" t="n">
        <v>30</v>
      </c>
      <c r="D1066" s="8" t="n">
        <v>3.8</v>
      </c>
      <c r="E1066" s="6" t="n">
        <f aca="false">B1066/(C1066*1E-015)</f>
        <v>51879333333333.3</v>
      </c>
      <c r="F1066" s="8" t="n">
        <v>3.3</v>
      </c>
      <c r="G1066" s="8" t="s">
        <v>81</v>
      </c>
      <c r="H1066" s="8" t="n">
        <v>0.281</v>
      </c>
      <c r="I1066" s="8"/>
      <c r="J1066" s="8"/>
      <c r="K1066" s="8"/>
      <c r="L1066" s="8"/>
      <c r="M1066" s="8"/>
      <c r="N1066" s="8"/>
      <c r="O1066" s="8" t="s">
        <v>82</v>
      </c>
    </row>
    <row r="1067" customFormat="false" ht="15" hidden="false" customHeight="false" outlineLevel="0" collapsed="false">
      <c r="A1067" s="8" t="n">
        <f aca="false">B1067*4*LN(2)/(C1067*1E-015*3.14*(F1067*0.0001)^2)</f>
        <v>4.20293258337338E+020</v>
      </c>
      <c r="B1067" s="8" t="n">
        <v>1.555055</v>
      </c>
      <c r="C1067" s="8" t="n">
        <v>30</v>
      </c>
      <c r="D1067" s="8" t="n">
        <v>4.5</v>
      </c>
      <c r="E1067" s="6" t="n">
        <f aca="false">B1067/(C1067*1E-015)</f>
        <v>51835166666666.7</v>
      </c>
      <c r="F1067" s="8" t="n">
        <v>3.3</v>
      </c>
      <c r="G1067" s="8" t="s">
        <v>81</v>
      </c>
      <c r="H1067" s="16" t="n">
        <v>0.27</v>
      </c>
      <c r="I1067" s="8"/>
      <c r="J1067" s="8"/>
      <c r="K1067" s="8"/>
      <c r="L1067" s="8"/>
      <c r="M1067" s="8"/>
      <c r="N1067" s="8"/>
      <c r="O1067" s="8" t="s">
        <v>82</v>
      </c>
    </row>
    <row r="1068" customFormat="false" ht="15" hidden="false" customHeight="false" outlineLevel="0" collapsed="false">
      <c r="A1068" s="8" t="n">
        <f aca="false">B1068*4*LN(2)/(C1068*1E-015*3.14*(F1068*0.0001)^2)</f>
        <v>4.16868867828234E+020</v>
      </c>
      <c r="B1068" s="8" t="n">
        <v>1.542385</v>
      </c>
      <c r="C1068" s="8" t="n">
        <v>30</v>
      </c>
      <c r="D1068" s="8" t="n">
        <v>4</v>
      </c>
      <c r="E1068" s="6" t="n">
        <f aca="false">B1068/(C1068*1E-015)</f>
        <v>51412833333333.3</v>
      </c>
      <c r="F1068" s="8" t="n">
        <v>3.3</v>
      </c>
      <c r="G1068" s="8" t="s">
        <v>81</v>
      </c>
      <c r="H1068" s="8" t="n">
        <v>0.268</v>
      </c>
      <c r="I1068" s="8"/>
      <c r="J1068" s="8"/>
      <c r="K1068" s="8"/>
      <c r="L1068" s="8"/>
      <c r="M1068" s="8"/>
      <c r="N1068" s="8"/>
      <c r="O1068" s="8" t="s">
        <v>82</v>
      </c>
    </row>
    <row r="1069" customFormat="false" ht="15" hidden="false" customHeight="false" outlineLevel="0" collapsed="false">
      <c r="A1069" s="8" t="n">
        <f aca="false">B1069*4*LN(2)/(C1069*1E-015*3.14*(F1069*0.0001)^2)</f>
        <v>4.09907922480013E+020</v>
      </c>
      <c r="B1069" s="8" t="n">
        <v>1.51663</v>
      </c>
      <c r="C1069" s="8" t="n">
        <v>30</v>
      </c>
      <c r="D1069" s="8" t="n">
        <v>4.5</v>
      </c>
      <c r="E1069" s="6" t="n">
        <f aca="false">B1069/(C1069*1E-015)</f>
        <v>50554333333333.3</v>
      </c>
      <c r="F1069" s="8" t="n">
        <v>3.3</v>
      </c>
      <c r="G1069" s="8" t="s">
        <v>81</v>
      </c>
      <c r="H1069" s="8" t="n">
        <v>0.266</v>
      </c>
      <c r="I1069" s="8"/>
      <c r="J1069" s="8"/>
      <c r="K1069" s="8"/>
      <c r="L1069" s="8"/>
      <c r="M1069" s="8"/>
      <c r="N1069" s="8"/>
      <c r="O1069" s="8" t="s">
        <v>82</v>
      </c>
    </row>
    <row r="1070" customFormat="false" ht="15" hidden="false" customHeight="false" outlineLevel="0" collapsed="false">
      <c r="A1070" s="8" t="n">
        <f aca="false">B1070*4*LN(2)/(C1070*1E-015*3.14*(F1070*0.0001)^2)</f>
        <v>4.11575522278053E+020</v>
      </c>
      <c r="B1070" s="8" t="n">
        <v>1.5228</v>
      </c>
      <c r="C1070" s="8" t="n">
        <v>30</v>
      </c>
      <c r="D1070" s="8" t="n">
        <v>4.5</v>
      </c>
      <c r="E1070" s="6" t="n">
        <f aca="false">B1070/(C1070*1E-015)</f>
        <v>50760000000000</v>
      </c>
      <c r="F1070" s="8" t="n">
        <v>3.3</v>
      </c>
      <c r="G1070" s="8" t="s">
        <v>81</v>
      </c>
      <c r="H1070" s="8" t="n">
        <v>0.262</v>
      </c>
      <c r="I1070" s="8"/>
      <c r="J1070" s="8"/>
      <c r="K1070" s="8"/>
      <c r="L1070" s="8"/>
      <c r="M1070" s="8"/>
      <c r="N1070" s="8"/>
      <c r="O1070" s="8" t="s">
        <v>82</v>
      </c>
    </row>
    <row r="1071" customFormat="false" ht="15" hidden="false" customHeight="false" outlineLevel="0" collapsed="false">
      <c r="A1071" s="8" t="n">
        <f aca="false">B1071*4*LN(2)/(C1071*1E-015*3.14*(F1071*0.0001)^2)</f>
        <v>4.12667435273853E+020</v>
      </c>
      <c r="B1071" s="8" t="n">
        <v>1.52684</v>
      </c>
      <c r="C1071" s="8" t="n">
        <v>30</v>
      </c>
      <c r="D1071" s="8" t="n">
        <v>4.5</v>
      </c>
      <c r="E1071" s="6" t="n">
        <f aca="false">B1071/(C1071*1E-015)</f>
        <v>50894666666666.7</v>
      </c>
      <c r="F1071" s="8" t="n">
        <v>3.3</v>
      </c>
      <c r="G1071" s="8" t="s">
        <v>81</v>
      </c>
      <c r="H1071" s="8" t="n">
        <v>0.825</v>
      </c>
      <c r="I1071" s="8"/>
      <c r="J1071" s="8"/>
      <c r="K1071" s="8"/>
      <c r="L1071" s="8"/>
      <c r="M1071" s="8"/>
      <c r="N1071" s="8"/>
      <c r="O1071" s="8" t="s">
        <v>82</v>
      </c>
    </row>
    <row r="1072" customFormat="false" ht="15" hidden="false" customHeight="false" outlineLevel="0" collapsed="false">
      <c r="A1072" s="8" t="n">
        <f aca="false">B1072*4*LN(2)/(C1072*1E-015*3.14*(F1072*0.0001)^2)</f>
        <v>4.08851145298435E+020</v>
      </c>
      <c r="B1072" s="8" t="n">
        <v>1.51272</v>
      </c>
      <c r="C1072" s="8" t="n">
        <v>30</v>
      </c>
      <c r="D1072" s="8" t="n">
        <v>4.4</v>
      </c>
      <c r="E1072" s="6" t="n">
        <f aca="false">B1072/(C1072*1E-015)</f>
        <v>50424000000000</v>
      </c>
      <c r="F1072" s="8" t="n">
        <v>3.3</v>
      </c>
      <c r="G1072" s="8" t="s">
        <v>81</v>
      </c>
      <c r="H1072" s="8" t="n">
        <v>0.298</v>
      </c>
      <c r="I1072" s="8"/>
      <c r="J1072" s="8"/>
      <c r="K1072" s="8"/>
      <c r="L1072" s="8"/>
      <c r="M1072" s="8"/>
      <c r="N1072" s="8"/>
      <c r="O1072" s="8" t="s">
        <v>82</v>
      </c>
    </row>
    <row r="1073" customFormat="false" ht="15" hidden="false" customHeight="false" outlineLevel="0" collapsed="false">
      <c r="A1073" s="8" t="n">
        <f aca="false">B1073*4*LN(2)/(C1073*1E-015*3.14*(F1073*0.0001)^2)</f>
        <v>4.12128235663303E+020</v>
      </c>
      <c r="B1073" s="8" t="n">
        <v>1.524845</v>
      </c>
      <c r="C1073" s="8" t="n">
        <v>30</v>
      </c>
      <c r="D1073" s="8" t="n">
        <v>4</v>
      </c>
      <c r="E1073" s="6" t="n">
        <f aca="false">B1073/(C1073*1E-015)</f>
        <v>50828166666666.7</v>
      </c>
      <c r="F1073" s="8" t="n">
        <v>3.3</v>
      </c>
      <c r="G1073" s="8" t="s">
        <v>81</v>
      </c>
      <c r="H1073" s="8" t="n">
        <v>0.264</v>
      </c>
      <c r="I1073" s="8"/>
      <c r="J1073" s="8"/>
      <c r="K1073" s="8"/>
      <c r="L1073" s="8"/>
      <c r="M1073" s="8"/>
      <c r="N1073" s="8"/>
      <c r="O1073" s="8" t="s">
        <v>82</v>
      </c>
    </row>
    <row r="1074" customFormat="false" ht="15" hidden="false" customHeight="false" outlineLevel="0" collapsed="false">
      <c r="A1074" s="8" t="n">
        <f aca="false">B1074*4*LN(2)/(C1074*1E-015*3.14*(F1074*0.0001)^2)</f>
        <v>4.10678207637941E+020</v>
      </c>
      <c r="B1074" s="8" t="n">
        <v>1.51948</v>
      </c>
      <c r="C1074" s="8" t="n">
        <v>30</v>
      </c>
      <c r="D1074" s="8" t="n">
        <v>4</v>
      </c>
      <c r="E1074" s="6" t="n">
        <f aca="false">B1074/(C1074*1E-015)</f>
        <v>50649333333333.3</v>
      </c>
      <c r="F1074" s="8" t="n">
        <v>3.3</v>
      </c>
      <c r="G1074" s="8" t="s">
        <v>81</v>
      </c>
      <c r="H1074" s="8" t="n">
        <v>0.257</v>
      </c>
      <c r="I1074" s="8"/>
      <c r="J1074" s="8"/>
      <c r="K1074" s="8"/>
      <c r="L1074" s="8"/>
      <c r="M1074" s="8"/>
      <c r="N1074" s="8"/>
      <c r="O1074" s="8" t="s">
        <v>82</v>
      </c>
    </row>
    <row r="1075" customFormat="false" ht="15" hidden="false" customHeight="false" outlineLevel="0" collapsed="false">
      <c r="A1075" s="8" t="n">
        <f aca="false">B1075*4*LN(2)/(C1075*1E-015*3.14*(F1075*0.0001)^2)</f>
        <v>3.89773749553757E+020</v>
      </c>
      <c r="B1075" s="8" t="n">
        <v>1.442135</v>
      </c>
      <c r="C1075" s="8" t="n">
        <v>30</v>
      </c>
      <c r="D1075" s="8" t="n">
        <v>3.8</v>
      </c>
      <c r="E1075" s="6" t="n">
        <f aca="false">B1075/(C1075*1E-015)</f>
        <v>48071166666666.7</v>
      </c>
      <c r="F1075" s="8" t="n">
        <v>3.3</v>
      </c>
      <c r="G1075" s="8" t="s">
        <v>81</v>
      </c>
      <c r="H1075" s="8" t="n">
        <v>0.256</v>
      </c>
      <c r="I1075" s="8"/>
      <c r="J1075" s="8"/>
      <c r="K1075" s="8"/>
      <c r="L1075" s="8"/>
      <c r="M1075" s="8"/>
      <c r="N1075" s="8"/>
      <c r="O1075" s="8" t="s">
        <v>82</v>
      </c>
    </row>
    <row r="1076" customFormat="false" ht="15" hidden="false" customHeight="false" outlineLevel="0" collapsed="false">
      <c r="A1076" s="8" t="n">
        <f aca="false">B1076*4*LN(2)/(C1076*1E-015*3.14*(F1076*0.0001)^2)</f>
        <v>4.19444593286147E+020</v>
      </c>
      <c r="B1076" s="8" t="n">
        <v>1.551915</v>
      </c>
      <c r="C1076" s="8" t="n">
        <v>30</v>
      </c>
      <c r="D1076" s="8" t="n">
        <v>4</v>
      </c>
      <c r="E1076" s="6" t="n">
        <f aca="false">B1076/(C1076*1E-015)</f>
        <v>51730500000000</v>
      </c>
      <c r="F1076" s="8" t="n">
        <v>3.3</v>
      </c>
      <c r="G1076" s="8" t="s">
        <v>81</v>
      </c>
      <c r="H1076" s="8" t="n">
        <v>0.251</v>
      </c>
      <c r="I1076" s="8"/>
      <c r="J1076" s="8"/>
      <c r="K1076" s="8"/>
      <c r="L1076" s="8"/>
      <c r="M1076" s="8"/>
      <c r="N1076" s="8"/>
      <c r="O1076" s="8" t="s">
        <v>82</v>
      </c>
    </row>
    <row r="1077" customFormat="false" ht="15" hidden="false" customHeight="false" outlineLevel="0" collapsed="false">
      <c r="A1077" s="8" t="n">
        <f aca="false">B1077*4*LN(2)/(C1077*1E-015*3.14*(F1077*0.0001)^2)</f>
        <v>4.13663400469279E+020</v>
      </c>
      <c r="B1077" s="8" t="n">
        <v>1.530525</v>
      </c>
      <c r="C1077" s="8" t="n">
        <v>30</v>
      </c>
      <c r="D1077" s="8" t="n">
        <v>4.4</v>
      </c>
      <c r="E1077" s="6" t="n">
        <f aca="false">B1077/(C1077*1E-015)</f>
        <v>51017500000000</v>
      </c>
      <c r="F1077" s="8" t="n">
        <v>3.3</v>
      </c>
      <c r="G1077" s="8" t="s">
        <v>81</v>
      </c>
      <c r="H1077" s="8" t="n">
        <v>0.287</v>
      </c>
      <c r="I1077" s="8"/>
      <c r="J1077" s="8"/>
      <c r="K1077" s="8"/>
      <c r="L1077" s="8"/>
      <c r="M1077" s="8"/>
      <c r="N1077" s="8"/>
      <c r="O1077" s="8" t="s">
        <v>82</v>
      </c>
    </row>
    <row r="1078" customFormat="false" ht="15" hidden="false" customHeight="false" outlineLevel="0" collapsed="false">
      <c r="A1078" s="8" t="n">
        <f aca="false">B1078*4*LN(2)/(C1078*1E-015*3.14*(F1078*0.0001)^2)</f>
        <v>4.15595870251449E+020</v>
      </c>
      <c r="B1078" s="8" t="n">
        <v>1.537675</v>
      </c>
      <c r="C1078" s="8" t="n">
        <v>30</v>
      </c>
      <c r="D1078" s="8" t="n">
        <v>4</v>
      </c>
      <c r="E1078" s="6" t="n">
        <f aca="false">B1078/(C1078*1E-015)</f>
        <v>51255833333333.3</v>
      </c>
      <c r="F1078" s="8" t="n">
        <v>3.3</v>
      </c>
      <c r="G1078" s="8" t="s">
        <v>81</v>
      </c>
      <c r="H1078" s="8" t="n">
        <v>0.282</v>
      </c>
      <c r="I1078" s="8"/>
      <c r="J1078" s="8"/>
      <c r="K1078" s="8"/>
      <c r="L1078" s="8"/>
      <c r="M1078" s="8"/>
      <c r="N1078" s="8"/>
      <c r="O1078" s="8" t="s">
        <v>82</v>
      </c>
    </row>
    <row r="1079" customFormat="false" ht="15" hidden="false" customHeight="false" outlineLevel="0" collapsed="false">
      <c r="A1079" s="8" t="n">
        <f aca="false">B1079*4*LN(2)/(C1079*1E-015*3.14*(F1079*0.0001)^2)</f>
        <v>4.02645619955971E+020</v>
      </c>
      <c r="B1079" s="8" t="n">
        <v>1.48976</v>
      </c>
      <c r="C1079" s="8" t="n">
        <v>30</v>
      </c>
      <c r="D1079" s="8" t="n">
        <v>4</v>
      </c>
      <c r="E1079" s="6" t="n">
        <f aca="false">B1079/(C1079*1E-015)</f>
        <v>49658666666666.7</v>
      </c>
      <c r="F1079" s="8" t="n">
        <v>3.3</v>
      </c>
      <c r="G1079" s="8" t="s">
        <v>81</v>
      </c>
      <c r="H1079" s="8" t="n">
        <v>0.271</v>
      </c>
      <c r="I1079" s="8"/>
      <c r="J1079" s="8"/>
      <c r="K1079" s="8"/>
      <c r="L1079" s="8"/>
      <c r="M1079" s="8"/>
      <c r="N1079" s="8"/>
      <c r="O1079" s="8" t="s">
        <v>82</v>
      </c>
    </row>
    <row r="1080" customFormat="false" ht="15" hidden="false" customHeight="false" outlineLevel="0" collapsed="false">
      <c r="A1080" s="8" t="n">
        <f aca="false">B1080*4*LN(2)/(C1080*1E-015*3.14*(F1080*0.0001)^2)</f>
        <v>4.09768730600598E+020</v>
      </c>
      <c r="B1080" s="8" t="n">
        <v>1.516115</v>
      </c>
      <c r="C1080" s="8" t="n">
        <v>30</v>
      </c>
      <c r="D1080" s="8" t="n">
        <v>4</v>
      </c>
      <c r="E1080" s="6" t="n">
        <f aca="false">B1080/(C1080*1E-015)</f>
        <v>50537166666666.7</v>
      </c>
      <c r="F1080" s="8" t="n">
        <v>3.3</v>
      </c>
      <c r="G1080" s="8" t="s">
        <v>81</v>
      </c>
      <c r="H1080" s="8" t="n">
        <v>0.254</v>
      </c>
      <c r="I1080" s="8"/>
      <c r="J1080" s="8"/>
      <c r="K1080" s="8"/>
      <c r="L1080" s="8"/>
      <c r="M1080" s="8"/>
      <c r="N1080" s="8"/>
      <c r="O1080" s="8" t="s">
        <v>82</v>
      </c>
    </row>
    <row r="1081" customFormat="false" ht="15" hidden="false" customHeight="false" outlineLevel="0" collapsed="false">
      <c r="A1081" s="8" t="n">
        <f aca="false">B1081*4*LN(2)/(C1081*1E-015*3.14*(F1081*0.0001)^2)</f>
        <v>4.24523069818591E+020</v>
      </c>
      <c r="B1081" s="8" t="n">
        <v>1.570705</v>
      </c>
      <c r="C1081" s="8" t="n">
        <v>30</v>
      </c>
      <c r="D1081" s="8" t="n">
        <v>4</v>
      </c>
      <c r="E1081" s="6" t="n">
        <f aca="false">B1081/(C1081*1E-015)</f>
        <v>52356833333333.3</v>
      </c>
      <c r="F1081" s="8" t="n">
        <v>3.3</v>
      </c>
      <c r="G1081" s="8" t="s">
        <v>81</v>
      </c>
      <c r="H1081" s="8" t="n">
        <v>0.257</v>
      </c>
      <c r="I1081" s="8"/>
      <c r="J1081" s="8"/>
      <c r="K1081" s="8"/>
      <c r="L1081" s="8"/>
      <c r="M1081" s="8"/>
      <c r="N1081" s="8"/>
      <c r="O1081" s="8" t="s">
        <v>82</v>
      </c>
    </row>
    <row r="1082" customFormat="false" ht="15" hidden="false" customHeight="false" outlineLevel="0" collapsed="false">
      <c r="A1082" s="8" t="n">
        <f aca="false">B1082*4*LN(2)/(C1082*1E-015*3.14*(F1082*0.0001)^2)</f>
        <v>4.13260689983204E+020</v>
      </c>
      <c r="B1082" s="8" t="n">
        <v>1.529035</v>
      </c>
      <c r="C1082" s="8" t="n">
        <v>30</v>
      </c>
      <c r="D1082" s="8" t="n">
        <v>4</v>
      </c>
      <c r="E1082" s="6" t="n">
        <f aca="false">B1082/(C1082*1E-015)</f>
        <v>50967833333333.3</v>
      </c>
      <c r="F1082" s="8" t="n">
        <v>3.3</v>
      </c>
      <c r="G1082" s="8" t="s">
        <v>81</v>
      </c>
      <c r="H1082" s="8" t="n">
        <v>0.265</v>
      </c>
      <c r="I1082" s="8"/>
      <c r="J1082" s="8"/>
      <c r="K1082" s="8"/>
      <c r="L1082" s="8"/>
      <c r="M1082" s="8"/>
      <c r="N1082" s="8"/>
      <c r="O1082" s="8" t="s">
        <v>82</v>
      </c>
    </row>
    <row r="1083" customFormat="false" ht="15" hidden="false" customHeight="false" outlineLevel="0" collapsed="false">
      <c r="A1083" s="8" t="n">
        <f aca="false">B1083*4*LN(2)/(C1083*1E-015*3.14*(F1083*0.0001)^2)</f>
        <v>4.10737668246623E+020</v>
      </c>
      <c r="B1083" s="8" t="n">
        <v>1.5197</v>
      </c>
      <c r="C1083" s="8" t="n">
        <v>30</v>
      </c>
      <c r="D1083" s="8" t="n">
        <v>4</v>
      </c>
      <c r="E1083" s="6" t="n">
        <f aca="false">B1083/(C1083*1E-015)</f>
        <v>50656666666666.7</v>
      </c>
      <c r="F1083" s="8" t="n">
        <v>3.3</v>
      </c>
      <c r="G1083" s="8" t="s">
        <v>81</v>
      </c>
      <c r="H1083" s="8" t="n">
        <v>0.265</v>
      </c>
      <c r="I1083" s="8"/>
      <c r="J1083" s="8"/>
      <c r="K1083" s="8"/>
      <c r="L1083" s="8"/>
      <c r="M1083" s="8"/>
      <c r="N1083" s="8"/>
      <c r="O1083" s="8" t="s">
        <v>82</v>
      </c>
    </row>
    <row r="1084" customFormat="false" ht="15" hidden="false" customHeight="false" outlineLevel="0" collapsed="false">
      <c r="A1084" s="8" t="n">
        <f aca="false">B1084*4*LN(2)/(C1084*1E-015*3.14*(F1084*0.0001)^2)</f>
        <v>4.56474966065721E+019</v>
      </c>
      <c r="B1084" s="8" t="n">
        <v>1.5707</v>
      </c>
      <c r="C1084" s="8" t="n">
        <v>279</v>
      </c>
      <c r="D1084" s="8" t="n">
        <v>4</v>
      </c>
      <c r="E1084" s="6" t="n">
        <f aca="false">B1084/(C1084*1E-015)</f>
        <v>5629749103942.65</v>
      </c>
      <c r="F1084" s="8" t="n">
        <v>3.3</v>
      </c>
      <c r="G1084" s="8" t="s">
        <v>81</v>
      </c>
      <c r="H1084" s="8" t="n">
        <v>0.283</v>
      </c>
      <c r="I1084" s="8"/>
      <c r="J1084" s="8"/>
      <c r="K1084" s="8"/>
      <c r="L1084" s="8"/>
      <c r="M1084" s="8"/>
      <c r="N1084" s="8"/>
      <c r="O1084" s="8" t="s">
        <v>82</v>
      </c>
    </row>
    <row r="1085" customFormat="false" ht="15" hidden="false" customHeight="false" outlineLevel="0" collapsed="false">
      <c r="A1085" s="8" t="n">
        <f aca="false">B1085*4*LN(2)/(C1085*1E-015*3.14*(F1085*0.0001)^2)</f>
        <v>4.46230652986319E+019</v>
      </c>
      <c r="B1085" s="8" t="n">
        <v>1.53545</v>
      </c>
      <c r="C1085" s="8" t="n">
        <v>279</v>
      </c>
      <c r="D1085" s="8" t="n">
        <v>4</v>
      </c>
      <c r="E1085" s="6" t="n">
        <f aca="false">B1085/(C1085*1E-015)</f>
        <v>5503405017921.15</v>
      </c>
      <c r="F1085" s="8" t="n">
        <v>3.3</v>
      </c>
      <c r="G1085" s="8" t="s">
        <v>81</v>
      </c>
      <c r="H1085" s="8" t="n">
        <v>0.267</v>
      </c>
      <c r="I1085" s="8"/>
      <c r="J1085" s="8"/>
      <c r="K1085" s="8"/>
      <c r="L1085" s="8"/>
      <c r="M1085" s="8"/>
      <c r="N1085" s="8"/>
      <c r="O1085" s="8" t="s">
        <v>82</v>
      </c>
    </row>
    <row r="1086" customFormat="false" ht="15" hidden="false" customHeight="false" outlineLevel="0" collapsed="false">
      <c r="A1086" s="8" t="n">
        <f aca="false">B1086*4*LN(2)/(C1086*1E-015*3.14*(F1086*0.0001)^2)</f>
        <v>4.46197231823081E+019</v>
      </c>
      <c r="B1086" s="8" t="n">
        <v>1.535335</v>
      </c>
      <c r="C1086" s="8" t="n">
        <v>279</v>
      </c>
      <c r="D1086" s="8" t="n">
        <v>4</v>
      </c>
      <c r="E1086" s="6" t="n">
        <f aca="false">B1086/(C1086*1E-015)</f>
        <v>5502992831541.22</v>
      </c>
      <c r="F1086" s="8" t="n">
        <v>3.3</v>
      </c>
      <c r="G1086" s="8" t="s">
        <v>81</v>
      </c>
      <c r="H1086" s="8" t="n">
        <v>0.263</v>
      </c>
      <c r="I1086" s="8"/>
      <c r="J1086" s="8"/>
      <c r="K1086" s="8"/>
      <c r="L1086" s="8"/>
      <c r="M1086" s="8"/>
      <c r="N1086" s="8"/>
      <c r="O1086" s="8" t="s">
        <v>82</v>
      </c>
    </row>
    <row r="1087" customFormat="false" ht="15" hidden="false" customHeight="false" outlineLevel="0" collapsed="false">
      <c r="A1087" s="8" t="n">
        <f aca="false">B1087*4*LN(2)/(C1087*1E-015*3.14*(F1087*0.0001)^2)</f>
        <v>4.51884641949717E+019</v>
      </c>
      <c r="B1087" s="8" t="n">
        <v>1.554905</v>
      </c>
      <c r="C1087" s="8" t="n">
        <v>279</v>
      </c>
      <c r="D1087" s="8" t="n">
        <v>4.5</v>
      </c>
      <c r="E1087" s="6" t="n">
        <f aca="false">B1087/(C1087*1E-015)</f>
        <v>5573136200716.85</v>
      </c>
      <c r="F1087" s="8" t="n">
        <v>3.3</v>
      </c>
      <c r="G1087" s="8" t="s">
        <v>81</v>
      </c>
      <c r="H1087" s="8" t="n">
        <v>0.227</v>
      </c>
      <c r="I1087" s="8"/>
      <c r="J1087" s="8"/>
      <c r="K1087" s="8"/>
      <c r="L1087" s="8"/>
      <c r="M1087" s="8"/>
      <c r="N1087" s="8"/>
      <c r="O1087" s="8" t="s">
        <v>82</v>
      </c>
    </row>
    <row r="1088" customFormat="false" ht="15" hidden="false" customHeight="false" outlineLevel="0" collapsed="false">
      <c r="A1088" s="8" t="n">
        <f aca="false">B1088*4*LN(2)/(C1088*1E-015*3.14*(F1088*0.0001)^2)</f>
        <v>4.49408569682015E+019</v>
      </c>
      <c r="B1088" s="8" t="n">
        <v>1.546385</v>
      </c>
      <c r="C1088" s="8" t="n">
        <v>279</v>
      </c>
      <c r="D1088" s="8" t="n">
        <v>4.5</v>
      </c>
      <c r="E1088" s="6" t="n">
        <f aca="false">B1088/(C1088*1E-015)</f>
        <v>5542598566308.24</v>
      </c>
      <c r="F1088" s="8" t="n">
        <v>3.3</v>
      </c>
      <c r="G1088" s="8" t="s">
        <v>81</v>
      </c>
      <c r="H1088" s="8" t="n">
        <v>0.246</v>
      </c>
      <c r="I1088" s="8"/>
      <c r="J1088" s="8"/>
      <c r="K1088" s="8"/>
      <c r="L1088" s="8"/>
      <c r="M1088" s="8"/>
      <c r="N1088" s="8"/>
      <c r="O1088" s="8" t="s">
        <v>82</v>
      </c>
    </row>
    <row r="1089" customFormat="false" ht="15" hidden="false" customHeight="false" outlineLevel="0" collapsed="false">
      <c r="A1089" s="8" t="n">
        <f aca="false">B1089*4*LN(2)/(C1089*1E-015*3.14*(F1089*0.0001)^2)</f>
        <v>4.50682933167211E+019</v>
      </c>
      <c r="B1089" s="8" t="n">
        <v>1.55077</v>
      </c>
      <c r="C1089" s="8" t="n">
        <v>279</v>
      </c>
      <c r="D1089" s="8" t="n">
        <v>4.5</v>
      </c>
      <c r="E1089" s="6" t="n">
        <f aca="false">B1089/(C1089*1E-015)</f>
        <v>5558315412186.38</v>
      </c>
      <c r="F1089" s="8" t="n">
        <v>3.3</v>
      </c>
      <c r="G1089" s="8" t="s">
        <v>81</v>
      </c>
      <c r="H1089" s="16" t="n">
        <v>0.28</v>
      </c>
      <c r="I1089" s="8"/>
      <c r="J1089" s="8"/>
      <c r="K1089" s="8"/>
      <c r="L1089" s="8"/>
      <c r="M1089" s="8"/>
      <c r="N1089" s="8"/>
      <c r="O1089" s="8" t="s">
        <v>82</v>
      </c>
    </row>
    <row r="1090" customFormat="false" ht="15" hidden="false" customHeight="false" outlineLevel="0" collapsed="false">
      <c r="A1090" s="8" t="n">
        <f aca="false">B1090*4*LN(2)/(C1090*1E-015*3.14*(F1090*0.0001)^2)</f>
        <v>4.54080267065033E+019</v>
      </c>
      <c r="B1090" s="8" t="n">
        <v>1.56246</v>
      </c>
      <c r="C1090" s="8" t="n">
        <v>279</v>
      </c>
      <c r="D1090" s="8" t="n">
        <v>4.3</v>
      </c>
      <c r="E1090" s="6" t="n">
        <f aca="false">B1090/(C1090*1E-015)</f>
        <v>5600215053763.44</v>
      </c>
      <c r="F1090" s="8" t="n">
        <v>3.3</v>
      </c>
      <c r="G1090" s="8" t="s">
        <v>81</v>
      </c>
      <c r="H1090" s="8" t="n">
        <v>0.248</v>
      </c>
      <c r="I1090" s="8"/>
      <c r="J1090" s="8"/>
      <c r="K1090" s="8"/>
      <c r="L1090" s="8"/>
      <c r="M1090" s="8"/>
      <c r="N1090" s="8"/>
      <c r="O1090" s="8" t="s">
        <v>82</v>
      </c>
    </row>
    <row r="1091" customFormat="false" ht="15" hidden="false" customHeight="false" outlineLevel="0" collapsed="false">
      <c r="A1091" s="8" t="n">
        <f aca="false">B1091*4*LN(2)/(C1091*1E-015*3.14*(F1091*0.0001)^2)</f>
        <v>4.57823437347662E+019</v>
      </c>
      <c r="B1091" s="8" t="n">
        <v>1.57534</v>
      </c>
      <c r="C1091" s="8" t="n">
        <v>279</v>
      </c>
      <c r="D1091" s="8" t="n">
        <v>4.2</v>
      </c>
      <c r="E1091" s="6" t="n">
        <f aca="false">B1091/(C1091*1E-015)</f>
        <v>5646379928315.41</v>
      </c>
      <c r="F1091" s="8" t="n">
        <v>3.3</v>
      </c>
      <c r="G1091" s="8" t="s">
        <v>81</v>
      </c>
      <c r="H1091" s="8" t="n">
        <v>0.247</v>
      </c>
      <c r="I1091" s="8"/>
      <c r="J1091" s="8"/>
      <c r="K1091" s="8"/>
      <c r="L1091" s="8"/>
      <c r="M1091" s="8"/>
      <c r="N1091" s="8"/>
      <c r="O1091" s="8" t="s">
        <v>82</v>
      </c>
    </row>
    <row r="1092" customFormat="false" ht="15" hidden="false" customHeight="false" outlineLevel="0" collapsed="false">
      <c r="A1092" s="8" t="n">
        <f aca="false">B1092*4*LN(2)/(C1092*1E-015*3.14*(F1092*0.0001)^2)</f>
        <v>4.51208953214692E+019</v>
      </c>
      <c r="B1092" s="8" t="n">
        <v>1.55258</v>
      </c>
      <c r="C1092" s="8" t="n">
        <v>279</v>
      </c>
      <c r="D1092" s="8" t="n">
        <v>4.4</v>
      </c>
      <c r="E1092" s="6" t="n">
        <f aca="false">B1092/(C1092*1E-015)</f>
        <v>5564802867383.51</v>
      </c>
      <c r="F1092" s="8" t="n">
        <v>3.3</v>
      </c>
      <c r="G1092" s="8" t="s">
        <v>81</v>
      </c>
      <c r="H1092" s="8" t="n">
        <v>0.264</v>
      </c>
      <c r="I1092" s="8"/>
      <c r="J1092" s="8"/>
      <c r="K1092" s="8"/>
      <c r="L1092" s="8"/>
      <c r="M1092" s="8"/>
      <c r="N1092" s="8"/>
      <c r="O1092" s="8" t="s">
        <v>82</v>
      </c>
    </row>
    <row r="1093" customFormat="false" ht="15" hidden="false" customHeight="false" outlineLevel="0" collapsed="false">
      <c r="A1093" s="8" t="n">
        <f aca="false">B1093*4*LN(2)/(C1093*1E-015*3.14*(F1093*0.0001)^2)</f>
        <v>4.60019062462978E+019</v>
      </c>
      <c r="B1093" s="8" t="n">
        <v>1.582895</v>
      </c>
      <c r="C1093" s="8" t="n">
        <v>279</v>
      </c>
      <c r="D1093" s="8" t="n">
        <v>4</v>
      </c>
      <c r="E1093" s="6" t="n">
        <f aca="false">B1093/(C1093*1E-015)</f>
        <v>5673458781362.01</v>
      </c>
      <c r="F1093" s="8" t="n">
        <v>3.3</v>
      </c>
      <c r="G1093" s="8" t="s">
        <v>81</v>
      </c>
      <c r="H1093" s="8" t="n">
        <v>0.256</v>
      </c>
      <c r="I1093" s="8"/>
      <c r="J1093" s="8"/>
      <c r="K1093" s="8"/>
      <c r="L1093" s="8"/>
      <c r="M1093" s="8"/>
      <c r="N1093" s="8"/>
      <c r="O1093" s="8" t="s">
        <v>82</v>
      </c>
    </row>
    <row r="1094" customFormat="false" ht="15" hidden="false" customHeight="false" outlineLevel="0" collapsed="false">
      <c r="A1094" s="8" t="n">
        <f aca="false">B1094*4*LN(2)/(C1094*1E-015*3.14*(F1094*0.0001)^2)</f>
        <v>4.48468417829196E+019</v>
      </c>
      <c r="B1094" s="8" t="n">
        <v>1.54315</v>
      </c>
      <c r="C1094" s="8" t="n">
        <v>279</v>
      </c>
      <c r="D1094" s="8" t="n">
        <v>4</v>
      </c>
      <c r="E1094" s="6" t="n">
        <f aca="false">B1094/(C1094*1E-015)</f>
        <v>5531003584229.39</v>
      </c>
      <c r="F1094" s="8" t="n">
        <v>3.3</v>
      </c>
      <c r="G1094" s="8" t="s">
        <v>81</v>
      </c>
      <c r="H1094" s="8" t="n">
        <v>0.277</v>
      </c>
      <c r="I1094" s="8"/>
      <c r="J1094" s="8"/>
      <c r="K1094" s="8"/>
      <c r="L1094" s="8"/>
      <c r="M1094" s="8"/>
      <c r="N1094" s="8"/>
      <c r="O1094" s="8" t="s">
        <v>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kevin kirsch</dc:creator>
  <dc:description/>
  <dc:language>en-SG</dc:language>
  <cp:lastModifiedBy/>
  <dcterms:modified xsi:type="dcterms:W3CDTF">2024-05-04T18:58:03Z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