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usdete.2904\Desktop\Projeto Deusdete\"/>
    </mc:Choice>
  </mc:AlternateContent>
  <bookViews>
    <workbookView xWindow="0" yWindow="0" windowWidth="17895" windowHeight="8055"/>
  </bookViews>
  <sheets>
    <sheet name="01-tela 01 - Apres." sheetId="3" r:id="rId1"/>
    <sheet name="Planilha1" sheetId="1" r:id="rId2"/>
    <sheet name="Planilha5" sheetId="5" r:id="rId3"/>
    <sheet name="Planilha2" sheetId="2" r:id="rId4"/>
    <sheet name="Planilh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G25" i="3"/>
  <c r="G24" i="3"/>
  <c r="I17" i="3"/>
  <c r="H17" i="3"/>
  <c r="G17" i="3"/>
  <c r="G22" i="3"/>
  <c r="G21" i="3"/>
  <c r="G20" i="3"/>
  <c r="G19" i="3"/>
  <c r="E18" i="3"/>
  <c r="G18" i="3"/>
  <c r="E17" i="3"/>
  <c r="H18" i="3" l="1"/>
  <c r="I18" i="3" s="1"/>
  <c r="E19" i="3"/>
  <c r="E14" i="4"/>
  <c r="E13" i="4"/>
  <c r="E12" i="4"/>
  <c r="E11" i="4"/>
  <c r="E4" i="4"/>
  <c r="E5" i="4" s="1"/>
  <c r="E6" i="4" s="1"/>
  <c r="E20" i="3" l="1"/>
  <c r="H19" i="3"/>
  <c r="I19" i="3" s="1"/>
  <c r="E21" i="3" l="1"/>
  <c r="H20" i="3"/>
  <c r="I20" i="3"/>
  <c r="E22" i="3" l="1"/>
  <c r="E23" i="3" s="1"/>
  <c r="I21" i="3"/>
  <c r="H21" i="3"/>
  <c r="H22" i="3" l="1"/>
  <c r="I22" i="3" s="1"/>
  <c r="J22" i="3" s="1"/>
  <c r="C24" i="3" s="1"/>
  <c r="E24" i="3" s="1"/>
  <c r="E25" i="3" s="1"/>
  <c r="E26" i="3" s="1"/>
  <c r="H24" i="3" l="1"/>
  <c r="I24" i="3"/>
  <c r="H25" i="3" l="1"/>
  <c r="I25" i="3" s="1"/>
  <c r="H26" i="3" l="1"/>
  <c r="I26" i="3" s="1"/>
  <c r="J26" i="3" s="1"/>
  <c r="C27" i="3" s="1"/>
  <c r="E27" i="3" s="1"/>
  <c r="H27" i="3" l="1"/>
  <c r="I27" i="3" s="1"/>
</calcChain>
</file>

<file path=xl/sharedStrings.xml><?xml version="1.0" encoding="utf-8"?>
<sst xmlns="http://schemas.openxmlformats.org/spreadsheetml/2006/main" count="111" uniqueCount="59">
  <si>
    <t>id</t>
  </si>
  <si>
    <t>nome_indx</t>
  </si>
  <si>
    <t>mês</t>
  </si>
  <si>
    <t>ano</t>
  </si>
  <si>
    <t>valor</t>
  </si>
  <si>
    <t>seq</t>
  </si>
  <si>
    <t>IPCA</t>
  </si>
  <si>
    <t>IGPM</t>
  </si>
  <si>
    <t>ID</t>
  </si>
  <si>
    <t>NOME_INDEXADOR</t>
  </si>
  <si>
    <t>id_indexador</t>
  </si>
  <si>
    <t>TR</t>
  </si>
  <si>
    <t>FEV</t>
  </si>
  <si>
    <t>JAN</t>
  </si>
  <si>
    <t>MAR</t>
  </si>
  <si>
    <t>ABR</t>
  </si>
  <si>
    <t>id_cliente</t>
  </si>
  <si>
    <t>id_indice</t>
  </si>
  <si>
    <t>parcela</t>
  </si>
  <si>
    <t>valor_parcela</t>
  </si>
  <si>
    <t>taxa_juro</t>
  </si>
  <si>
    <t>x</t>
  </si>
  <si>
    <t>nome_cliente</t>
  </si>
  <si>
    <t>cpf</t>
  </si>
  <si>
    <t>João</t>
  </si>
  <si>
    <t>Maria</t>
  </si>
  <si>
    <t>jan</t>
  </si>
  <si>
    <t>fev</t>
  </si>
  <si>
    <t>mar</t>
  </si>
  <si>
    <t>abr</t>
  </si>
  <si>
    <t>Cliente</t>
  </si>
  <si>
    <t>Indexador</t>
  </si>
  <si>
    <t>Mês</t>
  </si>
  <si>
    <t>Ano</t>
  </si>
  <si>
    <t>Parcelas</t>
  </si>
  <si>
    <t>DATA</t>
  </si>
  <si>
    <t>HISTÓRICO</t>
  </si>
  <si>
    <t xml:space="preserve">CREDITO </t>
  </si>
  <si>
    <t>SALDO</t>
  </si>
  <si>
    <t>DEBITO</t>
  </si>
  <si>
    <t>HISTORICO</t>
  </si>
  <si>
    <t>CREDITO</t>
  </si>
  <si>
    <t>Saldo inicial</t>
  </si>
  <si>
    <t>IOC</t>
  </si>
  <si>
    <t>Ch. Compensado</t>
  </si>
  <si>
    <t>Depósito</t>
  </si>
  <si>
    <t>ANEXO XX</t>
  </si>
  <si>
    <t>CALCULO DO SALDO DEVEDOR</t>
  </si>
  <si>
    <t>CPF</t>
  </si>
  <si>
    <t>DESCRIÇÃO/NOTAS</t>
  </si>
  <si>
    <t>DATA BASE</t>
  </si>
  <si>
    <t>INDEXADORES DE CÁLCULO</t>
  </si>
  <si>
    <t>DATA/PERÍODO</t>
  </si>
  <si>
    <t>INDEX</t>
  </si>
  <si>
    <t>TX. JUROS</t>
  </si>
  <si>
    <t>Cheque</t>
  </si>
  <si>
    <t>Saldo anterior</t>
  </si>
  <si>
    <t>Deposito</t>
  </si>
  <si>
    <t>JUROS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</si>
</sst>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.00_ ;[Red]\-0.00\ 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9" fontId="0" fillId="3" borderId="0" xfId="0" applyNumberFormat="1" applyFill="1"/>
    <xf numFmtId="0" fontId="0" fillId="0" borderId="1" xfId="0" applyBorder="1"/>
    <xf numFmtId="0" fontId="2" fillId="0" borderId="1" xfId="0" applyFont="1" applyBorder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10" fontId="0" fillId="4" borderId="0" xfId="0" applyNumberFormat="1" applyFill="1"/>
    <xf numFmtId="165" fontId="0" fillId="4" borderId="0" xfId="0" applyNumberFormat="1" applyFill="1"/>
    <xf numFmtId="14" fontId="3" fillId="4" borderId="0" xfId="0" applyNumberFormat="1" applyFont="1" applyFill="1"/>
    <xf numFmtId="0" fontId="3" fillId="4" borderId="0" xfId="0" applyFont="1" applyFill="1"/>
    <xf numFmtId="165" fontId="3" fillId="4" borderId="0" xfId="0" applyNumberFormat="1" applyFont="1" applyFill="1"/>
    <xf numFmtId="165" fontId="3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165" fontId="0" fillId="0" borderId="0" xfId="0" applyNumberFormat="1" applyFill="1"/>
    <xf numFmtId="14" fontId="3" fillId="0" borderId="0" xfId="0" applyNumberFormat="1" applyFont="1" applyFill="1"/>
    <xf numFmtId="0" fontId="3" fillId="0" borderId="0" xfId="0" applyFont="1" applyFill="1"/>
    <xf numFmtId="10" fontId="0" fillId="0" borderId="0" xfId="0" applyNumberFormat="1" applyFill="1"/>
    <xf numFmtId="165" fontId="3" fillId="5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C18" sqref="C18"/>
    </sheetView>
  </sheetViews>
  <sheetFormatPr defaultRowHeight="15" x14ac:dyDescent="0.25"/>
  <cols>
    <col min="1" max="1" width="13.28515625" customWidth="1"/>
    <col min="2" max="2" width="22" customWidth="1"/>
    <col min="3" max="5" width="12.7109375" customWidth="1"/>
    <col min="6" max="6" width="2.28515625" customWidth="1"/>
    <col min="8" max="8" width="11.140625" customWidth="1"/>
    <col min="9" max="10" width="9.140625" style="11"/>
  </cols>
  <sheetData>
    <row r="1" spans="1:5" x14ac:dyDescent="0.25">
      <c r="A1" t="s">
        <v>46</v>
      </c>
      <c r="B1" t="s">
        <v>47</v>
      </c>
    </row>
    <row r="3" spans="1:5" x14ac:dyDescent="0.25">
      <c r="A3" s="12" t="s">
        <v>8</v>
      </c>
      <c r="B3" s="12" t="s">
        <v>48</v>
      </c>
      <c r="C3" s="12"/>
      <c r="D3" s="12"/>
      <c r="E3" s="12"/>
    </row>
    <row r="4" spans="1:5" x14ac:dyDescent="0.25">
      <c r="A4" s="12"/>
      <c r="B4" s="12"/>
      <c r="C4" s="12"/>
      <c r="D4" s="12"/>
      <c r="E4" s="12"/>
    </row>
    <row r="6" spans="1:5" x14ac:dyDescent="0.25">
      <c r="A6" s="12" t="s">
        <v>49</v>
      </c>
      <c r="B6" s="12"/>
      <c r="C6" s="12"/>
      <c r="D6" s="12"/>
      <c r="E6" s="12"/>
    </row>
    <row r="7" spans="1:5" x14ac:dyDescent="0.25">
      <c r="A7" s="12"/>
      <c r="B7" s="12"/>
      <c r="C7" s="12"/>
      <c r="D7" s="12"/>
      <c r="E7" s="12"/>
    </row>
    <row r="8" spans="1:5" x14ac:dyDescent="0.25">
      <c r="A8" s="19"/>
      <c r="B8" s="19"/>
      <c r="C8" s="19"/>
      <c r="D8" s="19"/>
      <c r="E8" s="19"/>
    </row>
    <row r="9" spans="1:5" x14ac:dyDescent="0.25">
      <c r="A9" s="12" t="s">
        <v>50</v>
      </c>
      <c r="B9" s="12"/>
      <c r="C9" s="19"/>
      <c r="D9" s="19"/>
      <c r="E9" s="19"/>
    </row>
    <row r="10" spans="1:5" x14ac:dyDescent="0.25">
      <c r="A10" s="19"/>
      <c r="B10" s="19"/>
      <c r="C10" s="19"/>
      <c r="D10" s="19"/>
      <c r="E10" s="19"/>
    </row>
    <row r="11" spans="1:5" x14ac:dyDescent="0.25">
      <c r="A11" s="19" t="s">
        <v>51</v>
      </c>
      <c r="B11" s="19"/>
      <c r="C11" s="19"/>
      <c r="D11" s="19"/>
      <c r="E11" s="19"/>
    </row>
    <row r="12" spans="1:5" x14ac:dyDescent="0.25">
      <c r="A12" s="19" t="s">
        <v>52</v>
      </c>
      <c r="B12" s="19"/>
      <c r="C12" s="19" t="s">
        <v>53</v>
      </c>
      <c r="D12" s="19" t="s">
        <v>54</v>
      </c>
      <c r="E12" s="19"/>
    </row>
    <row r="13" spans="1:5" x14ac:dyDescent="0.25">
      <c r="A13" s="20">
        <v>44928</v>
      </c>
      <c r="B13" s="19"/>
      <c r="C13" s="19"/>
      <c r="D13" s="24">
        <v>0.03</v>
      </c>
      <c r="E13" s="19"/>
    </row>
    <row r="14" spans="1:5" x14ac:dyDescent="0.25">
      <c r="A14" s="20">
        <v>44958</v>
      </c>
      <c r="B14" s="19"/>
      <c r="C14" s="19"/>
      <c r="D14" s="24">
        <v>3.5000000000000003E-2</v>
      </c>
      <c r="E14" s="19"/>
    </row>
    <row r="16" spans="1:5" x14ac:dyDescent="0.25">
      <c r="A16" t="s">
        <v>35</v>
      </c>
      <c r="B16" t="s">
        <v>36</v>
      </c>
      <c r="C16" t="s">
        <v>39</v>
      </c>
      <c r="D16" t="s">
        <v>37</v>
      </c>
      <c r="E16" t="s">
        <v>38</v>
      </c>
    </row>
    <row r="17" spans="1:10" x14ac:dyDescent="0.25">
      <c r="A17" s="9">
        <v>44928</v>
      </c>
      <c r="B17" t="s">
        <v>56</v>
      </c>
      <c r="C17" s="11"/>
      <c r="D17" s="11">
        <v>1200</v>
      </c>
      <c r="E17" s="11">
        <f>IF(D17&gt;0,D17,C17)</f>
        <v>1200</v>
      </c>
      <c r="G17">
        <f>IF(A18&gt;A17,A18-A17,0)</f>
        <v>3</v>
      </c>
      <c r="H17" s="2" t="str">
        <f>IF(E17&lt;0,D13," ")</f>
        <v xml:space="preserve"> </v>
      </c>
      <c r="I17" s="11" t="str">
        <f>IF(E17&lt;0,(E17*G17*H17)/30, "")</f>
        <v/>
      </c>
    </row>
    <row r="18" spans="1:10" x14ac:dyDescent="0.25">
      <c r="A18" s="20">
        <v>44931</v>
      </c>
      <c r="B18" s="19" t="s">
        <v>55</v>
      </c>
      <c r="C18" s="21">
        <v>-1500</v>
      </c>
      <c r="D18" s="21"/>
      <c r="E18" s="21">
        <f>(E17+C18+D18)</f>
        <v>-300</v>
      </c>
      <c r="G18">
        <f t="shared" ref="G18" si="0">IF(A19&gt;A18,A19-A18," ")</f>
        <v>5</v>
      </c>
      <c r="H18" s="2">
        <f>IF(E18&lt;0,$D$13," ")</f>
        <v>0.03</v>
      </c>
      <c r="I18" s="11">
        <f t="shared" ref="I18:I24" si="1">IF(E18&lt;0,(E18*G18*H18)/30, "")</f>
        <v>-1.5</v>
      </c>
    </row>
    <row r="19" spans="1:10" x14ac:dyDescent="0.25">
      <c r="A19" s="20">
        <v>44936</v>
      </c>
      <c r="B19" s="19" t="s">
        <v>55</v>
      </c>
      <c r="C19" s="21">
        <v>-800</v>
      </c>
      <c r="D19" s="21"/>
      <c r="E19" s="21">
        <f t="shared" ref="E19:E27" si="2">(E18+C19+D19)</f>
        <v>-1100</v>
      </c>
      <c r="G19">
        <f t="shared" ref="G19:G24" si="3">IF(A20&gt;A19,A20-A19," ")</f>
        <v>7</v>
      </c>
      <c r="H19" s="2">
        <f t="shared" ref="H19:H22" si="4">IF(E19&lt;0,$D$13," ")</f>
        <v>0.03</v>
      </c>
      <c r="I19" s="11">
        <f t="shared" si="1"/>
        <v>-7.7</v>
      </c>
    </row>
    <row r="20" spans="1:10" x14ac:dyDescent="0.25">
      <c r="A20" s="22">
        <v>44943</v>
      </c>
      <c r="B20" s="23" t="s">
        <v>45</v>
      </c>
      <c r="C20" s="18"/>
      <c r="D20" s="18">
        <v>1400</v>
      </c>
      <c r="E20" s="21">
        <f t="shared" si="2"/>
        <v>300</v>
      </c>
      <c r="G20">
        <f t="shared" si="3"/>
        <v>1</v>
      </c>
      <c r="H20" s="2" t="str">
        <f t="shared" si="4"/>
        <v xml:space="preserve"> </v>
      </c>
      <c r="I20" s="11" t="str">
        <f t="shared" si="1"/>
        <v/>
      </c>
    </row>
    <row r="21" spans="1:10" x14ac:dyDescent="0.25">
      <c r="A21" s="20">
        <v>44944</v>
      </c>
      <c r="B21" s="19" t="s">
        <v>57</v>
      </c>
      <c r="C21" s="21"/>
      <c r="D21" s="21">
        <v>150</v>
      </c>
      <c r="E21" s="21">
        <f t="shared" si="2"/>
        <v>450</v>
      </c>
      <c r="G21">
        <f t="shared" si="3"/>
        <v>7</v>
      </c>
      <c r="H21" s="2" t="str">
        <f t="shared" si="4"/>
        <v xml:space="preserve"> </v>
      </c>
      <c r="I21" s="11" t="str">
        <f t="shared" si="1"/>
        <v/>
      </c>
    </row>
    <row r="22" spans="1:10" x14ac:dyDescent="0.25">
      <c r="A22" s="20">
        <v>44951</v>
      </c>
      <c r="B22" s="19" t="s">
        <v>55</v>
      </c>
      <c r="C22" s="21">
        <v>-1330</v>
      </c>
      <c r="D22" s="21"/>
      <c r="E22" s="21">
        <f t="shared" si="2"/>
        <v>-880</v>
      </c>
      <c r="F22" s="12"/>
      <c r="G22" s="12">
        <f>IF(A24&gt;A22,A24-A22," ")</f>
        <v>7</v>
      </c>
      <c r="H22" s="13">
        <f t="shared" si="4"/>
        <v>0.03</v>
      </c>
      <c r="I22" s="14">
        <f t="shared" si="1"/>
        <v>-6.1599999999999993</v>
      </c>
      <c r="J22" s="14">
        <f>SUM(I18:I22)</f>
        <v>-15.36</v>
      </c>
    </row>
    <row r="23" spans="1:10" x14ac:dyDescent="0.25">
      <c r="A23" s="15">
        <v>44958</v>
      </c>
      <c r="B23" s="19" t="s">
        <v>45</v>
      </c>
      <c r="C23" s="21"/>
      <c r="D23" s="21">
        <v>1100</v>
      </c>
      <c r="E23" s="21">
        <f t="shared" si="2"/>
        <v>220</v>
      </c>
      <c r="F23" s="12"/>
      <c r="G23" s="19"/>
      <c r="H23" s="24"/>
      <c r="I23" s="21"/>
      <c r="J23" s="21"/>
    </row>
    <row r="24" spans="1:10" x14ac:dyDescent="0.25">
      <c r="A24" s="15">
        <v>44958</v>
      </c>
      <c r="B24" s="16" t="s">
        <v>58</v>
      </c>
      <c r="C24" s="25">
        <f>J22</f>
        <v>-15.36</v>
      </c>
      <c r="D24" s="17"/>
      <c r="E24" s="14">
        <f t="shared" si="2"/>
        <v>204.64</v>
      </c>
      <c r="F24" s="12"/>
      <c r="G24">
        <f t="shared" si="3"/>
        <v>11</v>
      </c>
      <c r="H24" s="2" t="str">
        <f>IF(E24&lt;0,$D$14," ")</f>
        <v xml:space="preserve"> </v>
      </c>
      <c r="I24" s="11" t="str">
        <f t="shared" si="1"/>
        <v/>
      </c>
    </row>
    <row r="25" spans="1:10" x14ac:dyDescent="0.25">
      <c r="A25" s="22">
        <v>44969</v>
      </c>
      <c r="B25" s="19" t="s">
        <v>45</v>
      </c>
      <c r="C25" s="21"/>
      <c r="D25" s="21">
        <v>330</v>
      </c>
      <c r="E25" s="21">
        <f t="shared" si="2"/>
        <v>534.64</v>
      </c>
      <c r="F25" s="19"/>
      <c r="G25">
        <f t="shared" ref="G25:G26" si="5">IF(A26&gt;A25,A26-A25," ")</f>
        <v>5</v>
      </c>
      <c r="H25" s="2" t="str">
        <f t="shared" ref="H25:H27" si="6">IF(E25&lt;0,$D$14," ")</f>
        <v xml:space="preserve"> </v>
      </c>
      <c r="I25" s="11" t="str">
        <f t="shared" ref="I25:I27" si="7">IF(E25&lt;0,(E25*G25*H25)/30, "")</f>
        <v/>
      </c>
      <c r="J25" s="21"/>
    </row>
    <row r="26" spans="1:10" x14ac:dyDescent="0.25">
      <c r="A26" s="22">
        <v>44974</v>
      </c>
      <c r="B26" s="23" t="s">
        <v>55</v>
      </c>
      <c r="C26" s="18">
        <v>-850</v>
      </c>
      <c r="D26" s="21"/>
      <c r="E26" s="21">
        <f t="shared" si="2"/>
        <v>-315.36</v>
      </c>
      <c r="F26" s="12"/>
      <c r="G26" s="12">
        <f t="shared" si="5"/>
        <v>12</v>
      </c>
      <c r="H26" s="13">
        <f t="shared" si="6"/>
        <v>3.5000000000000003E-2</v>
      </c>
      <c r="I26" s="14">
        <f t="shared" si="7"/>
        <v>-4.4150400000000012</v>
      </c>
      <c r="J26" s="14">
        <f>SUM(I24:I26)</f>
        <v>-4.4150400000000012</v>
      </c>
    </row>
    <row r="27" spans="1:10" x14ac:dyDescent="0.25">
      <c r="A27" s="15">
        <v>44986</v>
      </c>
      <c r="B27" s="16" t="s">
        <v>58</v>
      </c>
      <c r="C27" s="25">
        <f>J26</f>
        <v>-4.4150400000000012</v>
      </c>
      <c r="D27" s="17"/>
      <c r="E27" s="14">
        <f t="shared" si="2"/>
        <v>-319.77503999999999</v>
      </c>
      <c r="F27" s="12"/>
      <c r="H27" s="2">
        <f t="shared" si="6"/>
        <v>3.5000000000000003E-2</v>
      </c>
      <c r="I27" s="11">
        <f t="shared" si="7"/>
        <v>0</v>
      </c>
    </row>
    <row r="28" spans="1:10" x14ac:dyDescent="0.25">
      <c r="A28" s="20"/>
      <c r="B28" s="19"/>
      <c r="C28" s="21"/>
      <c r="D28" s="21"/>
      <c r="E28" s="21"/>
    </row>
    <row r="29" spans="1:10" x14ac:dyDescent="0.25">
      <c r="A29" s="20"/>
      <c r="B29" s="19"/>
      <c r="C29" s="21"/>
      <c r="D29" s="21"/>
      <c r="E29" s="21"/>
    </row>
    <row r="30" spans="1:10" x14ac:dyDescent="0.25">
      <c r="A30" s="22"/>
      <c r="B30" s="23"/>
      <c r="C30" s="18"/>
      <c r="D30" s="18"/>
      <c r="E30" s="21"/>
    </row>
    <row r="31" spans="1:10" x14ac:dyDescent="0.25">
      <c r="A31" s="20"/>
      <c r="B31" s="19"/>
      <c r="C31" s="21"/>
      <c r="D31" s="21"/>
      <c r="E31" s="21"/>
    </row>
    <row r="32" spans="1:10" x14ac:dyDescent="0.25">
      <c r="A32" s="20"/>
      <c r="B32" s="19"/>
      <c r="C32" s="21"/>
      <c r="D32" s="21"/>
      <c r="E32" s="21"/>
    </row>
    <row r="33" spans="1:5" x14ac:dyDescent="0.25">
      <c r="A33" s="22"/>
      <c r="B33" s="23"/>
      <c r="C33" s="18"/>
      <c r="D33" s="18"/>
      <c r="E33" s="21"/>
    </row>
    <row r="34" spans="1:5" x14ac:dyDescent="0.25">
      <c r="C34" s="11"/>
      <c r="D34" s="11"/>
      <c r="E34" s="11"/>
    </row>
    <row r="35" spans="1:5" x14ac:dyDescent="0.25">
      <c r="C35" s="11"/>
      <c r="D35" s="11"/>
      <c r="E35" s="11"/>
    </row>
    <row r="36" spans="1:5" x14ac:dyDescent="0.25">
      <c r="C36" s="11"/>
      <c r="D36" s="11"/>
      <c r="E36" s="11"/>
    </row>
    <row r="37" spans="1:5" x14ac:dyDescent="0.25">
      <c r="C37" s="11"/>
      <c r="D37" s="11"/>
      <c r="E37" s="11"/>
    </row>
    <row r="38" spans="1:5" x14ac:dyDescent="0.25">
      <c r="C38" s="11"/>
      <c r="D38" s="11"/>
      <c r="E38" s="11"/>
    </row>
    <row r="39" spans="1:5" x14ac:dyDescent="0.25">
      <c r="C39" s="11"/>
      <c r="D39" s="11"/>
      <c r="E39" s="11"/>
    </row>
    <row r="40" spans="1:5" x14ac:dyDescent="0.25">
      <c r="C40" s="11"/>
      <c r="D40" s="11"/>
      <c r="E40" s="11"/>
    </row>
    <row r="41" spans="1:5" x14ac:dyDescent="0.25">
      <c r="C41" s="11"/>
      <c r="D41" s="11"/>
      <c r="E41" s="11"/>
    </row>
    <row r="42" spans="1:5" x14ac:dyDescent="0.25">
      <c r="C42" s="11"/>
      <c r="D42" s="11"/>
      <c r="E42" s="11"/>
    </row>
    <row r="43" spans="1:5" x14ac:dyDescent="0.25">
      <c r="C43" s="11"/>
      <c r="D43" s="11"/>
      <c r="E43" s="11"/>
    </row>
    <row r="44" spans="1:5" x14ac:dyDescent="0.25">
      <c r="C44" s="11"/>
      <c r="D44" s="11"/>
      <c r="E44" s="11"/>
    </row>
    <row r="45" spans="1:5" x14ac:dyDescent="0.25">
      <c r="C45" s="11"/>
      <c r="D45" s="11"/>
      <c r="E45" s="11"/>
    </row>
    <row r="46" spans="1:5" x14ac:dyDescent="0.25">
      <c r="C46" s="10"/>
      <c r="D46" s="10"/>
      <c r="E46" s="10"/>
    </row>
    <row r="47" spans="1:5" x14ac:dyDescent="0.25">
      <c r="C47" s="10"/>
      <c r="D47" s="10"/>
      <c r="E47" s="10"/>
    </row>
    <row r="48" spans="1:5" x14ac:dyDescent="0.25">
      <c r="C48" s="10"/>
      <c r="D48" s="10"/>
      <c r="E48" s="10"/>
    </row>
    <row r="49" spans="3:5" x14ac:dyDescent="0.25">
      <c r="C49" s="10"/>
      <c r="D49" s="10"/>
      <c r="E49" s="10"/>
    </row>
    <row r="50" spans="3:5" x14ac:dyDescent="0.25">
      <c r="C50" s="10"/>
      <c r="D50" s="10"/>
      <c r="E50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/>
  </sheetViews>
  <sheetFormatPr defaultRowHeight="15" x14ac:dyDescent="0.25"/>
  <cols>
    <col min="1" max="1" width="4.140625" bestFit="1" customWidth="1"/>
    <col min="2" max="2" width="2.7109375" bestFit="1" customWidth="1"/>
    <col min="3" max="3" width="11" bestFit="1" customWidth="1"/>
    <col min="4" max="4" width="4.7109375" bestFit="1" customWidth="1"/>
    <col min="5" max="5" width="5" bestFit="1" customWidth="1"/>
    <col min="6" max="6" width="6.140625" bestFit="1" customWidth="1"/>
    <col min="11" max="11" width="2.85546875" bestFit="1" customWidth="1"/>
    <col min="12" max="12" width="18.42578125" bestFit="1" customWidth="1"/>
    <col min="16" max="16" width="13.85546875" customWidth="1"/>
  </cols>
  <sheetData>
    <row r="1" spans="1:1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8</v>
      </c>
      <c r="L1" t="s">
        <v>9</v>
      </c>
      <c r="O1" t="s">
        <v>0</v>
      </c>
      <c r="P1" t="s">
        <v>10</v>
      </c>
      <c r="Q1" t="s">
        <v>2</v>
      </c>
      <c r="R1" t="s">
        <v>3</v>
      </c>
      <c r="S1" t="s">
        <v>4</v>
      </c>
    </row>
    <row r="2" spans="1:19" x14ac:dyDescent="0.25">
      <c r="A2">
        <v>1</v>
      </c>
      <c r="B2">
        <v>1</v>
      </c>
      <c r="C2" t="s">
        <v>6</v>
      </c>
      <c r="D2">
        <v>1</v>
      </c>
      <c r="E2">
        <v>2023</v>
      </c>
      <c r="F2" s="1">
        <v>0.01</v>
      </c>
      <c r="K2">
        <v>1</v>
      </c>
      <c r="L2" t="s">
        <v>6</v>
      </c>
      <c r="O2">
        <v>1</v>
      </c>
      <c r="P2">
        <v>1</v>
      </c>
      <c r="Q2">
        <v>1</v>
      </c>
      <c r="R2">
        <v>2023</v>
      </c>
      <c r="S2">
        <v>1</v>
      </c>
    </row>
    <row r="3" spans="1:19" x14ac:dyDescent="0.25">
      <c r="A3">
        <v>2</v>
      </c>
      <c r="B3">
        <v>2</v>
      </c>
      <c r="C3" t="s">
        <v>7</v>
      </c>
      <c r="D3">
        <v>1</v>
      </c>
      <c r="E3">
        <v>2023</v>
      </c>
      <c r="F3" s="1">
        <v>1.0500000000000001E-2</v>
      </c>
      <c r="K3">
        <v>2</v>
      </c>
      <c r="L3" t="s">
        <v>7</v>
      </c>
      <c r="O3">
        <v>2</v>
      </c>
      <c r="P3">
        <v>2</v>
      </c>
      <c r="Q3">
        <v>1</v>
      </c>
      <c r="R3">
        <v>2023</v>
      </c>
      <c r="S3">
        <v>1.05</v>
      </c>
    </row>
    <row r="4" spans="1:19" x14ac:dyDescent="0.25">
      <c r="A4">
        <v>3</v>
      </c>
      <c r="B4">
        <v>1</v>
      </c>
      <c r="C4" t="s">
        <v>6</v>
      </c>
      <c r="D4">
        <v>2</v>
      </c>
      <c r="E4">
        <v>2023</v>
      </c>
      <c r="F4" s="1">
        <v>1.0200000000000001E-2</v>
      </c>
      <c r="K4">
        <v>3</v>
      </c>
      <c r="L4" t="s">
        <v>11</v>
      </c>
      <c r="O4">
        <v>3</v>
      </c>
      <c r="P4">
        <v>1</v>
      </c>
      <c r="Q4">
        <v>2</v>
      </c>
      <c r="R4">
        <v>2023</v>
      </c>
      <c r="S4">
        <v>1.02</v>
      </c>
    </row>
    <row r="5" spans="1:19" x14ac:dyDescent="0.25">
      <c r="A5">
        <v>4</v>
      </c>
      <c r="F5" s="1"/>
      <c r="O5">
        <v>4</v>
      </c>
      <c r="P5">
        <v>1</v>
      </c>
      <c r="Q5">
        <v>3</v>
      </c>
      <c r="R5">
        <v>2023</v>
      </c>
      <c r="S5">
        <v>1.03</v>
      </c>
    </row>
    <row r="6" spans="1:19" x14ac:dyDescent="0.25">
      <c r="A6">
        <v>5</v>
      </c>
      <c r="F6" s="1"/>
      <c r="O6">
        <v>5</v>
      </c>
      <c r="P6">
        <v>1</v>
      </c>
      <c r="Q6">
        <v>4</v>
      </c>
      <c r="R6">
        <v>2023</v>
      </c>
      <c r="S6">
        <v>1.0249999999999999</v>
      </c>
    </row>
    <row r="7" spans="1:19" x14ac:dyDescent="0.25">
      <c r="A7">
        <v>6</v>
      </c>
      <c r="F7" s="1"/>
      <c r="O7">
        <v>6</v>
      </c>
      <c r="P7">
        <v>3</v>
      </c>
      <c r="Q7">
        <v>1</v>
      </c>
      <c r="R7">
        <v>2023</v>
      </c>
      <c r="S7">
        <v>0.05</v>
      </c>
    </row>
    <row r="8" spans="1:19" x14ac:dyDescent="0.25">
      <c r="A8">
        <v>7</v>
      </c>
      <c r="F8" s="1"/>
    </row>
    <row r="9" spans="1:19" x14ac:dyDescent="0.25">
      <c r="A9">
        <v>8</v>
      </c>
      <c r="F9" s="1"/>
    </row>
    <row r="10" spans="1:19" x14ac:dyDescent="0.25">
      <c r="A10">
        <v>9</v>
      </c>
      <c r="F10" s="1"/>
    </row>
    <row r="11" spans="1:19" x14ac:dyDescent="0.25">
      <c r="A11">
        <v>10</v>
      </c>
      <c r="F11" s="1"/>
    </row>
    <row r="14" spans="1:19" x14ac:dyDescent="0.25">
      <c r="O14" t="s">
        <v>6</v>
      </c>
      <c r="P14" t="s">
        <v>13</v>
      </c>
      <c r="Q14">
        <v>2023</v>
      </c>
      <c r="R14" s="2">
        <v>0.01</v>
      </c>
    </row>
    <row r="15" spans="1:19" x14ac:dyDescent="0.25">
      <c r="O15" t="s">
        <v>6</v>
      </c>
      <c r="P15" t="s">
        <v>12</v>
      </c>
      <c r="Q15">
        <v>2023</v>
      </c>
      <c r="R15">
        <v>1.02</v>
      </c>
    </row>
    <row r="16" spans="1:19" x14ac:dyDescent="0.25">
      <c r="O16" t="s">
        <v>6</v>
      </c>
      <c r="P16" t="s">
        <v>14</v>
      </c>
      <c r="Q16">
        <v>2023</v>
      </c>
      <c r="R16">
        <v>1.02</v>
      </c>
    </row>
    <row r="17" spans="15:18" x14ac:dyDescent="0.25">
      <c r="O17" t="s">
        <v>6</v>
      </c>
      <c r="P17" t="s">
        <v>15</v>
      </c>
      <c r="Q17">
        <v>2023</v>
      </c>
      <c r="R17">
        <v>1.0249999999999999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T25"/>
  <sheetViews>
    <sheetView topLeftCell="A13" workbookViewId="0">
      <selection activeCell="F27" sqref="F27"/>
    </sheetView>
  </sheetViews>
  <sheetFormatPr defaultRowHeight="15" x14ac:dyDescent="0.25"/>
  <cols>
    <col min="7" max="7" width="3" bestFit="1" customWidth="1"/>
    <col min="8" max="8" width="9.85546875" bestFit="1" customWidth="1"/>
    <col min="10" max="10" width="10" bestFit="1" customWidth="1"/>
    <col min="11" max="11" width="4.7109375" bestFit="1" customWidth="1"/>
    <col min="12" max="12" width="5" bestFit="1" customWidth="1"/>
    <col min="13" max="13" width="12.85546875" bestFit="1" customWidth="1"/>
    <col min="14" max="14" width="9.28515625" bestFit="1" customWidth="1"/>
    <col min="18" max="18" width="2.7109375" bestFit="1" customWidth="1"/>
    <col min="19" max="19" width="13.42578125" bestFit="1" customWidth="1"/>
    <col min="20" max="20" width="6" bestFit="1" customWidth="1"/>
  </cols>
  <sheetData>
    <row r="1" spans="7:20" x14ac:dyDescent="0.25">
      <c r="G1" t="s">
        <v>0</v>
      </c>
      <c r="H1" t="s">
        <v>16</v>
      </c>
      <c r="I1" t="s">
        <v>17</v>
      </c>
      <c r="J1" t="s">
        <v>18</v>
      </c>
      <c r="K1" t="s">
        <v>2</v>
      </c>
      <c r="L1" t="s">
        <v>3</v>
      </c>
      <c r="M1" t="s">
        <v>19</v>
      </c>
      <c r="N1" t="s">
        <v>20</v>
      </c>
      <c r="R1" t="s">
        <v>0</v>
      </c>
      <c r="S1" t="s">
        <v>22</v>
      </c>
      <c r="T1" t="s">
        <v>23</v>
      </c>
    </row>
    <row r="2" spans="7:20" x14ac:dyDescent="0.25">
      <c r="G2" s="3">
        <v>1</v>
      </c>
      <c r="H2" s="3">
        <v>1</v>
      </c>
      <c r="I2" s="3">
        <v>3</v>
      </c>
      <c r="J2" s="3">
        <v>1</v>
      </c>
      <c r="K2" s="3">
        <v>1</v>
      </c>
      <c r="L2" s="3">
        <v>2023</v>
      </c>
      <c r="M2" s="4">
        <v>1115.6500000000001</v>
      </c>
      <c r="N2" s="3">
        <v>0</v>
      </c>
      <c r="R2">
        <v>1</v>
      </c>
      <c r="S2" t="s">
        <v>24</v>
      </c>
      <c r="T2">
        <v>22222</v>
      </c>
    </row>
    <row r="3" spans="7:20" x14ac:dyDescent="0.25">
      <c r="G3" s="3">
        <v>2</v>
      </c>
      <c r="H3" s="3">
        <v>1</v>
      </c>
      <c r="I3" s="3">
        <v>3</v>
      </c>
      <c r="J3" s="3">
        <v>2</v>
      </c>
      <c r="K3" s="3">
        <v>2</v>
      </c>
      <c r="L3" s="3">
        <v>2023</v>
      </c>
      <c r="M3" s="4">
        <v>1082.42</v>
      </c>
      <c r="N3" s="3">
        <v>0</v>
      </c>
      <c r="R3">
        <v>2</v>
      </c>
      <c r="S3" t="s">
        <v>25</v>
      </c>
      <c r="T3">
        <v>1111</v>
      </c>
    </row>
    <row r="4" spans="7:20" x14ac:dyDescent="0.25">
      <c r="G4" s="3">
        <v>3</v>
      </c>
      <c r="H4" s="3">
        <v>1</v>
      </c>
      <c r="I4" s="3">
        <v>3</v>
      </c>
      <c r="J4" s="3">
        <v>3</v>
      </c>
      <c r="K4" s="3">
        <v>3</v>
      </c>
      <c r="L4" s="3">
        <v>2023</v>
      </c>
      <c r="M4" s="4">
        <v>1500</v>
      </c>
      <c r="N4" s="3">
        <v>0</v>
      </c>
    </row>
    <row r="5" spans="7:20" x14ac:dyDescent="0.25">
      <c r="G5" s="3">
        <v>4</v>
      </c>
      <c r="H5" s="3">
        <v>1</v>
      </c>
      <c r="I5" s="3">
        <v>3</v>
      </c>
      <c r="J5" s="3">
        <v>4</v>
      </c>
      <c r="K5" s="3">
        <v>4</v>
      </c>
      <c r="L5" s="3">
        <v>2023</v>
      </c>
      <c r="M5" s="4">
        <v>1034.5473477999999</v>
      </c>
      <c r="N5" s="3">
        <v>0</v>
      </c>
    </row>
    <row r="6" spans="7:20" x14ac:dyDescent="0.25">
      <c r="G6" s="3">
        <v>5</v>
      </c>
      <c r="H6" s="3">
        <v>1</v>
      </c>
      <c r="I6" s="3">
        <v>3</v>
      </c>
      <c r="J6" s="3">
        <v>5</v>
      </c>
      <c r="K6" s="3">
        <v>5</v>
      </c>
      <c r="L6" s="3">
        <v>2023</v>
      </c>
      <c r="M6" s="4">
        <v>1011.63294139</v>
      </c>
      <c r="N6" s="3">
        <v>0</v>
      </c>
    </row>
    <row r="7" spans="7:20" x14ac:dyDescent="0.25">
      <c r="G7" s="5">
        <v>6</v>
      </c>
      <c r="H7" s="5">
        <v>2</v>
      </c>
      <c r="I7" s="5">
        <v>1</v>
      </c>
      <c r="J7" s="5">
        <v>1</v>
      </c>
      <c r="K7" s="5">
        <v>2</v>
      </c>
      <c r="L7" s="5">
        <v>2024</v>
      </c>
      <c r="M7" s="5" t="s">
        <v>21</v>
      </c>
      <c r="N7" s="6">
        <v>0.01</v>
      </c>
    </row>
    <row r="8" spans="7:20" x14ac:dyDescent="0.25">
      <c r="G8" s="5">
        <v>7</v>
      </c>
      <c r="H8" s="5">
        <v>2</v>
      </c>
      <c r="I8" s="5">
        <v>1</v>
      </c>
      <c r="J8" s="5">
        <v>2</v>
      </c>
      <c r="K8" s="5">
        <v>3</v>
      </c>
      <c r="L8" s="5">
        <v>2024</v>
      </c>
      <c r="M8" s="5" t="s">
        <v>21</v>
      </c>
      <c r="N8" s="6">
        <v>0.01</v>
      </c>
    </row>
    <row r="9" spans="7:20" x14ac:dyDescent="0.25">
      <c r="G9" s="5">
        <v>8</v>
      </c>
      <c r="H9" s="5">
        <v>2</v>
      </c>
      <c r="I9" s="5">
        <v>1</v>
      </c>
      <c r="J9" s="5">
        <v>3</v>
      </c>
      <c r="K9" s="5">
        <v>4</v>
      </c>
      <c r="L9" s="5">
        <v>2024</v>
      </c>
      <c r="M9" s="5" t="s">
        <v>21</v>
      </c>
      <c r="N9" s="6">
        <v>0.01</v>
      </c>
    </row>
    <row r="10" spans="7:20" x14ac:dyDescent="0.25">
      <c r="G10" s="5">
        <v>9</v>
      </c>
      <c r="H10" s="5">
        <v>2</v>
      </c>
      <c r="I10" s="5">
        <v>1</v>
      </c>
      <c r="J10" s="5">
        <v>4</v>
      </c>
      <c r="K10" s="5">
        <v>5</v>
      </c>
      <c r="L10" s="5">
        <v>2024</v>
      </c>
      <c r="M10" s="5" t="s">
        <v>21</v>
      </c>
      <c r="N10" s="6">
        <v>0.01</v>
      </c>
    </row>
    <row r="11" spans="7:20" x14ac:dyDescent="0.25">
      <c r="G11" s="5">
        <v>10</v>
      </c>
      <c r="H11" s="5">
        <v>2</v>
      </c>
      <c r="I11" s="5">
        <v>1</v>
      </c>
      <c r="J11" s="5">
        <v>5</v>
      </c>
      <c r="K11" s="5">
        <v>6</v>
      </c>
      <c r="L11" s="5">
        <v>2024</v>
      </c>
      <c r="M11" s="5" t="s">
        <v>21</v>
      </c>
      <c r="N11" s="6">
        <v>0.01</v>
      </c>
    </row>
    <row r="12" spans="7:20" x14ac:dyDescent="0.25">
      <c r="G12" s="5">
        <v>11</v>
      </c>
      <c r="H12" s="5">
        <v>2</v>
      </c>
      <c r="I12" s="5">
        <v>1</v>
      </c>
      <c r="J12" s="5">
        <v>6</v>
      </c>
      <c r="K12" s="5">
        <v>7</v>
      </c>
      <c r="L12" s="5">
        <v>2024</v>
      </c>
      <c r="M12" s="5" t="s">
        <v>21</v>
      </c>
      <c r="N12" s="6">
        <v>0.01</v>
      </c>
    </row>
    <row r="13" spans="7:20" x14ac:dyDescent="0.25">
      <c r="G13" s="5">
        <v>12</v>
      </c>
      <c r="H13" s="5">
        <v>2</v>
      </c>
      <c r="I13" s="5">
        <v>1</v>
      </c>
      <c r="J13" s="5">
        <v>7</v>
      </c>
      <c r="K13" s="5">
        <v>8</v>
      </c>
      <c r="L13" s="5">
        <v>2024</v>
      </c>
      <c r="M13" s="5" t="s">
        <v>21</v>
      </c>
      <c r="N13" s="6">
        <v>0.01</v>
      </c>
    </row>
    <row r="14" spans="7:20" x14ac:dyDescent="0.25">
      <c r="G14" s="5">
        <v>13</v>
      </c>
      <c r="H14" s="5">
        <v>2</v>
      </c>
      <c r="I14" s="5">
        <v>1</v>
      </c>
      <c r="J14" s="5">
        <v>8</v>
      </c>
      <c r="K14" s="5">
        <v>9</v>
      </c>
      <c r="L14" s="5">
        <v>2024</v>
      </c>
      <c r="M14" s="5" t="s">
        <v>21</v>
      </c>
      <c r="N14" s="6">
        <v>0.01</v>
      </c>
    </row>
    <row r="15" spans="7:20" x14ac:dyDescent="0.25">
      <c r="G15" s="5">
        <v>14</v>
      </c>
      <c r="H15" s="5">
        <v>2</v>
      </c>
      <c r="I15" s="5">
        <v>1</v>
      </c>
      <c r="J15" s="5">
        <v>9</v>
      </c>
      <c r="K15" s="5">
        <v>10</v>
      </c>
      <c r="L15" s="5">
        <v>2024</v>
      </c>
      <c r="M15" s="5" t="s">
        <v>21</v>
      </c>
      <c r="N15" s="6">
        <v>0.01</v>
      </c>
    </row>
    <row r="16" spans="7:20" x14ac:dyDescent="0.25">
      <c r="G16" s="5">
        <v>15</v>
      </c>
      <c r="H16" s="5">
        <v>2</v>
      </c>
      <c r="I16" s="5">
        <v>1</v>
      </c>
      <c r="J16" s="5">
        <v>10</v>
      </c>
      <c r="K16" s="5">
        <v>11</v>
      </c>
      <c r="L16" s="5">
        <v>2024</v>
      </c>
      <c r="M16" s="5" t="s">
        <v>21</v>
      </c>
      <c r="N16" s="6">
        <v>0.01</v>
      </c>
    </row>
    <row r="21" spans="9:13" x14ac:dyDescent="0.25">
      <c r="I21" s="8" t="s">
        <v>30</v>
      </c>
      <c r="J21" s="8" t="s">
        <v>31</v>
      </c>
      <c r="K21" s="8" t="s">
        <v>32</v>
      </c>
      <c r="L21" s="8" t="s">
        <v>33</v>
      </c>
      <c r="M21" s="8" t="s">
        <v>34</v>
      </c>
    </row>
    <row r="22" spans="9:13" x14ac:dyDescent="0.25">
      <c r="I22" s="7" t="s">
        <v>24</v>
      </c>
      <c r="J22" s="7" t="s">
        <v>11</v>
      </c>
      <c r="K22" s="7" t="s">
        <v>26</v>
      </c>
      <c r="L22" s="7">
        <v>2023</v>
      </c>
      <c r="M22" s="7">
        <v>500</v>
      </c>
    </row>
    <row r="23" spans="9:13" x14ac:dyDescent="0.25">
      <c r="I23" s="7" t="s">
        <v>24</v>
      </c>
      <c r="J23" s="7" t="s">
        <v>11</v>
      </c>
      <c r="K23" s="7" t="s">
        <v>27</v>
      </c>
      <c r="L23" s="7">
        <v>2023</v>
      </c>
      <c r="M23" s="7">
        <v>500</v>
      </c>
    </row>
    <row r="24" spans="9:13" x14ac:dyDescent="0.25">
      <c r="I24" s="7" t="s">
        <v>24</v>
      </c>
      <c r="J24" s="7" t="s">
        <v>11</v>
      </c>
      <c r="K24" s="7" t="s">
        <v>28</v>
      </c>
      <c r="L24" s="7">
        <v>2023</v>
      </c>
      <c r="M24" s="7">
        <v>500</v>
      </c>
    </row>
    <row r="25" spans="9:13" x14ac:dyDescent="0.25">
      <c r="I25" s="7" t="s">
        <v>24</v>
      </c>
      <c r="J25" s="7" t="s">
        <v>11</v>
      </c>
      <c r="K25" s="7" t="s">
        <v>29</v>
      </c>
      <c r="L25" s="7">
        <v>2023</v>
      </c>
      <c r="M25" s="7"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2" max="2" width="22" customWidth="1"/>
    <col min="3" max="5" width="12.7109375" customWidth="1"/>
  </cols>
  <sheetData>
    <row r="2" spans="1:5" x14ac:dyDescent="0.25">
      <c r="A2" t="s">
        <v>35</v>
      </c>
      <c r="B2" t="s">
        <v>40</v>
      </c>
      <c r="C2" t="s">
        <v>39</v>
      </c>
      <c r="D2" t="s">
        <v>41</v>
      </c>
      <c r="E2" t="s">
        <v>38</v>
      </c>
    </row>
    <row r="3" spans="1:5" x14ac:dyDescent="0.25">
      <c r="A3" s="9">
        <v>44927</v>
      </c>
      <c r="B3" t="s">
        <v>42</v>
      </c>
      <c r="C3" s="11">
        <v>28578.73</v>
      </c>
      <c r="D3" s="11"/>
      <c r="E3" s="11">
        <v>-28578.73</v>
      </c>
    </row>
    <row r="4" spans="1:5" x14ac:dyDescent="0.25">
      <c r="A4" s="9">
        <v>33605</v>
      </c>
      <c r="B4" t="s">
        <v>43</v>
      </c>
      <c r="C4" s="11">
        <v>114.06</v>
      </c>
      <c r="D4" s="11"/>
      <c r="E4" s="11">
        <f>(E3-C4+D4)</f>
        <v>-28692.79</v>
      </c>
    </row>
    <row r="5" spans="1:5" x14ac:dyDescent="0.25">
      <c r="A5" s="9">
        <v>33606</v>
      </c>
      <c r="B5" t="s">
        <v>44</v>
      </c>
      <c r="C5" s="11">
        <v>6372.17</v>
      </c>
      <c r="D5" s="11"/>
      <c r="E5" s="11">
        <f t="shared" ref="E5:E6" si="0">(E4-C5+D5)</f>
        <v>-35064.959999999999</v>
      </c>
    </row>
    <row r="6" spans="1:5" x14ac:dyDescent="0.25">
      <c r="A6" s="9">
        <v>44932</v>
      </c>
      <c r="B6" t="s">
        <v>45</v>
      </c>
      <c r="C6" s="11"/>
      <c r="D6" s="11">
        <v>125438</v>
      </c>
      <c r="E6" s="11">
        <f t="shared" si="0"/>
        <v>90373.040000000008</v>
      </c>
    </row>
    <row r="7" spans="1:5" x14ac:dyDescent="0.25">
      <c r="C7" s="11"/>
      <c r="D7" s="11"/>
      <c r="E7" s="11"/>
    </row>
    <row r="8" spans="1:5" x14ac:dyDescent="0.25">
      <c r="C8" s="11"/>
      <c r="D8" s="11"/>
      <c r="E8" s="11"/>
    </row>
    <row r="9" spans="1:5" x14ac:dyDescent="0.25">
      <c r="C9" s="11"/>
      <c r="D9" s="11"/>
      <c r="E9" s="11"/>
    </row>
    <row r="10" spans="1:5" x14ac:dyDescent="0.25">
      <c r="A10" t="s">
        <v>35</v>
      </c>
      <c r="B10" t="s">
        <v>40</v>
      </c>
      <c r="C10" t="s">
        <v>39</v>
      </c>
      <c r="D10" t="s">
        <v>41</v>
      </c>
      <c r="E10" t="s">
        <v>38</v>
      </c>
    </row>
    <row r="11" spans="1:5" x14ac:dyDescent="0.25">
      <c r="A11" s="9">
        <v>44927</v>
      </c>
      <c r="B11" t="s">
        <v>42</v>
      </c>
      <c r="C11" s="11">
        <v>-28578.73</v>
      </c>
      <c r="D11" s="11"/>
      <c r="E11" s="11">
        <f>(C11)</f>
        <v>-28578.73</v>
      </c>
    </row>
    <row r="12" spans="1:5" x14ac:dyDescent="0.25">
      <c r="A12" s="9">
        <v>33605</v>
      </c>
      <c r="B12" t="s">
        <v>43</v>
      </c>
      <c r="C12" s="11">
        <v>-114.06</v>
      </c>
      <c r="D12" s="11"/>
      <c r="E12" s="11">
        <f>IF(E11&lt;0,E11+C12-D12,"E11+C12-D12)")</f>
        <v>-28692.79</v>
      </c>
    </row>
    <row r="13" spans="1:5" x14ac:dyDescent="0.25">
      <c r="A13" s="9">
        <v>33606</v>
      </c>
      <c r="B13" t="s">
        <v>44</v>
      </c>
      <c r="C13" s="11">
        <v>-6342.17</v>
      </c>
      <c r="D13" s="11"/>
      <c r="E13" s="11">
        <f>IF(E12&lt;0,E12+C13+D13,"E11+C12-D12)")</f>
        <v>-35034.959999999999</v>
      </c>
    </row>
    <row r="14" spans="1:5" x14ac:dyDescent="0.25">
      <c r="A14" s="9">
        <v>44932</v>
      </c>
      <c r="B14" t="s">
        <v>45</v>
      </c>
      <c r="C14" s="11"/>
      <c r="D14" s="11">
        <v>125438</v>
      </c>
      <c r="E14" s="11">
        <f>IF(E13&lt;0,E13+C14+D14,"E11+C12-D12)")</f>
        <v>90403.040000000008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01-tela 01 - Apres.</vt:lpstr>
      <vt:lpstr>Planilha1</vt:lpstr>
      <vt:lpstr>Planilha5</vt:lpstr>
      <vt:lpstr>Planilha2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DEUSDETE ALVES CORDEIRO</dc:creator>
  <cp:lastModifiedBy>DEUSDETE ALVES CORDEIRO</cp:lastModifiedBy>
  <dcterms:created xsi:type="dcterms:W3CDTF">2023-11-06T11:25:24Z</dcterms:created>
  <dcterms:modified xsi:type="dcterms:W3CDTF">2023-11-27T12:20:49Z</dcterms:modified>
</cp:coreProperties>
</file>