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medina\Downloads\Curso Angular\Angular\Angular\"/>
    </mc:Choice>
  </mc:AlternateContent>
  <xr:revisionPtr revIDLastSave="0" documentId="13_ncr:1_{CA020345-748B-43E4-B0CB-99C2C5FABF96}" xr6:coauthVersionLast="47" xr6:coauthVersionMax="47" xr10:uidLastSave="{00000000-0000-0000-0000-000000000000}"/>
  <bookViews>
    <workbookView xWindow="-120" yWindow="-120" windowWidth="20640" windowHeight="11760" xr2:uid="{00000000-000D-0000-FFFF-FFFF00000000}"/>
  </bookViews>
  <sheets>
    <sheet name="Tienda 1" sheetId="1" r:id="rId1"/>
    <sheet name="Tiend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O4" i="2"/>
  <c r="O5" i="2"/>
  <c r="X5" i="2" s="1"/>
  <c r="E5" i="2" s="1"/>
  <c r="O6" i="2"/>
  <c r="O7" i="2"/>
  <c r="X7" i="2" s="1"/>
  <c r="E7" i="2" s="1"/>
  <c r="O8" i="2"/>
  <c r="X8" i="2" s="1"/>
  <c r="E8" i="2" s="1"/>
  <c r="O9" i="2"/>
  <c r="P9" i="2" s="1"/>
  <c r="Y9" i="2" s="1"/>
  <c r="O10" i="2"/>
  <c r="X10" i="2" s="1"/>
  <c r="E10" i="2" s="1"/>
  <c r="O11" i="2"/>
  <c r="Q11" i="2" s="1"/>
  <c r="O12" i="2"/>
  <c r="O13" i="2"/>
  <c r="X13" i="2" s="1"/>
  <c r="E13" i="2" s="1"/>
  <c r="O14" i="2"/>
  <c r="O15" i="2"/>
  <c r="X15" i="2" s="1"/>
  <c r="E15" i="2" s="1"/>
  <c r="O16" i="2"/>
  <c r="Q16" i="2" s="1"/>
  <c r="O17" i="2"/>
  <c r="X17" i="2" s="1"/>
  <c r="E17" i="2" s="1"/>
  <c r="O18" i="2"/>
  <c r="X18" i="2" s="1"/>
  <c r="E18" i="2" s="1"/>
  <c r="O19" i="2"/>
  <c r="X19" i="2" s="1"/>
  <c r="E19" i="2" s="1"/>
  <c r="O20" i="2"/>
  <c r="Q20" i="2" s="1"/>
  <c r="O21" i="2"/>
  <c r="X21" i="2" s="1"/>
  <c r="E21" i="2" s="1"/>
  <c r="O22" i="2"/>
  <c r="O23" i="2"/>
  <c r="P23" i="2" s="1"/>
  <c r="Y23" i="2" s="1"/>
  <c r="O24" i="2"/>
  <c r="Q24" i="2" s="1"/>
  <c r="O25" i="2"/>
  <c r="P25" i="2" s="1"/>
  <c r="O3" i="2"/>
  <c r="X3" i="2" s="1"/>
  <c r="E3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L55" i="2" s="1"/>
  <c r="K56" i="2"/>
  <c r="K57" i="2"/>
  <c r="K58" i="2"/>
  <c r="K59" i="2"/>
  <c r="K60" i="2"/>
  <c r="K61" i="2"/>
  <c r="K62" i="2"/>
  <c r="K40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40" i="1"/>
  <c r="P40" i="2"/>
  <c r="P41" i="2"/>
  <c r="F67" i="2"/>
  <c r="D67" i="2"/>
  <c r="G62" i="2"/>
  <c r="H62" i="2" s="1"/>
  <c r="G61" i="2"/>
  <c r="H61" i="2" s="1"/>
  <c r="P60" i="2"/>
  <c r="G60" i="2"/>
  <c r="H60" i="2" s="1"/>
  <c r="P59" i="2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E67" i="1"/>
  <c r="N25" i="1"/>
  <c r="O25" i="1" s="1"/>
  <c r="F25" i="1"/>
  <c r="G25" i="1" s="1"/>
  <c r="G25" i="2"/>
  <c r="H25" i="2" s="1"/>
  <c r="T24" i="2"/>
  <c r="G24" i="2"/>
  <c r="L24" i="2" s="1"/>
  <c r="G23" i="2"/>
  <c r="H23" i="2" s="1"/>
  <c r="X22" i="2"/>
  <c r="E22" i="2" s="1"/>
  <c r="G22" i="2"/>
  <c r="H22" i="2" s="1"/>
  <c r="G21" i="2"/>
  <c r="G20" i="2"/>
  <c r="H20" i="2" s="1"/>
  <c r="G19" i="2"/>
  <c r="H19" i="2" s="1"/>
  <c r="G18" i="2"/>
  <c r="H18" i="2" s="1"/>
  <c r="G17" i="2"/>
  <c r="G16" i="2"/>
  <c r="H16" i="2" s="1"/>
  <c r="G15" i="2"/>
  <c r="H15" i="2" s="1"/>
  <c r="Q14" i="2"/>
  <c r="G14" i="2"/>
  <c r="H14" i="2" s="1"/>
  <c r="G13" i="2"/>
  <c r="H13" i="2" s="1"/>
  <c r="P12" i="2"/>
  <c r="Y12" i="2" s="1"/>
  <c r="G12" i="2"/>
  <c r="H12" i="2" s="1"/>
  <c r="G11" i="2"/>
  <c r="H11" i="2" s="1"/>
  <c r="G10" i="2"/>
  <c r="G9" i="2"/>
  <c r="H9" i="2" s="1"/>
  <c r="G8" i="2"/>
  <c r="H8" i="2" s="1"/>
  <c r="G7" i="2"/>
  <c r="H7" i="2" s="1"/>
  <c r="X6" i="2"/>
  <c r="E6" i="2" s="1"/>
  <c r="G6" i="2"/>
  <c r="H6" i="2" s="1"/>
  <c r="G5" i="2"/>
  <c r="X4" i="2"/>
  <c r="E4" i="2" s="1"/>
  <c r="G4" i="2"/>
  <c r="H4" i="2" s="1"/>
  <c r="N6" i="1"/>
  <c r="N7" i="1"/>
  <c r="N8" i="1"/>
  <c r="N9" i="1"/>
  <c r="N11" i="1"/>
  <c r="N12" i="1"/>
  <c r="N14" i="1"/>
  <c r="N17" i="1"/>
  <c r="N22" i="1"/>
  <c r="N23" i="1"/>
  <c r="N24" i="1"/>
  <c r="N3" i="1"/>
  <c r="M4" i="1"/>
  <c r="N4" i="1" s="1"/>
  <c r="M5" i="1"/>
  <c r="N5" i="1" s="1"/>
  <c r="M6" i="1"/>
  <c r="M7" i="1"/>
  <c r="M10" i="1"/>
  <c r="N10" i="1" s="1"/>
  <c r="M13" i="1"/>
  <c r="N13" i="1" s="1"/>
  <c r="M15" i="1"/>
  <c r="N15" i="1" s="1"/>
  <c r="M16" i="1"/>
  <c r="N16" i="1" s="1"/>
  <c r="M17" i="1"/>
  <c r="M18" i="1"/>
  <c r="N18" i="1" s="1"/>
  <c r="M19" i="1"/>
  <c r="N19" i="1" s="1"/>
  <c r="M20" i="1"/>
  <c r="N20" i="1" s="1"/>
  <c r="M21" i="1"/>
  <c r="N21" i="1" s="1"/>
  <c r="M3" i="1"/>
  <c r="K25" i="1" l="1"/>
  <c r="L14" i="2"/>
  <c r="X16" i="2"/>
  <c r="E16" i="2" s="1"/>
  <c r="S24" i="2"/>
  <c r="G3" i="2"/>
  <c r="U24" i="2" s="1"/>
  <c r="L5" i="2"/>
  <c r="X24" i="2"/>
  <c r="E24" i="2" s="1"/>
  <c r="X23" i="2"/>
  <c r="E23" i="2" s="1"/>
  <c r="X11" i="2"/>
  <c r="E11" i="2" s="1"/>
  <c r="Q3" i="2"/>
  <c r="X9" i="2"/>
  <c r="E9" i="2" s="1"/>
  <c r="X14" i="2"/>
  <c r="E14" i="2" s="1"/>
  <c r="X20" i="2"/>
  <c r="E20" i="2" s="1"/>
  <c r="X12" i="2"/>
  <c r="E12" i="2" s="1"/>
  <c r="L59" i="2"/>
  <c r="L40" i="2"/>
  <c r="L50" i="2"/>
  <c r="L60" i="2"/>
  <c r="P25" i="1"/>
  <c r="L57" i="2"/>
  <c r="Q25" i="2"/>
  <c r="L53" i="2"/>
  <c r="L17" i="2"/>
  <c r="L43" i="2"/>
  <c r="L52" i="2"/>
  <c r="L54" i="2"/>
  <c r="L56" i="2"/>
  <c r="L51" i="2"/>
  <c r="L47" i="2"/>
  <c r="L61" i="2"/>
  <c r="L49" i="2"/>
  <c r="L58" i="2"/>
  <c r="L46" i="2"/>
  <c r="L48" i="2"/>
  <c r="L45" i="2"/>
  <c r="P57" i="2"/>
  <c r="L44" i="2"/>
  <c r="L62" i="2"/>
  <c r="P51" i="2"/>
  <c r="P55" i="2"/>
  <c r="P49" i="2"/>
  <c r="L41" i="2"/>
  <c r="G67" i="2"/>
  <c r="P52" i="2"/>
  <c r="P54" i="2"/>
  <c r="P56" i="2"/>
  <c r="P58" i="2"/>
  <c r="L42" i="2"/>
  <c r="P53" i="2"/>
  <c r="H67" i="2"/>
  <c r="H68" i="2" s="1"/>
  <c r="P50" i="2"/>
  <c r="P48" i="2"/>
  <c r="P46" i="2"/>
  <c r="P47" i="2"/>
  <c r="P45" i="2"/>
  <c r="P62" i="2"/>
  <c r="P42" i="2"/>
  <c r="P43" i="2"/>
  <c r="P44" i="2"/>
  <c r="P61" i="2"/>
  <c r="L25" i="2"/>
  <c r="Q12" i="2"/>
  <c r="L3" i="2"/>
  <c r="L10" i="2"/>
  <c r="Q23" i="2"/>
  <c r="P8" i="2"/>
  <c r="Y8" i="2" s="1"/>
  <c r="L20" i="2"/>
  <c r="L22" i="2"/>
  <c r="Q8" i="2"/>
  <c r="L21" i="2"/>
  <c r="P14" i="2"/>
  <c r="Y14" i="2" s="1"/>
  <c r="L18" i="2"/>
  <c r="Q13" i="2"/>
  <c r="L19" i="2"/>
  <c r="L16" i="2"/>
  <c r="L11" i="2"/>
  <c r="L9" i="2"/>
  <c r="Q22" i="2"/>
  <c r="L6" i="2"/>
  <c r="L8" i="2"/>
  <c r="H10" i="2"/>
  <c r="H24" i="2"/>
  <c r="L4" i="2"/>
  <c r="L15" i="2"/>
  <c r="L23" i="2"/>
  <c r="L7" i="2"/>
  <c r="L13" i="2"/>
  <c r="P3" i="2"/>
  <c r="Q21" i="2"/>
  <c r="P21" i="2"/>
  <c r="Y21" i="2" s="1"/>
  <c r="Q18" i="2"/>
  <c r="P18" i="2"/>
  <c r="Y18" i="2" s="1"/>
  <c r="Q6" i="2"/>
  <c r="P6" i="2"/>
  <c r="Y6" i="2" s="1"/>
  <c r="Q4" i="2"/>
  <c r="P4" i="2"/>
  <c r="Y4" i="2" s="1"/>
  <c r="Q10" i="2"/>
  <c r="P10" i="2"/>
  <c r="Y10" i="2" s="1"/>
  <c r="Q15" i="2"/>
  <c r="P15" i="2"/>
  <c r="Y15" i="2" s="1"/>
  <c r="Q17" i="2"/>
  <c r="P17" i="2"/>
  <c r="Y17" i="2" s="1"/>
  <c r="Q19" i="2"/>
  <c r="P19" i="2"/>
  <c r="Y19" i="2" s="1"/>
  <c r="Q5" i="2"/>
  <c r="P5" i="2"/>
  <c r="Y5" i="2" s="1"/>
  <c r="V5" i="2"/>
  <c r="T5" i="2" s="1"/>
  <c r="P7" i="2"/>
  <c r="Y7" i="2" s="1"/>
  <c r="P13" i="2"/>
  <c r="Y13" i="2" s="1"/>
  <c r="P22" i="2"/>
  <c r="Y22" i="2" s="1"/>
  <c r="Q7" i="2"/>
  <c r="Q9" i="2"/>
  <c r="P24" i="2"/>
  <c r="Y24" i="2" s="1"/>
  <c r="H17" i="2"/>
  <c r="H21" i="2"/>
  <c r="H3" i="2"/>
  <c r="H5" i="2"/>
  <c r="L12" i="2"/>
  <c r="P11" i="2"/>
  <c r="Y11" i="2" s="1"/>
  <c r="P16" i="2"/>
  <c r="Y16" i="2" s="1"/>
  <c r="P20" i="2"/>
  <c r="Y20" i="2" s="1"/>
  <c r="T24" i="1"/>
  <c r="F62" i="1"/>
  <c r="G62" i="1" s="1"/>
  <c r="S24" i="1"/>
  <c r="F24" i="1"/>
  <c r="G24" i="1" s="1"/>
  <c r="F21" i="1"/>
  <c r="F20" i="1"/>
  <c r="F18" i="1"/>
  <c r="G18" i="1" s="1"/>
  <c r="F16" i="1"/>
  <c r="G16" i="1" s="1"/>
  <c r="F12" i="1"/>
  <c r="F5" i="1"/>
  <c r="F4" i="1"/>
  <c r="O24" i="1"/>
  <c r="Y24" i="1" s="1"/>
  <c r="O23" i="1"/>
  <c r="Y23" i="1" s="1"/>
  <c r="F23" i="1"/>
  <c r="O22" i="1"/>
  <c r="Y22" i="1" s="1"/>
  <c r="F22" i="1"/>
  <c r="G22" i="1" s="1"/>
  <c r="P21" i="1"/>
  <c r="O20" i="1"/>
  <c r="Y20" i="1" s="1"/>
  <c r="P19" i="1"/>
  <c r="F19" i="1"/>
  <c r="G19" i="1" s="1"/>
  <c r="P18" i="1"/>
  <c r="P17" i="1"/>
  <c r="F17" i="1"/>
  <c r="G17" i="1" s="1"/>
  <c r="O16" i="1"/>
  <c r="Y16" i="1" s="1"/>
  <c r="P15" i="1"/>
  <c r="F15" i="1"/>
  <c r="P14" i="1"/>
  <c r="F14" i="1"/>
  <c r="G14" i="1" s="1"/>
  <c r="P13" i="1"/>
  <c r="F13" i="1"/>
  <c r="P12" i="1"/>
  <c r="P11" i="1"/>
  <c r="F11" i="1"/>
  <c r="G11" i="1" s="1"/>
  <c r="P10" i="1"/>
  <c r="F10" i="1"/>
  <c r="G10" i="1" s="1"/>
  <c r="P9" i="1"/>
  <c r="F9" i="1"/>
  <c r="G9" i="1" s="1"/>
  <c r="O8" i="1"/>
  <c r="Y8" i="1" s="1"/>
  <c r="F8" i="1"/>
  <c r="G8" i="1" s="1"/>
  <c r="P7" i="1"/>
  <c r="F7" i="1"/>
  <c r="P6" i="1"/>
  <c r="F6" i="1"/>
  <c r="G6" i="1" s="1"/>
  <c r="P5" i="1"/>
  <c r="O4" i="1"/>
  <c r="Y4" i="1" s="1"/>
  <c r="P3" i="1"/>
  <c r="F3" i="1"/>
  <c r="G3" i="1" s="1"/>
  <c r="D67" i="1"/>
  <c r="F49" i="1"/>
  <c r="G49" i="1" s="1"/>
  <c r="V51" i="1"/>
  <c r="F50" i="1"/>
  <c r="G50" i="1" s="1"/>
  <c r="V52" i="1"/>
  <c r="F48" i="1"/>
  <c r="G48" i="1" s="1"/>
  <c r="V50" i="1"/>
  <c r="V53" i="1"/>
  <c r="F51" i="1"/>
  <c r="G51" i="1" s="1"/>
  <c r="F60" i="1"/>
  <c r="V62" i="1"/>
  <c r="F61" i="1"/>
  <c r="G61" i="1" s="1"/>
  <c r="V63" i="1"/>
  <c r="V61" i="1"/>
  <c r="F59" i="1"/>
  <c r="G59" i="1" s="1"/>
  <c r="V60" i="1"/>
  <c r="F58" i="1"/>
  <c r="G58" i="1" s="1"/>
  <c r="V59" i="1"/>
  <c r="F57" i="1"/>
  <c r="G57" i="1" s="1"/>
  <c r="V58" i="1"/>
  <c r="F56" i="1"/>
  <c r="G56" i="1" s="1"/>
  <c r="V57" i="1"/>
  <c r="F55" i="1"/>
  <c r="G55" i="1" s="1"/>
  <c r="V56" i="1"/>
  <c r="F54" i="1"/>
  <c r="G54" i="1" s="1"/>
  <c r="V55" i="1"/>
  <c r="F53" i="1"/>
  <c r="G53" i="1" s="1"/>
  <c r="V54" i="1"/>
  <c r="F52" i="1"/>
  <c r="G52" i="1" s="1"/>
  <c r="V49" i="1"/>
  <c r="F47" i="1"/>
  <c r="G47" i="1" s="1"/>
  <c r="V48" i="1"/>
  <c r="F46" i="1"/>
  <c r="G46" i="1" s="1"/>
  <c r="V47" i="1"/>
  <c r="F45" i="1"/>
  <c r="G45" i="1" s="1"/>
  <c r="V46" i="1"/>
  <c r="F44" i="1"/>
  <c r="G44" i="1" s="1"/>
  <c r="V45" i="1"/>
  <c r="F43" i="1"/>
  <c r="G43" i="1" s="1"/>
  <c r="V44" i="1"/>
  <c r="F42" i="1"/>
  <c r="G42" i="1" s="1"/>
  <c r="V43" i="1"/>
  <c r="F41" i="1"/>
  <c r="G41" i="1" s="1"/>
  <c r="V42" i="1"/>
  <c r="F40" i="1"/>
  <c r="F67" i="1" l="1"/>
  <c r="K15" i="1"/>
  <c r="H69" i="2"/>
  <c r="I69" i="2" s="1"/>
  <c r="V4" i="2"/>
  <c r="T4" i="2" s="1"/>
  <c r="V26" i="2"/>
  <c r="V27" i="2" s="1"/>
  <c r="V24" i="2"/>
  <c r="V25" i="2" s="1"/>
  <c r="Y3" i="2"/>
  <c r="X25" i="2" s="1"/>
  <c r="U23" i="2"/>
  <c r="V3" i="2"/>
  <c r="T3" i="2" s="1"/>
  <c r="K13" i="1"/>
  <c r="G40" i="1"/>
  <c r="K23" i="1"/>
  <c r="X18" i="1"/>
  <c r="K62" i="1"/>
  <c r="U42" i="1"/>
  <c r="X11" i="1"/>
  <c r="X5" i="1"/>
  <c r="X3" i="1"/>
  <c r="X24" i="1"/>
  <c r="X23" i="1"/>
  <c r="X22" i="1"/>
  <c r="X21" i="1"/>
  <c r="X20" i="1"/>
  <c r="X19" i="1"/>
  <c r="X17" i="1"/>
  <c r="X16" i="1"/>
  <c r="X15" i="1"/>
  <c r="X14" i="1"/>
  <c r="X13" i="1"/>
  <c r="X12" i="1"/>
  <c r="X10" i="1"/>
  <c r="X9" i="1"/>
  <c r="X8" i="1"/>
  <c r="X7" i="1"/>
  <c r="X6" i="1"/>
  <c r="U24" i="1"/>
  <c r="X4" i="1"/>
  <c r="U62" i="1"/>
  <c r="U60" i="1"/>
  <c r="U57" i="1"/>
  <c r="U54" i="1"/>
  <c r="U43" i="1"/>
  <c r="U47" i="1"/>
  <c r="U56" i="1"/>
  <c r="U46" i="1"/>
  <c r="U55" i="1"/>
  <c r="U45" i="1"/>
  <c r="U63" i="1"/>
  <c r="U59" i="1"/>
  <c r="U50" i="1"/>
  <c r="U44" i="1"/>
  <c r="U53" i="1"/>
  <c r="U51" i="1"/>
  <c r="U58" i="1"/>
  <c r="U49" i="1"/>
  <c r="U61" i="1"/>
  <c r="U48" i="1"/>
  <c r="U52" i="1"/>
  <c r="U64" i="1"/>
  <c r="O6" i="1"/>
  <c r="Y6" i="1" s="1"/>
  <c r="K14" i="1"/>
  <c r="K17" i="1"/>
  <c r="O14" i="1"/>
  <c r="Y14" i="1" s="1"/>
  <c r="O9" i="1"/>
  <c r="Y9" i="1" s="1"/>
  <c r="P24" i="1"/>
  <c r="P16" i="1"/>
  <c r="P23" i="1"/>
  <c r="O17" i="1"/>
  <c r="Y17" i="1" s="1"/>
  <c r="O15" i="1"/>
  <c r="Y15" i="1" s="1"/>
  <c r="P8" i="1"/>
  <c r="O7" i="1"/>
  <c r="Y7" i="1" s="1"/>
  <c r="P22" i="1"/>
  <c r="K6" i="1"/>
  <c r="K3" i="1"/>
  <c r="G4" i="1"/>
  <c r="K4" i="1"/>
  <c r="G12" i="1"/>
  <c r="K12" i="1"/>
  <c r="G20" i="1"/>
  <c r="K20" i="1"/>
  <c r="G5" i="1"/>
  <c r="K5" i="1"/>
  <c r="K21" i="1"/>
  <c r="G21" i="1"/>
  <c r="K8" i="1"/>
  <c r="K19" i="1"/>
  <c r="K10" i="1"/>
  <c r="K16" i="1"/>
  <c r="K18" i="1"/>
  <c r="K11" i="1"/>
  <c r="K9" i="1"/>
  <c r="G13" i="1"/>
  <c r="K22" i="1"/>
  <c r="K24" i="1"/>
  <c r="O21" i="1"/>
  <c r="Y21" i="1" s="1"/>
  <c r="O3" i="1"/>
  <c r="G7" i="1"/>
  <c r="O11" i="1"/>
  <c r="Y11" i="1" s="1"/>
  <c r="O19" i="1"/>
  <c r="Y19" i="1" s="1"/>
  <c r="P20" i="1"/>
  <c r="G23" i="1"/>
  <c r="O13" i="1"/>
  <c r="Y13" i="1" s="1"/>
  <c r="O12" i="1"/>
  <c r="Y12" i="1" s="1"/>
  <c r="G15" i="1"/>
  <c r="O10" i="1"/>
  <c r="Y10" i="1" s="1"/>
  <c r="O18" i="1"/>
  <c r="Y18" i="1" s="1"/>
  <c r="P4" i="1"/>
  <c r="K7" i="1"/>
  <c r="O5" i="1"/>
  <c r="Y5" i="1" s="1"/>
  <c r="K50" i="1"/>
  <c r="K49" i="1"/>
  <c r="K51" i="1"/>
  <c r="K48" i="1"/>
  <c r="K60" i="1"/>
  <c r="K44" i="1"/>
  <c r="K56" i="1"/>
  <c r="G60" i="1"/>
  <c r="K61" i="1"/>
  <c r="K59" i="1"/>
  <c r="K58" i="1"/>
  <c r="K57" i="1"/>
  <c r="K55" i="1"/>
  <c r="K54" i="1"/>
  <c r="K53" i="1"/>
  <c r="K52" i="1"/>
  <c r="K47" i="1"/>
  <c r="K46" i="1"/>
  <c r="K45" i="1"/>
  <c r="K43" i="1"/>
  <c r="K42" i="1"/>
  <c r="K41" i="1"/>
  <c r="K40" i="1"/>
  <c r="G67" i="1" l="1"/>
  <c r="G68" i="1" s="1"/>
  <c r="T6" i="2"/>
  <c r="G69" i="1"/>
  <c r="H69" i="1" s="1"/>
  <c r="V5" i="1"/>
  <c r="T5" i="1" s="1"/>
  <c r="Y3" i="1"/>
  <c r="X25" i="1" s="1"/>
  <c r="U23" i="1"/>
  <c r="V4" i="1"/>
  <c r="T4" i="1" s="1"/>
  <c r="V3" i="1"/>
  <c r="T3" i="1" s="1"/>
  <c r="V24" i="1"/>
  <c r="V25" i="1" s="1"/>
  <c r="V26" i="1"/>
  <c r="V27" i="1" s="1"/>
  <c r="T6" i="1" l="1"/>
</calcChain>
</file>

<file path=xl/sharedStrings.xml><?xml version="1.0" encoding="utf-8"?>
<sst xmlns="http://schemas.openxmlformats.org/spreadsheetml/2006/main" count="260" uniqueCount="64">
  <si>
    <t>#</t>
  </si>
  <si>
    <t>Cantidad Previa</t>
  </si>
  <si>
    <t>Cantidad Existente</t>
  </si>
  <si>
    <t>Total</t>
  </si>
  <si>
    <t>Produco</t>
  </si>
  <si>
    <t>R Maracuya</t>
  </si>
  <si>
    <t>R Fresa</t>
  </si>
  <si>
    <t>R Coco</t>
  </si>
  <si>
    <t>R Piña Colada</t>
  </si>
  <si>
    <t>R Piña Chamoy</t>
  </si>
  <si>
    <t>R Mango Chamoy</t>
  </si>
  <si>
    <t>R Chicle</t>
  </si>
  <si>
    <t>R Oreo</t>
  </si>
  <si>
    <t>R Pie de Limon</t>
  </si>
  <si>
    <t>V Coco</t>
  </si>
  <si>
    <t>V Mora</t>
  </si>
  <si>
    <t>V Cacahuate</t>
  </si>
  <si>
    <t>V Arroz y leche</t>
  </si>
  <si>
    <t>V Tutti Frutti</t>
  </si>
  <si>
    <t>V Melon</t>
  </si>
  <si>
    <t>Chocoguineo</t>
  </si>
  <si>
    <t>Dejado en Caja=</t>
  </si>
  <si>
    <t>Total Actual Caja</t>
  </si>
  <si>
    <t>Diff/Cant Vendida</t>
  </si>
  <si>
    <t>Total Vendido</t>
  </si>
  <si>
    <t xml:space="preserve"> GANANCIA=</t>
  </si>
  <si>
    <t>Cantidad Minima</t>
  </si>
  <si>
    <t>Cantidad a Pedir</t>
  </si>
  <si>
    <t>Total a Pagar p/Pedido</t>
  </si>
  <si>
    <t>Total Pedido</t>
  </si>
  <si>
    <t>Total Deberia Caja</t>
  </si>
  <si>
    <t>V Sandia</t>
  </si>
  <si>
    <t>V Galleta</t>
  </si>
  <si>
    <t>R Naranja</t>
  </si>
  <si>
    <t>R Cacahuate</t>
  </si>
  <si>
    <t>R Mango Verde</t>
  </si>
  <si>
    <t>R Fresa Kiwi</t>
  </si>
  <si>
    <t>Total Existencia=</t>
  </si>
  <si>
    <t>Dejado en Caja Pal=</t>
  </si>
  <si>
    <t>PEDIDO</t>
  </si>
  <si>
    <t>R Fresa Yogurt</t>
  </si>
  <si>
    <t>R Maracuya Yogurt</t>
  </si>
  <si>
    <t>GANANCIA /2</t>
  </si>
  <si>
    <t>Total Rellenas=</t>
  </si>
  <si>
    <t>Total Vasito</t>
  </si>
  <si>
    <t>Total Chocoguineos</t>
  </si>
  <si>
    <t>NUEVO STOCK SEMANA ENTRANTE 25/11/2024</t>
  </si>
  <si>
    <t>Stock Paletas=</t>
  </si>
  <si>
    <t>V Maracuya</t>
  </si>
  <si>
    <t>PEDIDO MIN T1</t>
  </si>
  <si>
    <t>Venta Paletas T2 REGISTRAR AQUI NUEVO</t>
  </si>
  <si>
    <t>PEDIDO MIN T2</t>
  </si>
  <si>
    <t>NUEVO STOCK SEMANA ENTRANTE 25/01/2025</t>
  </si>
  <si>
    <t>PEDIDO T2 16/01/2025</t>
  </si>
  <si>
    <t>Venta Paletas REGISTRO NUEVO PEDIDO</t>
  </si>
  <si>
    <t xml:space="preserve">Venta Paletas T1 REGISTRO VENDIDO </t>
  </si>
  <si>
    <t>Venta Paletas T2 REGISTRO VENDIDO  Enero/Febrero 2025</t>
  </si>
  <si>
    <t>Ganancia J&amp;B</t>
  </si>
  <si>
    <t>Depositado Enero=</t>
  </si>
  <si>
    <t>Costo</t>
  </si>
  <si>
    <t>Venta</t>
  </si>
  <si>
    <t>Gananc</t>
  </si>
  <si>
    <t>STOCK 6/02/2025</t>
  </si>
  <si>
    <t>PEDIDO T1 13/02/2025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</si>
</sst>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L-480A]* #,##0.00_-;\-[$L-480A]* #,##0.00_-;_-[$L-480A]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2" borderId="1" xfId="1" applyNumberFormat="1" applyFont="1" applyFill="1" applyBorder="1"/>
    <xf numFmtId="164" fontId="0" fillId="3" borderId="1" xfId="0" applyNumberFormat="1" applyFill="1" applyBorder="1"/>
    <xf numFmtId="164" fontId="0" fillId="4" borderId="1" xfId="1" applyNumberFormat="1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164" fontId="0" fillId="6" borderId="1" xfId="0" applyNumberFormat="1" applyFill="1" applyBorder="1"/>
    <xf numFmtId="2" fontId="0" fillId="0" borderId="1" xfId="1" applyNumberFormat="1" applyFont="1" applyBorder="1"/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9" borderId="1" xfId="0" applyNumberFormat="1" applyFill="1" applyBorder="1"/>
    <xf numFmtId="0" fontId="3" fillId="0" borderId="0" xfId="0" applyFont="1"/>
    <xf numFmtId="164" fontId="0" fillId="3" borderId="4" xfId="0" applyNumberFormat="1" applyFill="1" applyBorder="1"/>
    <xf numFmtId="164" fontId="0" fillId="2" borderId="4" xfId="0" applyNumberFormat="1" applyFill="1" applyBorder="1"/>
    <xf numFmtId="0" fontId="0" fillId="10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69"/>
  <sheetViews>
    <sheetView tabSelected="1" zoomScale="85" zoomScaleNormal="85" workbookViewId="0">
      <selection activeCell="H25" sqref="H25"/>
    </sheetView>
  </sheetViews>
  <sheetFormatPr baseColWidth="10" defaultRowHeight="15" x14ac:dyDescent="0.25"/>
  <cols>
    <col min="3" max="3" width="17.85546875" bestFit="1" customWidth="1"/>
    <col min="4" max="4" width="16.28515625" bestFit="1" customWidth="1"/>
    <col min="5" max="5" width="22.85546875" customWidth="1"/>
    <col min="6" max="6" width="18.7109375" customWidth="1"/>
    <col min="7" max="7" width="13.140625" customWidth="1"/>
    <col min="8" max="11" width="11.42578125" customWidth="1"/>
    <col min="12" max="13" width="21.28515625" customWidth="1"/>
    <col min="14" max="14" width="16.85546875" bestFit="1" customWidth="1"/>
    <col min="15" max="15" width="13.140625" bestFit="1" customWidth="1"/>
    <col min="16" max="16" width="41.28515625" bestFit="1" customWidth="1"/>
    <col min="18" max="18" width="18.7109375" bestFit="1" customWidth="1"/>
    <col min="19" max="19" width="12.42578125" bestFit="1" customWidth="1"/>
    <col min="20" max="20" width="21.28515625" bestFit="1" customWidth="1"/>
    <col min="21" max="21" width="20.7109375" bestFit="1" customWidth="1"/>
    <col min="22" max="22" width="14.28515625" customWidth="1"/>
    <col min="23" max="23" width="20.7109375" bestFit="1" customWidth="1"/>
    <col min="24" max="24" width="21.28515625" bestFit="1" customWidth="1"/>
  </cols>
  <sheetData>
    <row r="1" spans="2:25" x14ac:dyDescent="0.25">
      <c r="B1" s="27" t="s">
        <v>54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W1" s="2" t="s">
        <v>63</v>
      </c>
      <c r="X1" s="2"/>
      <c r="Y1" s="2"/>
    </row>
    <row r="2" spans="2:25" x14ac:dyDescent="0.25">
      <c r="B2" s="2" t="s">
        <v>0</v>
      </c>
      <c r="C2" s="2" t="s">
        <v>4</v>
      </c>
      <c r="D2" s="2" t="s">
        <v>1</v>
      </c>
      <c r="E2" s="2" t="s">
        <v>2</v>
      </c>
      <c r="F2" s="2" t="s">
        <v>23</v>
      </c>
      <c r="G2" s="2" t="s">
        <v>24</v>
      </c>
      <c r="H2" s="2" t="s">
        <v>59</v>
      </c>
      <c r="I2" s="2" t="s">
        <v>60</v>
      </c>
      <c r="J2" s="2" t="s">
        <v>61</v>
      </c>
      <c r="K2" s="2" t="s">
        <v>3</v>
      </c>
      <c r="L2" s="2" t="s">
        <v>26</v>
      </c>
      <c r="M2" s="2" t="s">
        <v>49</v>
      </c>
      <c r="N2" s="2" t="s">
        <v>27</v>
      </c>
      <c r="O2" s="2" t="s">
        <v>29</v>
      </c>
      <c r="P2" s="12" t="s">
        <v>46</v>
      </c>
      <c r="W2" s="2" t="s">
        <v>4</v>
      </c>
      <c r="X2" s="2" t="s">
        <v>27</v>
      </c>
      <c r="Y2" s="2" t="s">
        <v>29</v>
      </c>
    </row>
    <row r="3" spans="2:25" x14ac:dyDescent="0.25">
      <c r="B3" s="2">
        <v>1</v>
      </c>
      <c r="C3" s="2" t="s">
        <v>5</v>
      </c>
      <c r="D3" s="2">
        <v>5</v>
      </c>
      <c r="E3" s="2">
        <v>0</v>
      </c>
      <c r="F3" s="2">
        <f>+D3-E3</f>
        <v>5</v>
      </c>
      <c r="G3" s="4">
        <f>+F3*40</f>
        <v>200</v>
      </c>
      <c r="H3" s="4">
        <v>24</v>
      </c>
      <c r="I3" s="4">
        <v>40</v>
      </c>
      <c r="J3" s="6">
        <f>(I3-(I3*0))-H3</f>
        <v>16</v>
      </c>
      <c r="K3" s="6">
        <f>+J3*F3</f>
        <v>80</v>
      </c>
      <c r="L3" s="10">
        <v>10</v>
      </c>
      <c r="M3" s="10">
        <f>+L3/2</f>
        <v>5</v>
      </c>
      <c r="N3" s="11">
        <f>+M3-E3</f>
        <v>5</v>
      </c>
      <c r="O3" s="8">
        <f t="shared" ref="O3:O25" si="0">+N3*H3</f>
        <v>120</v>
      </c>
      <c r="P3">
        <f t="shared" ref="P3:P25" si="1">+N3+E3</f>
        <v>5</v>
      </c>
      <c r="T3">
        <f>+V3*25</f>
        <v>825</v>
      </c>
      <c r="U3" t="s">
        <v>43</v>
      </c>
      <c r="V3">
        <f>SUM(X3:X15)</f>
        <v>33</v>
      </c>
      <c r="W3" s="2" t="s">
        <v>41</v>
      </c>
      <c r="X3" s="11">
        <f t="shared" ref="X3:X24" si="2">N3</f>
        <v>5</v>
      </c>
      <c r="Y3" s="8">
        <f>O3</f>
        <v>120</v>
      </c>
    </row>
    <row r="4" spans="2:25" x14ac:dyDescent="0.25">
      <c r="B4" s="2">
        <v>2</v>
      </c>
      <c r="C4" s="2" t="s">
        <v>6</v>
      </c>
      <c r="D4" s="2">
        <v>5</v>
      </c>
      <c r="E4" s="2">
        <v>0</v>
      </c>
      <c r="F4" s="2">
        <f t="shared" ref="F4:F25" si="3">+D4-E4</f>
        <v>5</v>
      </c>
      <c r="G4" s="4">
        <f t="shared" ref="G4:G15" si="4">+F4*40</f>
        <v>200</v>
      </c>
      <c r="H4" s="4">
        <v>24</v>
      </c>
      <c r="I4" s="4">
        <v>40</v>
      </c>
      <c r="J4" s="6">
        <f t="shared" ref="J4:J25" si="5">(I4-(I4*0))-H4</f>
        <v>16</v>
      </c>
      <c r="K4" s="6">
        <f t="shared" ref="K4:K25" si="6">+J4*F4</f>
        <v>80</v>
      </c>
      <c r="L4" s="10">
        <v>10</v>
      </c>
      <c r="M4" s="10">
        <f t="shared" ref="M4:M21" si="7">+L4/2</f>
        <v>5</v>
      </c>
      <c r="N4" s="11">
        <f t="shared" ref="N4:N24" si="8">+M4-E4</f>
        <v>5</v>
      </c>
      <c r="O4" s="8">
        <f t="shared" si="0"/>
        <v>120</v>
      </c>
      <c r="P4">
        <f t="shared" si="1"/>
        <v>5</v>
      </c>
      <c r="T4">
        <f>+V4*15</f>
        <v>135</v>
      </c>
      <c r="U4" t="s">
        <v>44</v>
      </c>
      <c r="V4">
        <f>SUM(X16:X24)-X22</f>
        <v>9</v>
      </c>
      <c r="W4" s="2" t="s">
        <v>40</v>
      </c>
      <c r="X4" s="11">
        <f t="shared" si="2"/>
        <v>5</v>
      </c>
      <c r="Y4" s="8">
        <f t="shared" ref="Y4:Y24" si="9">O4</f>
        <v>120</v>
      </c>
    </row>
    <row r="5" spans="2:25" x14ac:dyDescent="0.25">
      <c r="B5" s="2">
        <v>3</v>
      </c>
      <c r="C5" s="2" t="s">
        <v>7</v>
      </c>
      <c r="D5" s="2">
        <v>5</v>
      </c>
      <c r="E5" s="2">
        <v>3</v>
      </c>
      <c r="F5" s="2">
        <f t="shared" si="3"/>
        <v>2</v>
      </c>
      <c r="G5" s="4">
        <f t="shared" si="4"/>
        <v>80</v>
      </c>
      <c r="H5" s="4">
        <v>24</v>
      </c>
      <c r="I5" s="4">
        <v>40</v>
      </c>
      <c r="J5" s="6">
        <f t="shared" si="5"/>
        <v>16</v>
      </c>
      <c r="K5" s="6">
        <f t="shared" si="6"/>
        <v>32</v>
      </c>
      <c r="L5" s="10">
        <v>10</v>
      </c>
      <c r="M5" s="10">
        <f t="shared" si="7"/>
        <v>5</v>
      </c>
      <c r="N5" s="11">
        <f t="shared" si="8"/>
        <v>2</v>
      </c>
      <c r="O5" s="8">
        <f t="shared" si="0"/>
        <v>48</v>
      </c>
      <c r="P5">
        <f t="shared" si="1"/>
        <v>5</v>
      </c>
      <c r="T5">
        <f>+V5*15</f>
        <v>300</v>
      </c>
      <c r="U5" t="s">
        <v>45</v>
      </c>
      <c r="V5">
        <f>+X22</f>
        <v>20</v>
      </c>
      <c r="W5" s="2" t="s">
        <v>7</v>
      </c>
      <c r="X5" s="11">
        <f t="shared" si="2"/>
        <v>2</v>
      </c>
      <c r="Y5" s="8">
        <f t="shared" si="9"/>
        <v>48</v>
      </c>
    </row>
    <row r="6" spans="2:25" x14ac:dyDescent="0.25">
      <c r="B6" s="2">
        <v>4</v>
      </c>
      <c r="C6" s="2" t="s">
        <v>8</v>
      </c>
      <c r="D6" s="2">
        <v>5</v>
      </c>
      <c r="E6" s="2">
        <v>3</v>
      </c>
      <c r="F6" s="2">
        <f t="shared" si="3"/>
        <v>2</v>
      </c>
      <c r="G6" s="4">
        <f t="shared" si="4"/>
        <v>80</v>
      </c>
      <c r="H6" s="4">
        <v>24</v>
      </c>
      <c r="I6" s="4">
        <v>40</v>
      </c>
      <c r="J6" s="6">
        <f t="shared" si="5"/>
        <v>16</v>
      </c>
      <c r="K6" s="6">
        <f t="shared" si="6"/>
        <v>32</v>
      </c>
      <c r="L6" s="10">
        <v>10</v>
      </c>
      <c r="M6" s="10">
        <f t="shared" si="7"/>
        <v>5</v>
      </c>
      <c r="N6" s="11">
        <f t="shared" si="8"/>
        <v>2</v>
      </c>
      <c r="O6" s="8">
        <f t="shared" si="0"/>
        <v>48</v>
      </c>
      <c r="P6">
        <f t="shared" si="1"/>
        <v>5</v>
      </c>
      <c r="T6">
        <f>+T3+T4+T5</f>
        <v>1260</v>
      </c>
      <c r="W6" s="2" t="s">
        <v>8</v>
      </c>
      <c r="X6" s="11">
        <f t="shared" si="2"/>
        <v>2</v>
      </c>
      <c r="Y6" s="8">
        <f t="shared" si="9"/>
        <v>48</v>
      </c>
    </row>
    <row r="7" spans="2:25" x14ac:dyDescent="0.25">
      <c r="B7" s="2">
        <v>5</v>
      </c>
      <c r="C7" s="2" t="s">
        <v>9</v>
      </c>
      <c r="D7" s="2">
        <v>5</v>
      </c>
      <c r="E7" s="2">
        <v>5</v>
      </c>
      <c r="F7" s="2">
        <f t="shared" si="3"/>
        <v>0</v>
      </c>
      <c r="G7" s="4">
        <f t="shared" si="4"/>
        <v>0</v>
      </c>
      <c r="H7" s="4">
        <v>24</v>
      </c>
      <c r="I7" s="4">
        <v>40</v>
      </c>
      <c r="J7" s="6">
        <f t="shared" si="5"/>
        <v>16</v>
      </c>
      <c r="K7" s="6">
        <f t="shared" si="6"/>
        <v>0</v>
      </c>
      <c r="L7" s="10">
        <v>10</v>
      </c>
      <c r="M7" s="10">
        <f t="shared" si="7"/>
        <v>5</v>
      </c>
      <c r="N7" s="11">
        <f t="shared" si="8"/>
        <v>0</v>
      </c>
      <c r="O7" s="8">
        <f t="shared" si="0"/>
        <v>0</v>
      </c>
      <c r="P7">
        <f t="shared" si="1"/>
        <v>5</v>
      </c>
      <c r="W7" s="2" t="s">
        <v>9</v>
      </c>
      <c r="X7" s="11">
        <f t="shared" si="2"/>
        <v>0</v>
      </c>
      <c r="Y7" s="8">
        <f t="shared" si="9"/>
        <v>0</v>
      </c>
    </row>
    <row r="8" spans="2:25" x14ac:dyDescent="0.25">
      <c r="B8" s="2">
        <v>6</v>
      </c>
      <c r="C8" s="2" t="s">
        <v>10</v>
      </c>
      <c r="D8" s="2">
        <v>5</v>
      </c>
      <c r="E8" s="2">
        <v>5</v>
      </c>
      <c r="F8" s="2">
        <f t="shared" si="3"/>
        <v>0</v>
      </c>
      <c r="G8" s="4">
        <f t="shared" si="4"/>
        <v>0</v>
      </c>
      <c r="H8" s="4">
        <v>24</v>
      </c>
      <c r="I8" s="4">
        <v>40</v>
      </c>
      <c r="J8" s="6">
        <f t="shared" si="5"/>
        <v>16</v>
      </c>
      <c r="K8" s="6">
        <f t="shared" si="6"/>
        <v>0</v>
      </c>
      <c r="L8" s="10">
        <v>5</v>
      </c>
      <c r="M8" s="10">
        <v>5</v>
      </c>
      <c r="N8" s="11">
        <f t="shared" si="8"/>
        <v>0</v>
      </c>
      <c r="O8" s="8">
        <f t="shared" si="0"/>
        <v>0</v>
      </c>
      <c r="P8">
        <f t="shared" si="1"/>
        <v>5</v>
      </c>
      <c r="W8" s="2" t="s">
        <v>10</v>
      </c>
      <c r="X8" s="11">
        <f t="shared" si="2"/>
        <v>0</v>
      </c>
      <c r="Y8" s="8">
        <f t="shared" si="9"/>
        <v>0</v>
      </c>
    </row>
    <row r="9" spans="2:25" x14ac:dyDescent="0.25">
      <c r="B9" s="13">
        <v>7</v>
      </c>
      <c r="C9" s="13" t="s">
        <v>11</v>
      </c>
      <c r="D9" s="2">
        <v>2</v>
      </c>
      <c r="E9" s="2">
        <v>0</v>
      </c>
      <c r="F9" s="13">
        <f t="shared" si="3"/>
        <v>2</v>
      </c>
      <c r="G9" s="14">
        <f t="shared" si="4"/>
        <v>80</v>
      </c>
      <c r="H9" s="4">
        <v>24</v>
      </c>
      <c r="I9" s="14">
        <v>40</v>
      </c>
      <c r="J9" s="6">
        <f t="shared" si="5"/>
        <v>16</v>
      </c>
      <c r="K9" s="15">
        <f t="shared" si="6"/>
        <v>32</v>
      </c>
      <c r="L9" s="16">
        <v>2</v>
      </c>
      <c r="M9" s="10">
        <v>2</v>
      </c>
      <c r="N9" s="11">
        <f t="shared" si="8"/>
        <v>2</v>
      </c>
      <c r="O9" s="15">
        <f t="shared" si="0"/>
        <v>48</v>
      </c>
      <c r="P9" s="17">
        <f t="shared" si="1"/>
        <v>2</v>
      </c>
      <c r="W9" s="13" t="s">
        <v>11</v>
      </c>
      <c r="X9" s="11">
        <f t="shared" si="2"/>
        <v>2</v>
      </c>
      <c r="Y9" s="8">
        <f t="shared" si="9"/>
        <v>48</v>
      </c>
    </row>
    <row r="10" spans="2:25" x14ac:dyDescent="0.25">
      <c r="B10" s="2">
        <v>8</v>
      </c>
      <c r="C10" s="2" t="s">
        <v>12</v>
      </c>
      <c r="D10" s="2">
        <v>4</v>
      </c>
      <c r="E10" s="2">
        <v>1</v>
      </c>
      <c r="F10" s="2">
        <f t="shared" si="3"/>
        <v>3</v>
      </c>
      <c r="G10" s="4">
        <f t="shared" si="4"/>
        <v>120</v>
      </c>
      <c r="H10" s="4">
        <v>24</v>
      </c>
      <c r="I10" s="4">
        <v>40</v>
      </c>
      <c r="J10" s="6">
        <f t="shared" si="5"/>
        <v>16</v>
      </c>
      <c r="K10" s="6">
        <f t="shared" si="6"/>
        <v>48</v>
      </c>
      <c r="L10" s="10">
        <v>8</v>
      </c>
      <c r="M10" s="10">
        <f t="shared" si="7"/>
        <v>4</v>
      </c>
      <c r="N10" s="11">
        <f t="shared" si="8"/>
        <v>3</v>
      </c>
      <c r="O10" s="8">
        <f t="shared" si="0"/>
        <v>72</v>
      </c>
      <c r="P10">
        <f t="shared" si="1"/>
        <v>4</v>
      </c>
      <c r="W10" s="2" t="s">
        <v>12</v>
      </c>
      <c r="X10" s="11">
        <f t="shared" si="2"/>
        <v>3</v>
      </c>
      <c r="Y10" s="8">
        <f t="shared" si="9"/>
        <v>72</v>
      </c>
    </row>
    <row r="11" spans="2:25" x14ac:dyDescent="0.25">
      <c r="B11" s="13">
        <v>9</v>
      </c>
      <c r="C11" s="13" t="s">
        <v>34</v>
      </c>
      <c r="D11" s="2">
        <v>5</v>
      </c>
      <c r="E11" s="2">
        <v>5</v>
      </c>
      <c r="F11" s="13">
        <f t="shared" si="3"/>
        <v>0</v>
      </c>
      <c r="G11" s="14">
        <f t="shared" si="4"/>
        <v>0</v>
      </c>
      <c r="H11" s="4">
        <v>24</v>
      </c>
      <c r="I11" s="14">
        <v>40</v>
      </c>
      <c r="J11" s="6">
        <f t="shared" si="5"/>
        <v>16</v>
      </c>
      <c r="K11" s="15">
        <f t="shared" si="6"/>
        <v>0</v>
      </c>
      <c r="L11" s="16">
        <v>6</v>
      </c>
      <c r="M11" s="10">
        <v>5</v>
      </c>
      <c r="N11" s="11">
        <f t="shared" si="8"/>
        <v>0</v>
      </c>
      <c r="O11" s="15">
        <f t="shared" si="0"/>
        <v>0</v>
      </c>
      <c r="P11" s="17">
        <f t="shared" si="1"/>
        <v>5</v>
      </c>
      <c r="W11" s="13" t="s">
        <v>34</v>
      </c>
      <c r="X11" s="11">
        <f t="shared" si="2"/>
        <v>0</v>
      </c>
      <c r="Y11" s="8">
        <f t="shared" si="9"/>
        <v>0</v>
      </c>
    </row>
    <row r="12" spans="2:25" x14ac:dyDescent="0.25">
      <c r="B12" s="13">
        <v>10</v>
      </c>
      <c r="C12" s="13" t="s">
        <v>35</v>
      </c>
      <c r="D12" s="2">
        <v>3</v>
      </c>
      <c r="E12" s="2">
        <v>0</v>
      </c>
      <c r="F12" s="13">
        <f t="shared" si="3"/>
        <v>3</v>
      </c>
      <c r="G12" s="14">
        <f t="shared" si="4"/>
        <v>120</v>
      </c>
      <c r="H12" s="4">
        <v>24</v>
      </c>
      <c r="I12" s="14">
        <v>40</v>
      </c>
      <c r="J12" s="6">
        <f t="shared" si="5"/>
        <v>16</v>
      </c>
      <c r="K12" s="15">
        <f t="shared" si="6"/>
        <v>48</v>
      </c>
      <c r="L12" s="16">
        <v>5</v>
      </c>
      <c r="M12" s="10">
        <v>3</v>
      </c>
      <c r="N12" s="11">
        <f t="shared" si="8"/>
        <v>3</v>
      </c>
      <c r="O12" s="15">
        <f t="shared" si="0"/>
        <v>72</v>
      </c>
      <c r="P12" s="17">
        <f t="shared" si="1"/>
        <v>3</v>
      </c>
      <c r="W12" s="13" t="s">
        <v>35</v>
      </c>
      <c r="X12" s="11">
        <f t="shared" si="2"/>
        <v>3</v>
      </c>
      <c r="Y12" s="8">
        <f t="shared" si="9"/>
        <v>72</v>
      </c>
    </row>
    <row r="13" spans="2:25" x14ac:dyDescent="0.25">
      <c r="B13" s="13">
        <v>11</v>
      </c>
      <c r="C13" s="13" t="s">
        <v>36</v>
      </c>
      <c r="D13" s="2">
        <v>5</v>
      </c>
      <c r="E13" s="2">
        <v>0</v>
      </c>
      <c r="F13" s="13">
        <f t="shared" si="3"/>
        <v>5</v>
      </c>
      <c r="G13" s="14">
        <f t="shared" si="4"/>
        <v>200</v>
      </c>
      <c r="H13" s="4">
        <v>24</v>
      </c>
      <c r="I13" s="14">
        <v>40</v>
      </c>
      <c r="J13" s="6">
        <f t="shared" si="5"/>
        <v>16</v>
      </c>
      <c r="K13" s="15">
        <f t="shared" si="6"/>
        <v>80</v>
      </c>
      <c r="L13" s="16">
        <v>10</v>
      </c>
      <c r="M13" s="10">
        <f t="shared" si="7"/>
        <v>5</v>
      </c>
      <c r="N13" s="11">
        <f t="shared" si="8"/>
        <v>5</v>
      </c>
      <c r="O13" s="15">
        <f t="shared" si="0"/>
        <v>120</v>
      </c>
      <c r="P13" s="17">
        <f t="shared" si="1"/>
        <v>5</v>
      </c>
      <c r="W13" s="13" t="s">
        <v>36</v>
      </c>
      <c r="X13" s="11">
        <f t="shared" si="2"/>
        <v>5</v>
      </c>
      <c r="Y13" s="8">
        <f t="shared" si="9"/>
        <v>120</v>
      </c>
    </row>
    <row r="14" spans="2:25" x14ac:dyDescent="0.25">
      <c r="B14" s="13">
        <v>12</v>
      </c>
      <c r="C14" s="13" t="s">
        <v>33</v>
      </c>
      <c r="D14" s="2">
        <v>3</v>
      </c>
      <c r="E14" s="2">
        <v>0</v>
      </c>
      <c r="F14" s="13">
        <f t="shared" si="3"/>
        <v>3</v>
      </c>
      <c r="G14" s="14">
        <f t="shared" si="4"/>
        <v>120</v>
      </c>
      <c r="H14" s="4">
        <v>24</v>
      </c>
      <c r="I14" s="14">
        <v>40</v>
      </c>
      <c r="J14" s="6">
        <f t="shared" si="5"/>
        <v>16</v>
      </c>
      <c r="K14" s="15">
        <f t="shared" si="6"/>
        <v>48</v>
      </c>
      <c r="L14" s="16">
        <v>5</v>
      </c>
      <c r="M14" s="10">
        <v>3</v>
      </c>
      <c r="N14" s="11">
        <f t="shared" si="8"/>
        <v>3</v>
      </c>
      <c r="O14" s="15">
        <f t="shared" si="0"/>
        <v>72</v>
      </c>
      <c r="P14" s="17">
        <f t="shared" si="1"/>
        <v>3</v>
      </c>
      <c r="W14" s="13" t="s">
        <v>33</v>
      </c>
      <c r="X14" s="11">
        <f t="shared" si="2"/>
        <v>3</v>
      </c>
      <c r="Y14" s="8">
        <f t="shared" si="9"/>
        <v>72</v>
      </c>
    </row>
    <row r="15" spans="2:25" x14ac:dyDescent="0.25">
      <c r="B15" s="2">
        <v>13</v>
      </c>
      <c r="C15" s="2" t="s">
        <v>13</v>
      </c>
      <c r="D15" s="2">
        <v>5</v>
      </c>
      <c r="E15" s="2">
        <v>2</v>
      </c>
      <c r="F15" s="2">
        <f t="shared" si="3"/>
        <v>3</v>
      </c>
      <c r="G15" s="4">
        <f t="shared" si="4"/>
        <v>120</v>
      </c>
      <c r="H15" s="4">
        <v>24</v>
      </c>
      <c r="I15" s="4">
        <v>40</v>
      </c>
      <c r="J15" s="6">
        <f t="shared" si="5"/>
        <v>16</v>
      </c>
      <c r="K15" s="6">
        <f t="shared" si="6"/>
        <v>48</v>
      </c>
      <c r="L15" s="10">
        <v>10</v>
      </c>
      <c r="M15" s="10">
        <f t="shared" si="7"/>
        <v>5</v>
      </c>
      <c r="N15" s="11">
        <f t="shared" si="8"/>
        <v>3</v>
      </c>
      <c r="O15" s="8">
        <f t="shared" si="0"/>
        <v>72</v>
      </c>
      <c r="P15">
        <f t="shared" si="1"/>
        <v>5</v>
      </c>
      <c r="W15" s="2" t="s">
        <v>13</v>
      </c>
      <c r="X15" s="11">
        <f t="shared" si="2"/>
        <v>3</v>
      </c>
      <c r="Y15" s="8">
        <f t="shared" si="9"/>
        <v>72</v>
      </c>
    </row>
    <row r="16" spans="2:25" x14ac:dyDescent="0.25">
      <c r="B16" s="2">
        <v>14</v>
      </c>
      <c r="C16" s="2" t="s">
        <v>14</v>
      </c>
      <c r="D16" s="2">
        <v>5</v>
      </c>
      <c r="E16" s="2">
        <v>2</v>
      </c>
      <c r="F16" s="2">
        <f t="shared" si="3"/>
        <v>3</v>
      </c>
      <c r="G16" s="4">
        <f>+F16*23</f>
        <v>69</v>
      </c>
      <c r="H16" s="4">
        <v>15</v>
      </c>
      <c r="I16" s="4">
        <v>25</v>
      </c>
      <c r="J16" s="6">
        <f t="shared" si="5"/>
        <v>10</v>
      </c>
      <c r="K16" s="6">
        <f t="shared" si="6"/>
        <v>30</v>
      </c>
      <c r="L16" s="10">
        <v>10</v>
      </c>
      <c r="M16" s="10">
        <f t="shared" si="7"/>
        <v>5</v>
      </c>
      <c r="N16" s="11">
        <f t="shared" si="8"/>
        <v>3</v>
      </c>
      <c r="O16" s="8">
        <f t="shared" si="0"/>
        <v>45</v>
      </c>
      <c r="P16">
        <f t="shared" si="1"/>
        <v>5</v>
      </c>
      <c r="W16" s="2" t="s">
        <v>14</v>
      </c>
      <c r="X16" s="11">
        <f t="shared" si="2"/>
        <v>3</v>
      </c>
      <c r="Y16" s="8">
        <f t="shared" si="9"/>
        <v>45</v>
      </c>
    </row>
    <row r="17" spans="2:25" x14ac:dyDescent="0.25">
      <c r="B17" s="2">
        <v>15</v>
      </c>
      <c r="C17" s="2" t="s">
        <v>15</v>
      </c>
      <c r="D17" s="2">
        <v>5</v>
      </c>
      <c r="E17" s="2">
        <v>3</v>
      </c>
      <c r="F17" s="2">
        <f t="shared" si="3"/>
        <v>2</v>
      </c>
      <c r="G17" s="4">
        <f t="shared" ref="G17:G25" si="10">+F17*23</f>
        <v>46</v>
      </c>
      <c r="H17" s="4">
        <v>15</v>
      </c>
      <c r="I17" s="4">
        <v>25</v>
      </c>
      <c r="J17" s="6">
        <f t="shared" si="5"/>
        <v>10</v>
      </c>
      <c r="K17" s="6">
        <f t="shared" si="6"/>
        <v>20</v>
      </c>
      <c r="L17" s="10">
        <v>10</v>
      </c>
      <c r="M17" s="10">
        <f t="shared" si="7"/>
        <v>5</v>
      </c>
      <c r="N17" s="11">
        <f t="shared" si="8"/>
        <v>2</v>
      </c>
      <c r="O17" s="8">
        <f t="shared" si="0"/>
        <v>30</v>
      </c>
      <c r="P17">
        <f t="shared" si="1"/>
        <v>5</v>
      </c>
      <c r="W17" s="2" t="s">
        <v>15</v>
      </c>
      <c r="X17" s="11">
        <f t="shared" si="2"/>
        <v>2</v>
      </c>
      <c r="Y17" s="8">
        <f t="shared" si="9"/>
        <v>30</v>
      </c>
    </row>
    <row r="18" spans="2:25" x14ac:dyDescent="0.25">
      <c r="B18" s="2">
        <v>16</v>
      </c>
      <c r="C18" s="2" t="s">
        <v>16</v>
      </c>
      <c r="D18" s="2">
        <v>5</v>
      </c>
      <c r="E18" s="2">
        <v>2</v>
      </c>
      <c r="F18" s="2">
        <f t="shared" si="3"/>
        <v>3</v>
      </c>
      <c r="G18" s="4">
        <f t="shared" si="10"/>
        <v>69</v>
      </c>
      <c r="H18" s="4">
        <v>15</v>
      </c>
      <c r="I18" s="4">
        <v>25</v>
      </c>
      <c r="J18" s="6">
        <f t="shared" si="5"/>
        <v>10</v>
      </c>
      <c r="K18" s="6">
        <f t="shared" si="6"/>
        <v>30</v>
      </c>
      <c r="L18" s="10">
        <v>10</v>
      </c>
      <c r="M18" s="10">
        <f t="shared" si="7"/>
        <v>5</v>
      </c>
      <c r="N18" s="11">
        <f t="shared" si="8"/>
        <v>3</v>
      </c>
      <c r="O18" s="8">
        <f t="shared" si="0"/>
        <v>45</v>
      </c>
      <c r="P18">
        <f t="shared" si="1"/>
        <v>5</v>
      </c>
      <c r="W18" s="2" t="s">
        <v>16</v>
      </c>
      <c r="X18" s="11">
        <f t="shared" si="2"/>
        <v>3</v>
      </c>
      <c r="Y18" s="8">
        <f t="shared" si="9"/>
        <v>45</v>
      </c>
    </row>
    <row r="19" spans="2:25" x14ac:dyDescent="0.25">
      <c r="B19" s="2">
        <v>17</v>
      </c>
      <c r="C19" s="2" t="s">
        <v>17</v>
      </c>
      <c r="D19" s="2">
        <v>5</v>
      </c>
      <c r="E19" s="2">
        <v>7</v>
      </c>
      <c r="F19" s="2">
        <f t="shared" si="3"/>
        <v>-2</v>
      </c>
      <c r="G19" s="4">
        <f t="shared" si="10"/>
        <v>-46</v>
      </c>
      <c r="H19" s="4">
        <v>15</v>
      </c>
      <c r="I19" s="4">
        <v>25</v>
      </c>
      <c r="J19" s="6">
        <f t="shared" si="5"/>
        <v>10</v>
      </c>
      <c r="K19" s="6">
        <f t="shared" si="6"/>
        <v>-20</v>
      </c>
      <c r="L19" s="10">
        <v>10</v>
      </c>
      <c r="M19" s="10">
        <f t="shared" si="7"/>
        <v>5</v>
      </c>
      <c r="N19" s="11">
        <f t="shared" si="8"/>
        <v>-2</v>
      </c>
      <c r="O19" s="8">
        <f t="shared" si="0"/>
        <v>-30</v>
      </c>
      <c r="P19">
        <f t="shared" si="1"/>
        <v>5</v>
      </c>
      <c r="W19" s="2" t="s">
        <v>17</v>
      </c>
      <c r="X19" s="11">
        <f t="shared" si="2"/>
        <v>-2</v>
      </c>
      <c r="Y19" s="8">
        <f t="shared" si="9"/>
        <v>-30</v>
      </c>
    </row>
    <row r="20" spans="2:25" x14ac:dyDescent="0.25">
      <c r="B20" s="2">
        <v>18</v>
      </c>
      <c r="C20" s="2" t="s">
        <v>18</v>
      </c>
      <c r="D20" s="2">
        <v>5</v>
      </c>
      <c r="E20" s="2">
        <v>2</v>
      </c>
      <c r="F20" s="2">
        <f t="shared" si="3"/>
        <v>3</v>
      </c>
      <c r="G20" s="4">
        <f t="shared" si="10"/>
        <v>69</v>
      </c>
      <c r="H20" s="4">
        <v>15</v>
      </c>
      <c r="I20" s="4">
        <v>25</v>
      </c>
      <c r="J20" s="6">
        <f t="shared" si="5"/>
        <v>10</v>
      </c>
      <c r="K20" s="6">
        <f t="shared" si="6"/>
        <v>30</v>
      </c>
      <c r="L20" s="10">
        <v>10</v>
      </c>
      <c r="M20" s="10">
        <f t="shared" si="7"/>
        <v>5</v>
      </c>
      <c r="N20" s="11">
        <f t="shared" si="8"/>
        <v>3</v>
      </c>
      <c r="O20" s="8">
        <f t="shared" si="0"/>
        <v>45</v>
      </c>
      <c r="P20">
        <f t="shared" si="1"/>
        <v>5</v>
      </c>
      <c r="W20" s="2" t="s">
        <v>18</v>
      </c>
      <c r="X20" s="11">
        <f t="shared" si="2"/>
        <v>3</v>
      </c>
      <c r="Y20" s="8">
        <f t="shared" si="9"/>
        <v>45</v>
      </c>
    </row>
    <row r="21" spans="2:25" x14ac:dyDescent="0.25">
      <c r="B21" s="2">
        <v>19</v>
      </c>
      <c r="C21" s="2" t="s">
        <v>19</v>
      </c>
      <c r="D21" s="2">
        <v>5</v>
      </c>
      <c r="E21" s="2">
        <v>6</v>
      </c>
      <c r="F21" s="2">
        <f t="shared" si="3"/>
        <v>-1</v>
      </c>
      <c r="G21" s="4">
        <f t="shared" si="10"/>
        <v>-23</v>
      </c>
      <c r="H21" s="4">
        <v>15</v>
      </c>
      <c r="I21" s="4">
        <v>25</v>
      </c>
      <c r="J21" s="6">
        <f t="shared" si="5"/>
        <v>10</v>
      </c>
      <c r="K21" s="6">
        <f t="shared" si="6"/>
        <v>-10</v>
      </c>
      <c r="L21" s="10">
        <v>10</v>
      </c>
      <c r="M21" s="10">
        <f t="shared" si="7"/>
        <v>5</v>
      </c>
      <c r="N21" s="11">
        <f t="shared" si="8"/>
        <v>-1</v>
      </c>
      <c r="O21" s="8">
        <f t="shared" si="0"/>
        <v>-15</v>
      </c>
      <c r="P21">
        <f t="shared" si="1"/>
        <v>5</v>
      </c>
      <c r="S21" s="5"/>
      <c r="W21" s="2" t="s">
        <v>19</v>
      </c>
      <c r="X21" s="11">
        <f t="shared" si="2"/>
        <v>-1</v>
      </c>
      <c r="Y21" s="8">
        <f t="shared" si="9"/>
        <v>-15</v>
      </c>
    </row>
    <row r="22" spans="2:25" x14ac:dyDescent="0.25">
      <c r="B22" s="2">
        <v>20</v>
      </c>
      <c r="C22" s="2" t="s">
        <v>20</v>
      </c>
      <c r="D22" s="2">
        <v>32</v>
      </c>
      <c r="E22" s="2">
        <v>12</v>
      </c>
      <c r="F22" s="2">
        <f t="shared" si="3"/>
        <v>20</v>
      </c>
      <c r="G22" s="4">
        <f t="shared" si="10"/>
        <v>460</v>
      </c>
      <c r="H22" s="4">
        <v>15</v>
      </c>
      <c r="I22" s="4">
        <v>25</v>
      </c>
      <c r="J22" s="6">
        <f t="shared" si="5"/>
        <v>10</v>
      </c>
      <c r="K22" s="6">
        <f t="shared" si="6"/>
        <v>200</v>
      </c>
      <c r="L22" s="10">
        <v>32</v>
      </c>
      <c r="M22" s="10">
        <v>32</v>
      </c>
      <c r="N22" s="11">
        <f t="shared" si="8"/>
        <v>20</v>
      </c>
      <c r="O22" s="8">
        <f t="shared" si="0"/>
        <v>300</v>
      </c>
      <c r="P22">
        <f t="shared" si="1"/>
        <v>32</v>
      </c>
      <c r="W22" s="2" t="s">
        <v>20</v>
      </c>
      <c r="X22" s="11">
        <f t="shared" si="2"/>
        <v>20</v>
      </c>
      <c r="Y22" s="8">
        <f t="shared" si="9"/>
        <v>300</v>
      </c>
    </row>
    <row r="23" spans="2:25" x14ac:dyDescent="0.25">
      <c r="B23" s="2">
        <v>21</v>
      </c>
      <c r="C23" s="2" t="s">
        <v>31</v>
      </c>
      <c r="D23" s="2">
        <v>3</v>
      </c>
      <c r="E23" s="2">
        <v>4</v>
      </c>
      <c r="F23" s="2">
        <f t="shared" si="3"/>
        <v>-1</v>
      </c>
      <c r="G23" s="4">
        <f t="shared" si="10"/>
        <v>-23</v>
      </c>
      <c r="H23" s="4">
        <v>15</v>
      </c>
      <c r="I23" s="4">
        <v>25</v>
      </c>
      <c r="J23" s="6">
        <f t="shared" si="5"/>
        <v>10</v>
      </c>
      <c r="K23" s="6">
        <f t="shared" si="6"/>
        <v>-10</v>
      </c>
      <c r="L23" s="10">
        <v>5</v>
      </c>
      <c r="M23" s="10">
        <v>3</v>
      </c>
      <c r="N23" s="11">
        <f t="shared" si="8"/>
        <v>-1</v>
      </c>
      <c r="O23" s="8">
        <f t="shared" si="0"/>
        <v>-15</v>
      </c>
      <c r="P23">
        <f t="shared" si="1"/>
        <v>3</v>
      </c>
      <c r="T23" s="1" t="s">
        <v>28</v>
      </c>
      <c r="U23" s="8">
        <f>SUM(O3:O24)</f>
        <v>1227</v>
      </c>
      <c r="W23" s="2" t="s">
        <v>31</v>
      </c>
      <c r="X23" s="11">
        <f t="shared" si="2"/>
        <v>-1</v>
      </c>
      <c r="Y23" s="8">
        <f t="shared" si="9"/>
        <v>-15</v>
      </c>
    </row>
    <row r="24" spans="2:25" x14ac:dyDescent="0.25">
      <c r="B24" s="2">
        <v>22</v>
      </c>
      <c r="C24" s="2" t="s">
        <v>32</v>
      </c>
      <c r="D24" s="2">
        <v>3</v>
      </c>
      <c r="E24" s="2">
        <v>1</v>
      </c>
      <c r="F24" s="2">
        <f t="shared" si="3"/>
        <v>2</v>
      </c>
      <c r="G24" s="4">
        <f t="shared" si="10"/>
        <v>46</v>
      </c>
      <c r="H24" s="4">
        <v>15</v>
      </c>
      <c r="I24" s="4">
        <v>25</v>
      </c>
      <c r="J24" s="6">
        <f t="shared" si="5"/>
        <v>10</v>
      </c>
      <c r="K24" s="6">
        <f t="shared" si="6"/>
        <v>20</v>
      </c>
      <c r="L24" s="10">
        <v>5</v>
      </c>
      <c r="M24" s="10">
        <v>3</v>
      </c>
      <c r="N24" s="11">
        <f t="shared" si="8"/>
        <v>2</v>
      </c>
      <c r="O24" s="8">
        <f t="shared" si="0"/>
        <v>30</v>
      </c>
      <c r="P24">
        <f t="shared" si="1"/>
        <v>3</v>
      </c>
      <c r="R24" s="1" t="s">
        <v>37</v>
      </c>
      <c r="S24" s="3">
        <f>SUM(D3:D24)</f>
        <v>125</v>
      </c>
      <c r="T24" s="3">
        <f>SUM(E3:E24)</f>
        <v>63</v>
      </c>
      <c r="U24" s="3">
        <f>SUM(F3:F24)</f>
        <v>62</v>
      </c>
      <c r="V24" s="3">
        <f>SUM(G3:G24)</f>
        <v>1987</v>
      </c>
      <c r="W24" s="2" t="s">
        <v>32</v>
      </c>
      <c r="X24" s="11">
        <f t="shared" si="2"/>
        <v>2</v>
      </c>
      <c r="Y24" s="8">
        <f t="shared" si="9"/>
        <v>30</v>
      </c>
    </row>
    <row r="25" spans="2:25" x14ac:dyDescent="0.25">
      <c r="B25" s="2">
        <v>23</v>
      </c>
      <c r="C25" s="2" t="s">
        <v>48</v>
      </c>
      <c r="D25" s="2">
        <v>6</v>
      </c>
      <c r="E25" s="2">
        <v>6</v>
      </c>
      <c r="F25" s="2">
        <f t="shared" si="3"/>
        <v>0</v>
      </c>
      <c r="G25" s="4">
        <f t="shared" si="10"/>
        <v>0</v>
      </c>
      <c r="H25" s="4">
        <v>12</v>
      </c>
      <c r="I25" s="4">
        <v>25</v>
      </c>
      <c r="J25" s="6">
        <f t="shared" si="5"/>
        <v>13</v>
      </c>
      <c r="K25" s="6">
        <f t="shared" si="6"/>
        <v>0</v>
      </c>
      <c r="L25" s="10">
        <v>6</v>
      </c>
      <c r="M25" s="10"/>
      <c r="N25" s="11">
        <f>+L25-E25</f>
        <v>0</v>
      </c>
      <c r="O25" s="8">
        <f t="shared" si="0"/>
        <v>0</v>
      </c>
      <c r="P25">
        <f t="shared" si="1"/>
        <v>6</v>
      </c>
      <c r="R25" s="1" t="s">
        <v>38</v>
      </c>
      <c r="S25" s="3">
        <v>1513</v>
      </c>
      <c r="T25" s="3"/>
      <c r="U25" s="3" t="s">
        <v>30</v>
      </c>
      <c r="V25" s="3">
        <f>+V24+S25</f>
        <v>3500</v>
      </c>
      <c r="W25" s="1" t="s">
        <v>28</v>
      </c>
      <c r="X25" s="18">
        <f>SUM(Y3:Y24)</f>
        <v>1227</v>
      </c>
    </row>
    <row r="26" spans="2:25" x14ac:dyDescent="0.25">
      <c r="R26" s="1" t="s">
        <v>22</v>
      </c>
      <c r="S26" s="3">
        <v>1513</v>
      </c>
      <c r="T26" s="1"/>
      <c r="U26" s="3" t="s">
        <v>25</v>
      </c>
      <c r="V26" s="9">
        <f>SUM(K3:K24)</f>
        <v>818</v>
      </c>
    </row>
    <row r="27" spans="2:25" x14ac:dyDescent="0.25">
      <c r="P27" s="12"/>
      <c r="U27" t="s">
        <v>42</v>
      </c>
      <c r="V27" s="7">
        <f>+V26/2</f>
        <v>409</v>
      </c>
    </row>
    <row r="38" spans="2:22" x14ac:dyDescent="0.25">
      <c r="B38" s="29" t="s">
        <v>55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</row>
    <row r="39" spans="2:22" x14ac:dyDescent="0.25">
      <c r="B39" s="2" t="s">
        <v>0</v>
      </c>
      <c r="C39" s="2" t="s">
        <v>4</v>
      </c>
      <c r="D39" s="2" t="s">
        <v>1</v>
      </c>
      <c r="E39" s="2" t="s">
        <v>2</v>
      </c>
      <c r="F39" s="2" t="s">
        <v>23</v>
      </c>
      <c r="G39" s="2" t="s">
        <v>24</v>
      </c>
      <c r="H39" s="2" t="s">
        <v>59</v>
      </c>
      <c r="I39" s="2" t="s">
        <v>60</v>
      </c>
      <c r="J39" s="2" t="s">
        <v>61</v>
      </c>
      <c r="K39" s="2" t="s">
        <v>3</v>
      </c>
      <c r="L39" s="2"/>
      <c r="M39" s="2"/>
      <c r="N39" s="2"/>
      <c r="O39" s="2"/>
    </row>
    <row r="40" spans="2:22" x14ac:dyDescent="0.25">
      <c r="B40" s="2">
        <v>1</v>
      </c>
      <c r="C40" s="2" t="s">
        <v>41</v>
      </c>
      <c r="D40" s="2">
        <v>5</v>
      </c>
      <c r="E40" s="2">
        <v>0</v>
      </c>
      <c r="F40" s="2">
        <f>+D40-E40</f>
        <v>5</v>
      </c>
      <c r="G40" s="4">
        <f>+F40*40</f>
        <v>200</v>
      </c>
      <c r="H40" s="4">
        <v>25</v>
      </c>
      <c r="I40" s="4">
        <v>40</v>
      </c>
      <c r="J40" s="6">
        <f>(I40-(I40*0.002))-H40</f>
        <v>14.920000000000002</v>
      </c>
      <c r="K40" s="6">
        <f>+J40*F40</f>
        <v>74.600000000000009</v>
      </c>
      <c r="L40" s="10"/>
      <c r="M40" s="10"/>
      <c r="N40" s="11"/>
      <c r="O40" s="8"/>
      <c r="T40" s="31" t="s">
        <v>39</v>
      </c>
      <c r="U40" s="31"/>
      <c r="V40" s="31"/>
    </row>
    <row r="41" spans="2:22" x14ac:dyDescent="0.25">
      <c r="B41" s="2">
        <v>2</v>
      </c>
      <c r="C41" s="2" t="s">
        <v>40</v>
      </c>
      <c r="D41" s="2">
        <v>5</v>
      </c>
      <c r="E41" s="2">
        <v>0</v>
      </c>
      <c r="F41" s="2">
        <f t="shared" ref="F41:F59" si="11">+D41-E41</f>
        <v>5</v>
      </c>
      <c r="G41" s="4">
        <f t="shared" ref="G41:G52" si="12">+F41*40</f>
        <v>200</v>
      </c>
      <c r="H41" s="4">
        <v>25</v>
      </c>
      <c r="I41" s="4">
        <v>40</v>
      </c>
      <c r="J41" s="6">
        <f t="shared" ref="J41:J62" si="13">(I41-(I41*0.002))-H41</f>
        <v>14.920000000000002</v>
      </c>
      <c r="K41" s="6">
        <f t="shared" ref="K41:K59" si="14">+J41*F41</f>
        <v>74.600000000000009</v>
      </c>
      <c r="L41" s="10"/>
      <c r="M41" s="10"/>
      <c r="N41" s="11"/>
      <c r="O41" s="8"/>
      <c r="T41" s="2" t="s">
        <v>4</v>
      </c>
      <c r="U41" s="2" t="s">
        <v>27</v>
      </c>
      <c r="V41" s="2" t="s">
        <v>29</v>
      </c>
    </row>
    <row r="42" spans="2:22" x14ac:dyDescent="0.25">
      <c r="B42" s="2">
        <v>3</v>
      </c>
      <c r="C42" s="2" t="s">
        <v>7</v>
      </c>
      <c r="D42" s="2">
        <v>5</v>
      </c>
      <c r="E42" s="2">
        <v>3</v>
      </c>
      <c r="F42" s="2">
        <f t="shared" si="11"/>
        <v>2</v>
      </c>
      <c r="G42" s="4">
        <f t="shared" si="12"/>
        <v>80</v>
      </c>
      <c r="H42" s="4">
        <v>25</v>
      </c>
      <c r="I42" s="4">
        <v>40</v>
      </c>
      <c r="J42" s="6">
        <f t="shared" si="13"/>
        <v>14.920000000000002</v>
      </c>
      <c r="K42" s="6">
        <f t="shared" si="14"/>
        <v>29.840000000000003</v>
      </c>
      <c r="L42" s="10"/>
      <c r="M42" s="10"/>
      <c r="N42" s="11"/>
      <c r="O42" s="8"/>
      <c r="T42" s="2" t="s">
        <v>41</v>
      </c>
      <c r="U42" s="11">
        <f t="shared" ref="U42:U63" si="15">N40</f>
        <v>0</v>
      </c>
      <c r="V42" s="8">
        <f t="shared" ref="V42:V63" si="16">O40</f>
        <v>0</v>
      </c>
    </row>
    <row r="43" spans="2:22" x14ac:dyDescent="0.25">
      <c r="B43" s="2">
        <v>4</v>
      </c>
      <c r="C43" s="2" t="s">
        <v>8</v>
      </c>
      <c r="D43" s="2">
        <v>5</v>
      </c>
      <c r="E43" s="2">
        <v>3</v>
      </c>
      <c r="F43" s="2">
        <f t="shared" si="11"/>
        <v>2</v>
      </c>
      <c r="G43" s="4">
        <f t="shared" si="12"/>
        <v>80</v>
      </c>
      <c r="H43" s="4">
        <v>25</v>
      </c>
      <c r="I43" s="4">
        <v>40</v>
      </c>
      <c r="J43" s="6">
        <f t="shared" si="13"/>
        <v>14.920000000000002</v>
      </c>
      <c r="K43" s="6">
        <f t="shared" si="14"/>
        <v>29.840000000000003</v>
      </c>
      <c r="L43" s="10"/>
      <c r="M43" s="10"/>
      <c r="N43" s="11"/>
      <c r="O43" s="24"/>
      <c r="T43" s="2" t="s">
        <v>40</v>
      </c>
      <c r="U43" s="11">
        <f t="shared" si="15"/>
        <v>0</v>
      </c>
      <c r="V43" s="8">
        <f t="shared" si="16"/>
        <v>0</v>
      </c>
    </row>
    <row r="44" spans="2:22" x14ac:dyDescent="0.25">
      <c r="B44" s="2">
        <v>5</v>
      </c>
      <c r="C44" s="2" t="s">
        <v>9</v>
      </c>
      <c r="D44" s="2">
        <v>5</v>
      </c>
      <c r="E44" s="2">
        <v>5</v>
      </c>
      <c r="F44" s="2">
        <f t="shared" si="11"/>
        <v>0</v>
      </c>
      <c r="G44" s="4">
        <f t="shared" si="12"/>
        <v>0</v>
      </c>
      <c r="H44" s="4">
        <v>25</v>
      </c>
      <c r="I44" s="4">
        <v>40</v>
      </c>
      <c r="J44" s="6">
        <f t="shared" si="13"/>
        <v>14.920000000000002</v>
      </c>
      <c r="K44" s="6">
        <f t="shared" si="14"/>
        <v>0</v>
      </c>
      <c r="L44" s="10"/>
      <c r="M44" s="10"/>
      <c r="N44" s="11"/>
      <c r="O44" s="24"/>
      <c r="T44" s="2" t="s">
        <v>7</v>
      </c>
      <c r="U44" s="11">
        <f t="shared" si="15"/>
        <v>0</v>
      </c>
      <c r="V44" s="8">
        <f t="shared" si="16"/>
        <v>0</v>
      </c>
    </row>
    <row r="45" spans="2:22" x14ac:dyDescent="0.25">
      <c r="B45" s="2">
        <v>6</v>
      </c>
      <c r="C45" s="2" t="s">
        <v>10</v>
      </c>
      <c r="D45" s="2">
        <v>5</v>
      </c>
      <c r="E45" s="2">
        <v>5</v>
      </c>
      <c r="F45" s="2">
        <f t="shared" si="11"/>
        <v>0</v>
      </c>
      <c r="G45" s="4">
        <f t="shared" si="12"/>
        <v>0</v>
      </c>
      <c r="H45" s="4">
        <v>25</v>
      </c>
      <c r="I45" s="4">
        <v>40</v>
      </c>
      <c r="J45" s="6">
        <f t="shared" si="13"/>
        <v>14.920000000000002</v>
      </c>
      <c r="K45" s="6">
        <f t="shared" si="14"/>
        <v>0</v>
      </c>
      <c r="L45" s="10"/>
      <c r="M45" s="10"/>
      <c r="N45" s="11"/>
      <c r="O45" s="24"/>
      <c r="T45" s="2" t="s">
        <v>8</v>
      </c>
      <c r="U45" s="11">
        <f t="shared" si="15"/>
        <v>0</v>
      </c>
      <c r="V45" s="8">
        <f t="shared" si="16"/>
        <v>0</v>
      </c>
    </row>
    <row r="46" spans="2:22" x14ac:dyDescent="0.25">
      <c r="B46" s="13">
        <v>7</v>
      </c>
      <c r="C46" s="13" t="s">
        <v>11</v>
      </c>
      <c r="D46" s="20">
        <v>2</v>
      </c>
      <c r="E46" s="2">
        <v>0</v>
      </c>
      <c r="F46" s="13">
        <f t="shared" si="11"/>
        <v>2</v>
      </c>
      <c r="G46" s="14">
        <f t="shared" si="12"/>
        <v>80</v>
      </c>
      <c r="H46" s="14">
        <v>25</v>
      </c>
      <c r="I46" s="14">
        <v>40</v>
      </c>
      <c r="J46" s="6">
        <f t="shared" si="13"/>
        <v>14.920000000000002</v>
      </c>
      <c r="K46" s="15">
        <f t="shared" si="14"/>
        <v>29.840000000000003</v>
      </c>
      <c r="L46" s="16"/>
      <c r="M46" s="10"/>
      <c r="N46" s="16"/>
      <c r="O46" s="25"/>
      <c r="T46" s="2" t="s">
        <v>9</v>
      </c>
      <c r="U46" s="11">
        <f t="shared" si="15"/>
        <v>0</v>
      </c>
      <c r="V46" s="8">
        <f t="shared" si="16"/>
        <v>0</v>
      </c>
    </row>
    <row r="47" spans="2:22" x14ac:dyDescent="0.25">
      <c r="B47" s="20">
        <v>8</v>
      </c>
      <c r="C47" s="20" t="s">
        <v>12</v>
      </c>
      <c r="D47" s="20">
        <v>4</v>
      </c>
      <c r="E47" s="2">
        <v>1</v>
      </c>
      <c r="F47" s="20">
        <f t="shared" si="11"/>
        <v>3</v>
      </c>
      <c r="G47" s="21">
        <f t="shared" si="12"/>
        <v>120</v>
      </c>
      <c r="H47" s="21">
        <v>25</v>
      </c>
      <c r="I47" s="21">
        <v>40</v>
      </c>
      <c r="J47" s="6">
        <f t="shared" si="13"/>
        <v>14.920000000000002</v>
      </c>
      <c r="K47" s="22">
        <f t="shared" si="14"/>
        <v>44.760000000000005</v>
      </c>
      <c r="L47" s="10"/>
      <c r="M47" s="10"/>
      <c r="N47" s="11"/>
      <c r="O47" s="24"/>
      <c r="T47" s="2" t="s">
        <v>10</v>
      </c>
      <c r="U47" s="11">
        <f t="shared" si="15"/>
        <v>0</v>
      </c>
      <c r="V47" s="8">
        <f t="shared" si="16"/>
        <v>0</v>
      </c>
    </row>
    <row r="48" spans="2:22" x14ac:dyDescent="0.25">
      <c r="B48" s="13">
        <v>9</v>
      </c>
      <c r="C48" s="13" t="s">
        <v>34</v>
      </c>
      <c r="D48" s="20">
        <v>5</v>
      </c>
      <c r="E48" s="2">
        <v>5</v>
      </c>
      <c r="F48" s="13">
        <f t="shared" ref="F48" si="17">+D48-E48</f>
        <v>0</v>
      </c>
      <c r="G48" s="14">
        <f t="shared" ref="G48" si="18">+F48*40</f>
        <v>0</v>
      </c>
      <c r="H48" s="14">
        <v>25</v>
      </c>
      <c r="I48" s="14">
        <v>40</v>
      </c>
      <c r="J48" s="6">
        <f t="shared" si="13"/>
        <v>14.920000000000002</v>
      </c>
      <c r="K48" s="15">
        <f t="shared" ref="K48" si="19">+J48*F48</f>
        <v>0</v>
      </c>
      <c r="L48" s="16"/>
      <c r="M48" s="10"/>
      <c r="N48" s="16"/>
      <c r="O48" s="25"/>
      <c r="T48" s="13" t="s">
        <v>11</v>
      </c>
      <c r="U48" s="11">
        <f t="shared" si="15"/>
        <v>0</v>
      </c>
      <c r="V48" s="8">
        <f t="shared" si="16"/>
        <v>0</v>
      </c>
    </row>
    <row r="49" spans="2:22" x14ac:dyDescent="0.25">
      <c r="B49" s="13">
        <v>10</v>
      </c>
      <c r="C49" s="13" t="s">
        <v>35</v>
      </c>
      <c r="D49" s="20">
        <v>3</v>
      </c>
      <c r="E49" s="2">
        <v>0</v>
      </c>
      <c r="F49" s="13">
        <f t="shared" ref="F49:F50" si="20">+D49-E49</f>
        <v>3</v>
      </c>
      <c r="G49" s="14">
        <f t="shared" ref="G49:G50" si="21">+F49*40</f>
        <v>120</v>
      </c>
      <c r="H49" s="14">
        <v>25</v>
      </c>
      <c r="I49" s="14">
        <v>40</v>
      </c>
      <c r="J49" s="6">
        <f t="shared" si="13"/>
        <v>14.920000000000002</v>
      </c>
      <c r="K49" s="15">
        <f t="shared" ref="K49:K50" si="22">+J49*F49</f>
        <v>44.760000000000005</v>
      </c>
      <c r="L49" s="16"/>
      <c r="M49" s="10"/>
      <c r="N49" s="16"/>
      <c r="O49" s="25"/>
      <c r="T49" s="2" t="s">
        <v>12</v>
      </c>
      <c r="U49" s="11">
        <f t="shared" si="15"/>
        <v>0</v>
      </c>
      <c r="V49" s="8">
        <f t="shared" si="16"/>
        <v>0</v>
      </c>
    </row>
    <row r="50" spans="2:22" x14ac:dyDescent="0.25">
      <c r="B50" s="13">
        <v>11</v>
      </c>
      <c r="C50" s="13" t="s">
        <v>36</v>
      </c>
      <c r="D50" s="20">
        <v>5</v>
      </c>
      <c r="E50" s="2">
        <v>0</v>
      </c>
      <c r="F50" s="13">
        <f t="shared" si="20"/>
        <v>5</v>
      </c>
      <c r="G50" s="14">
        <f t="shared" si="21"/>
        <v>200</v>
      </c>
      <c r="H50" s="14">
        <v>25</v>
      </c>
      <c r="I50" s="14">
        <v>40</v>
      </c>
      <c r="J50" s="6">
        <f t="shared" si="13"/>
        <v>14.920000000000002</v>
      </c>
      <c r="K50" s="15">
        <f t="shared" si="22"/>
        <v>74.600000000000009</v>
      </c>
      <c r="L50" s="16"/>
      <c r="M50" s="10"/>
      <c r="N50" s="16"/>
      <c r="O50" s="25"/>
      <c r="T50" s="13" t="s">
        <v>34</v>
      </c>
      <c r="U50" s="11">
        <f t="shared" si="15"/>
        <v>0</v>
      </c>
      <c r="V50" s="8">
        <f t="shared" si="16"/>
        <v>0</v>
      </c>
    </row>
    <row r="51" spans="2:22" x14ac:dyDescent="0.25">
      <c r="B51" s="13">
        <v>12</v>
      </c>
      <c r="C51" s="13" t="s">
        <v>33</v>
      </c>
      <c r="D51" s="20">
        <v>3</v>
      </c>
      <c r="E51" s="2">
        <v>0</v>
      </c>
      <c r="F51" s="13">
        <f t="shared" si="11"/>
        <v>3</v>
      </c>
      <c r="G51" s="14">
        <f t="shared" si="12"/>
        <v>120</v>
      </c>
      <c r="H51" s="14">
        <v>25</v>
      </c>
      <c r="I51" s="14">
        <v>40</v>
      </c>
      <c r="J51" s="6">
        <f t="shared" si="13"/>
        <v>14.920000000000002</v>
      </c>
      <c r="K51" s="15">
        <f t="shared" ref="K51" si="23">+J51*F51</f>
        <v>44.760000000000005</v>
      </c>
      <c r="L51" s="16"/>
      <c r="M51" s="10"/>
      <c r="N51" s="16"/>
      <c r="O51" s="25"/>
      <c r="T51" s="13" t="s">
        <v>35</v>
      </c>
      <c r="U51" s="11">
        <f t="shared" si="15"/>
        <v>0</v>
      </c>
      <c r="V51" s="8">
        <f t="shared" si="16"/>
        <v>0</v>
      </c>
    </row>
    <row r="52" spans="2:22" x14ac:dyDescent="0.25">
      <c r="B52" s="2">
        <v>13</v>
      </c>
      <c r="C52" s="2" t="s">
        <v>13</v>
      </c>
      <c r="D52" s="2">
        <v>5</v>
      </c>
      <c r="E52" s="2">
        <v>2</v>
      </c>
      <c r="F52" s="2">
        <f t="shared" si="11"/>
        <v>3</v>
      </c>
      <c r="G52" s="4">
        <f t="shared" si="12"/>
        <v>120</v>
      </c>
      <c r="H52" s="4">
        <v>25</v>
      </c>
      <c r="I52" s="4">
        <v>40</v>
      </c>
      <c r="J52" s="6">
        <f t="shared" si="13"/>
        <v>14.920000000000002</v>
      </c>
      <c r="K52" s="6">
        <f t="shared" si="14"/>
        <v>44.760000000000005</v>
      </c>
      <c r="L52" s="10"/>
      <c r="M52" s="10"/>
      <c r="N52" s="11"/>
      <c r="O52" s="8"/>
      <c r="T52" s="13" t="s">
        <v>36</v>
      </c>
      <c r="U52" s="11">
        <f t="shared" si="15"/>
        <v>0</v>
      </c>
      <c r="V52" s="8">
        <f t="shared" si="16"/>
        <v>0</v>
      </c>
    </row>
    <row r="53" spans="2:22" x14ac:dyDescent="0.25">
      <c r="B53" s="2">
        <v>14</v>
      </c>
      <c r="C53" s="2" t="s">
        <v>14</v>
      </c>
      <c r="D53" s="2">
        <v>5</v>
      </c>
      <c r="E53" s="2">
        <v>2</v>
      </c>
      <c r="F53" s="2">
        <f t="shared" si="11"/>
        <v>3</v>
      </c>
      <c r="G53" s="4">
        <f>+F53*23</f>
        <v>69</v>
      </c>
      <c r="H53" s="4">
        <v>15</v>
      </c>
      <c r="I53" s="4">
        <v>23</v>
      </c>
      <c r="J53" s="6">
        <f t="shared" si="13"/>
        <v>7.9540000000000006</v>
      </c>
      <c r="K53" s="6">
        <f t="shared" si="14"/>
        <v>23.862000000000002</v>
      </c>
      <c r="L53" s="10"/>
      <c r="M53" s="10"/>
      <c r="N53" s="11"/>
      <c r="O53" s="8"/>
      <c r="T53" s="13" t="s">
        <v>33</v>
      </c>
      <c r="U53" s="11">
        <f t="shared" si="15"/>
        <v>0</v>
      </c>
      <c r="V53" s="8">
        <f t="shared" si="16"/>
        <v>0</v>
      </c>
    </row>
    <row r="54" spans="2:22" x14ac:dyDescent="0.25">
      <c r="B54" s="2">
        <v>15</v>
      </c>
      <c r="C54" s="2" t="s">
        <v>15</v>
      </c>
      <c r="D54" s="2">
        <v>5</v>
      </c>
      <c r="E54" s="2">
        <v>3</v>
      </c>
      <c r="F54" s="2">
        <f t="shared" si="11"/>
        <v>2</v>
      </c>
      <c r="G54" s="4">
        <f t="shared" ref="G54:G59" si="24">+F54*23</f>
        <v>46</v>
      </c>
      <c r="H54" s="4">
        <v>15</v>
      </c>
      <c r="I54" s="4">
        <v>23</v>
      </c>
      <c r="J54" s="6">
        <f t="shared" si="13"/>
        <v>7.9540000000000006</v>
      </c>
      <c r="K54" s="6">
        <f t="shared" si="14"/>
        <v>15.908000000000001</v>
      </c>
      <c r="L54" s="10"/>
      <c r="M54" s="10"/>
      <c r="N54" s="11"/>
      <c r="O54" s="8"/>
      <c r="T54" s="2" t="s">
        <v>13</v>
      </c>
      <c r="U54" s="11">
        <f t="shared" si="15"/>
        <v>0</v>
      </c>
      <c r="V54" s="8">
        <f t="shared" si="16"/>
        <v>0</v>
      </c>
    </row>
    <row r="55" spans="2:22" x14ac:dyDescent="0.25">
      <c r="B55" s="2">
        <v>16</v>
      </c>
      <c r="C55" s="2" t="s">
        <v>16</v>
      </c>
      <c r="D55" s="2">
        <v>5</v>
      </c>
      <c r="E55" s="2">
        <v>2</v>
      </c>
      <c r="F55" s="2">
        <f t="shared" si="11"/>
        <v>3</v>
      </c>
      <c r="G55" s="4">
        <f t="shared" si="24"/>
        <v>69</v>
      </c>
      <c r="H55" s="4">
        <v>15</v>
      </c>
      <c r="I55" s="4">
        <v>23</v>
      </c>
      <c r="J55" s="6">
        <f t="shared" si="13"/>
        <v>7.9540000000000006</v>
      </c>
      <c r="K55" s="6">
        <f t="shared" si="14"/>
        <v>23.862000000000002</v>
      </c>
      <c r="L55" s="10"/>
      <c r="M55" s="10"/>
      <c r="N55" s="11"/>
      <c r="O55" s="8"/>
      <c r="T55" s="2" t="s">
        <v>14</v>
      </c>
      <c r="U55" s="11">
        <f t="shared" si="15"/>
        <v>0</v>
      </c>
      <c r="V55" s="8">
        <f t="shared" si="16"/>
        <v>0</v>
      </c>
    </row>
    <row r="56" spans="2:22" x14ac:dyDescent="0.25">
      <c r="B56" s="2">
        <v>17</v>
      </c>
      <c r="C56" s="2" t="s">
        <v>17</v>
      </c>
      <c r="D56" s="2">
        <v>5</v>
      </c>
      <c r="E56" s="2">
        <v>7</v>
      </c>
      <c r="F56" s="2">
        <f t="shared" si="11"/>
        <v>-2</v>
      </c>
      <c r="G56" s="4">
        <f t="shared" si="24"/>
        <v>-46</v>
      </c>
      <c r="H56" s="4">
        <v>15</v>
      </c>
      <c r="I56" s="4">
        <v>23</v>
      </c>
      <c r="J56" s="6">
        <f t="shared" si="13"/>
        <v>7.9540000000000006</v>
      </c>
      <c r="K56" s="6">
        <f t="shared" si="14"/>
        <v>-15.908000000000001</v>
      </c>
      <c r="L56" s="10"/>
      <c r="M56" s="10"/>
      <c r="N56" s="11"/>
      <c r="O56" s="8"/>
      <c r="T56" s="2" t="s">
        <v>15</v>
      </c>
      <c r="U56" s="11">
        <f t="shared" si="15"/>
        <v>0</v>
      </c>
      <c r="V56" s="8">
        <f t="shared" si="16"/>
        <v>0</v>
      </c>
    </row>
    <row r="57" spans="2:22" x14ac:dyDescent="0.25">
      <c r="B57" s="2">
        <v>18</v>
      </c>
      <c r="C57" s="2" t="s">
        <v>18</v>
      </c>
      <c r="D57" s="2">
        <v>5</v>
      </c>
      <c r="E57" s="2">
        <v>2</v>
      </c>
      <c r="F57" s="2">
        <f t="shared" si="11"/>
        <v>3</v>
      </c>
      <c r="G57" s="4">
        <f t="shared" si="24"/>
        <v>69</v>
      </c>
      <c r="H57" s="4">
        <v>15</v>
      </c>
      <c r="I57" s="4">
        <v>23</v>
      </c>
      <c r="J57" s="6">
        <f t="shared" si="13"/>
        <v>7.9540000000000006</v>
      </c>
      <c r="K57" s="6">
        <f t="shared" si="14"/>
        <v>23.862000000000002</v>
      </c>
      <c r="L57" s="10"/>
      <c r="M57" s="10"/>
      <c r="N57" s="11"/>
      <c r="O57" s="8"/>
      <c r="T57" s="2" t="s">
        <v>16</v>
      </c>
      <c r="U57" s="11">
        <f t="shared" si="15"/>
        <v>0</v>
      </c>
      <c r="V57" s="8">
        <f t="shared" si="16"/>
        <v>0</v>
      </c>
    </row>
    <row r="58" spans="2:22" x14ac:dyDescent="0.25">
      <c r="B58" s="2">
        <v>19</v>
      </c>
      <c r="C58" s="2" t="s">
        <v>19</v>
      </c>
      <c r="D58" s="2">
        <v>5</v>
      </c>
      <c r="E58" s="2">
        <v>6</v>
      </c>
      <c r="F58" s="2">
        <f t="shared" si="11"/>
        <v>-1</v>
      </c>
      <c r="G58" s="4">
        <f t="shared" si="24"/>
        <v>-23</v>
      </c>
      <c r="H58" s="4">
        <v>15</v>
      </c>
      <c r="I58" s="4">
        <v>23</v>
      </c>
      <c r="J58" s="6">
        <f t="shared" si="13"/>
        <v>7.9540000000000006</v>
      </c>
      <c r="K58" s="6">
        <f t="shared" si="14"/>
        <v>-7.9540000000000006</v>
      </c>
      <c r="L58" s="10"/>
      <c r="M58" s="10"/>
      <c r="N58" s="11"/>
      <c r="O58" s="8"/>
      <c r="T58" s="2" t="s">
        <v>17</v>
      </c>
      <c r="U58" s="11">
        <f t="shared" si="15"/>
        <v>0</v>
      </c>
      <c r="V58" s="8">
        <f t="shared" si="16"/>
        <v>0</v>
      </c>
    </row>
    <row r="59" spans="2:22" x14ac:dyDescent="0.25">
      <c r="B59" s="2">
        <v>20</v>
      </c>
      <c r="C59" s="2" t="s">
        <v>20</v>
      </c>
      <c r="D59" s="2">
        <v>32</v>
      </c>
      <c r="E59" s="2">
        <v>12</v>
      </c>
      <c r="F59" s="2">
        <f t="shared" si="11"/>
        <v>20</v>
      </c>
      <c r="G59" s="4">
        <f t="shared" si="24"/>
        <v>460</v>
      </c>
      <c r="H59" s="4">
        <v>12</v>
      </c>
      <c r="I59" s="4">
        <v>23</v>
      </c>
      <c r="J59" s="6">
        <f t="shared" si="13"/>
        <v>10.954000000000001</v>
      </c>
      <c r="K59" s="6">
        <f t="shared" si="14"/>
        <v>219.08</v>
      </c>
      <c r="L59" s="10"/>
      <c r="M59" s="10"/>
      <c r="N59" s="11"/>
      <c r="O59" s="8"/>
      <c r="T59" s="2" t="s">
        <v>18</v>
      </c>
      <c r="U59" s="11">
        <f t="shared" si="15"/>
        <v>0</v>
      </c>
      <c r="V59" s="8">
        <f t="shared" si="16"/>
        <v>0</v>
      </c>
    </row>
    <row r="60" spans="2:22" x14ac:dyDescent="0.25">
      <c r="B60" s="2">
        <v>21</v>
      </c>
      <c r="C60" s="2" t="s">
        <v>31</v>
      </c>
      <c r="D60" s="2">
        <v>3</v>
      </c>
      <c r="E60" s="2">
        <v>4</v>
      </c>
      <c r="F60" s="2">
        <f t="shared" ref="F60:F61" si="25">+D60-E60</f>
        <v>-1</v>
      </c>
      <c r="G60" s="4">
        <f t="shared" ref="G60:G61" si="26">+F60*23</f>
        <v>-23</v>
      </c>
      <c r="H60" s="4">
        <v>12</v>
      </c>
      <c r="I60" s="4">
        <v>23</v>
      </c>
      <c r="J60" s="6">
        <f t="shared" si="13"/>
        <v>10.954000000000001</v>
      </c>
      <c r="K60" s="6">
        <f t="shared" ref="K60:K61" si="27">+J60*F60</f>
        <v>-10.954000000000001</v>
      </c>
      <c r="L60" s="10"/>
      <c r="M60" s="10"/>
      <c r="N60" s="11"/>
      <c r="O60" s="8"/>
      <c r="T60" s="2" t="s">
        <v>19</v>
      </c>
      <c r="U60" s="11">
        <f t="shared" si="15"/>
        <v>0</v>
      </c>
      <c r="V60" s="8">
        <f t="shared" si="16"/>
        <v>0</v>
      </c>
    </row>
    <row r="61" spans="2:22" x14ac:dyDescent="0.25">
      <c r="B61" s="2">
        <v>22</v>
      </c>
      <c r="C61" s="2" t="s">
        <v>32</v>
      </c>
      <c r="D61" s="2">
        <v>3</v>
      </c>
      <c r="E61" s="2">
        <v>1</v>
      </c>
      <c r="F61" s="2">
        <f t="shared" si="25"/>
        <v>2</v>
      </c>
      <c r="G61" s="4">
        <f t="shared" si="26"/>
        <v>46</v>
      </c>
      <c r="H61" s="4">
        <v>12</v>
      </c>
      <c r="I61" s="4">
        <v>23</v>
      </c>
      <c r="J61" s="6">
        <f t="shared" si="13"/>
        <v>10.954000000000001</v>
      </c>
      <c r="K61" s="6">
        <f t="shared" si="27"/>
        <v>21.908000000000001</v>
      </c>
      <c r="L61" s="10"/>
      <c r="M61" s="10"/>
      <c r="N61" s="11"/>
      <c r="O61" s="8"/>
      <c r="T61" s="2" t="s">
        <v>20</v>
      </c>
      <c r="U61" s="11">
        <f t="shared" si="15"/>
        <v>0</v>
      </c>
      <c r="V61" s="8">
        <f t="shared" si="16"/>
        <v>0</v>
      </c>
    </row>
    <row r="62" spans="2:22" x14ac:dyDescent="0.25">
      <c r="B62" s="2">
        <v>23</v>
      </c>
      <c r="C62" s="2" t="s">
        <v>48</v>
      </c>
      <c r="D62" s="2">
        <v>6</v>
      </c>
      <c r="E62" s="2">
        <v>6</v>
      </c>
      <c r="F62" s="2">
        <f t="shared" ref="F62" si="28">+D62-E62</f>
        <v>0</v>
      </c>
      <c r="G62" s="4">
        <f t="shared" ref="G62" si="29">+F62*23</f>
        <v>0</v>
      </c>
      <c r="H62" s="4">
        <v>12</v>
      </c>
      <c r="I62" s="4">
        <v>23</v>
      </c>
      <c r="J62" s="6">
        <f t="shared" si="13"/>
        <v>10.954000000000001</v>
      </c>
      <c r="K62" s="6">
        <f t="shared" ref="K62" si="30">+J62*F62</f>
        <v>0</v>
      </c>
      <c r="L62" s="10"/>
      <c r="M62" s="10"/>
      <c r="N62" s="11"/>
      <c r="O62" s="8"/>
      <c r="T62" s="2" t="s">
        <v>31</v>
      </c>
      <c r="U62" s="11">
        <f t="shared" si="15"/>
        <v>0</v>
      </c>
      <c r="V62" s="8">
        <f t="shared" si="16"/>
        <v>0</v>
      </c>
    </row>
    <row r="63" spans="2:22" x14ac:dyDescent="0.25">
      <c r="T63" s="2" t="s">
        <v>32</v>
      </c>
      <c r="U63" s="11">
        <f t="shared" si="15"/>
        <v>0</v>
      </c>
      <c r="V63" s="8">
        <f t="shared" si="16"/>
        <v>0</v>
      </c>
    </row>
    <row r="64" spans="2:22" x14ac:dyDescent="0.25">
      <c r="T64" s="1" t="s">
        <v>28</v>
      </c>
      <c r="U64" s="8">
        <f>SUM(V42:V63)</f>
        <v>0</v>
      </c>
    </row>
    <row r="67" spans="3:14" x14ac:dyDescent="0.25">
      <c r="C67" s="1" t="s">
        <v>47</v>
      </c>
      <c r="D67" s="19">
        <f>SUM(D40:D62)</f>
        <v>131</v>
      </c>
      <c r="E67" s="3">
        <f>SUM(E40:E62)</f>
        <v>69</v>
      </c>
      <c r="F67" s="19">
        <f>SUM(F40:F62)</f>
        <v>62</v>
      </c>
      <c r="G67" s="3">
        <f>SUM(G40:G62)</f>
        <v>1987</v>
      </c>
      <c r="N67" s="5"/>
    </row>
    <row r="68" spans="3:14" x14ac:dyDescent="0.25">
      <c r="C68" s="1" t="s">
        <v>21</v>
      </c>
      <c r="D68" s="3">
        <v>112</v>
      </c>
      <c r="E68" s="3"/>
      <c r="F68" s="3" t="s">
        <v>30</v>
      </c>
      <c r="G68" s="3">
        <f>+G67+D68</f>
        <v>2099</v>
      </c>
    </row>
    <row r="69" spans="3:14" x14ac:dyDescent="0.25">
      <c r="C69" s="1" t="s">
        <v>22</v>
      </c>
      <c r="D69" s="3">
        <v>112</v>
      </c>
      <c r="E69" s="1"/>
      <c r="F69" s="3" t="s">
        <v>25</v>
      </c>
      <c r="G69" s="9">
        <f>SUM(K40:K62)</f>
        <v>786.02600000000007</v>
      </c>
      <c r="H69" s="7">
        <f>+G69/2</f>
        <v>393.01300000000003</v>
      </c>
    </row>
  </sheetData>
  <mergeCells count="3">
    <mergeCell ref="B1:O1"/>
    <mergeCell ref="B38:O38"/>
    <mergeCell ref="T40:V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568E-C8BF-4CAC-962C-4B9EA802F0E8}">
  <dimension ref="B1:Y70"/>
  <sheetViews>
    <sheetView zoomScale="85" zoomScaleNormal="85" workbookViewId="0">
      <selection activeCell="E3" sqref="E3:E25"/>
    </sheetView>
  </sheetViews>
  <sheetFormatPr baseColWidth="10" defaultRowHeight="15" x14ac:dyDescent="0.25"/>
  <cols>
    <col min="3" max="3" width="16.28515625" bestFit="1" customWidth="1"/>
    <col min="4" max="4" width="14.85546875" bestFit="1" customWidth="1"/>
    <col min="5" max="5" width="15.5703125" bestFit="1" customWidth="1"/>
    <col min="6" max="6" width="17.28515625" bestFit="1" customWidth="1"/>
    <col min="7" max="7" width="16.5703125" bestFit="1" customWidth="1"/>
    <col min="8" max="9" width="13.140625" bestFit="1" customWidth="1"/>
    <col min="10" max="11" width="7.85546875" bestFit="1" customWidth="1"/>
    <col min="13" max="13" width="16.28515625" bestFit="1" customWidth="1"/>
    <col min="14" max="14" width="14.140625" bestFit="1" customWidth="1"/>
    <col min="15" max="15" width="15.5703125" bestFit="1" customWidth="1"/>
    <col min="16" max="16" width="12" bestFit="1" customWidth="1"/>
    <col min="17" max="17" width="41.28515625" bestFit="1" customWidth="1"/>
    <col min="18" max="19" width="18.7109375" bestFit="1" customWidth="1"/>
    <col min="20" max="20" width="21.28515625" bestFit="1" customWidth="1"/>
    <col min="21" max="21" width="18.7109375" bestFit="1" customWidth="1"/>
    <col min="22" max="22" width="10.42578125" bestFit="1" customWidth="1"/>
    <col min="23" max="24" width="21.28515625" bestFit="1" customWidth="1"/>
  </cols>
  <sheetData>
    <row r="1" spans="2:25" x14ac:dyDescent="0.25">
      <c r="B1" s="27" t="s">
        <v>50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W1" s="32" t="s">
        <v>53</v>
      </c>
      <c r="X1" s="33"/>
      <c r="Y1" s="2"/>
    </row>
    <row r="2" spans="2:25" x14ac:dyDescent="0.25">
      <c r="B2" s="2" t="s">
        <v>0</v>
      </c>
      <c r="C2" s="2" t="s">
        <v>4</v>
      </c>
      <c r="D2" s="2" t="s">
        <v>1</v>
      </c>
      <c r="E2" s="2" t="s">
        <v>62</v>
      </c>
      <c r="F2" s="2" t="s">
        <v>2</v>
      </c>
      <c r="G2" s="2" t="s">
        <v>23</v>
      </c>
      <c r="H2" s="2" t="s">
        <v>24</v>
      </c>
      <c r="I2" s="2" t="s">
        <v>59</v>
      </c>
      <c r="J2" s="2" t="s">
        <v>60</v>
      </c>
      <c r="K2" s="2" t="s">
        <v>61</v>
      </c>
      <c r="L2" s="2" t="s">
        <v>3</v>
      </c>
      <c r="M2" s="2" t="s">
        <v>26</v>
      </c>
      <c r="N2" s="2" t="s">
        <v>51</v>
      </c>
      <c r="O2" s="2" t="s">
        <v>27</v>
      </c>
      <c r="P2" s="2" t="s">
        <v>29</v>
      </c>
      <c r="Q2" s="12" t="s">
        <v>52</v>
      </c>
      <c r="W2" s="2" t="s">
        <v>4</v>
      </c>
      <c r="X2" s="2" t="s">
        <v>27</v>
      </c>
      <c r="Y2" s="2" t="s">
        <v>29</v>
      </c>
    </row>
    <row r="3" spans="2:25" x14ac:dyDescent="0.25">
      <c r="B3" s="2">
        <v>1</v>
      </c>
      <c r="C3" s="2" t="s">
        <v>5</v>
      </c>
      <c r="D3" s="2">
        <v>8</v>
      </c>
      <c r="E3" s="2">
        <f>+D3+X3</f>
        <v>8</v>
      </c>
      <c r="F3" s="2">
        <v>8</v>
      </c>
      <c r="G3" s="2">
        <f t="shared" ref="G3:G25" si="0">+D3-F3</f>
        <v>0</v>
      </c>
      <c r="H3" s="4">
        <f>+G3*40</f>
        <v>0</v>
      </c>
      <c r="I3" s="4">
        <v>24</v>
      </c>
      <c r="J3" s="4">
        <v>40</v>
      </c>
      <c r="K3" s="6">
        <f>(J3-(J3*0.12))-I3</f>
        <v>11.200000000000003</v>
      </c>
      <c r="L3" s="6">
        <f>+K3*G3</f>
        <v>0</v>
      </c>
      <c r="M3" s="10">
        <v>10</v>
      </c>
      <c r="N3" s="10">
        <v>6</v>
      </c>
      <c r="O3" s="11">
        <f>MAX(N3-F3, 0)</f>
        <v>0</v>
      </c>
      <c r="P3" s="8">
        <f t="shared" ref="P3:P25" si="1">+O3*I3</f>
        <v>0</v>
      </c>
      <c r="Q3">
        <f t="shared" ref="Q3:Q25" si="2">+O3+F3</f>
        <v>8</v>
      </c>
      <c r="T3">
        <f>+V3*25</f>
        <v>625</v>
      </c>
      <c r="U3" t="s">
        <v>43</v>
      </c>
      <c r="V3">
        <f>SUM(X3:X15)</f>
        <v>25</v>
      </c>
      <c r="W3" s="2" t="s">
        <v>41</v>
      </c>
      <c r="X3" s="11">
        <f t="shared" ref="X3:X24" si="3">O3</f>
        <v>0</v>
      </c>
      <c r="Y3" s="8">
        <f t="shared" ref="Y3:Y24" si="4">P3</f>
        <v>0</v>
      </c>
    </row>
    <row r="4" spans="2:25" x14ac:dyDescent="0.25">
      <c r="B4" s="2">
        <v>2</v>
      </c>
      <c r="C4" s="2" t="s">
        <v>6</v>
      </c>
      <c r="D4" s="2">
        <v>6</v>
      </c>
      <c r="E4" s="2">
        <f t="shared" ref="E4:E24" si="5">+D4+X4</f>
        <v>7</v>
      </c>
      <c r="F4" s="2">
        <v>5</v>
      </c>
      <c r="G4" s="2">
        <f t="shared" si="0"/>
        <v>1</v>
      </c>
      <c r="H4" s="4">
        <f t="shared" ref="H4:H15" si="6">+G4*40</f>
        <v>40</v>
      </c>
      <c r="I4" s="4">
        <v>24</v>
      </c>
      <c r="J4" s="4">
        <v>40</v>
      </c>
      <c r="K4" s="6">
        <f t="shared" ref="K4:K25" si="7">(J4-(J4*0.12))-I4</f>
        <v>11.200000000000003</v>
      </c>
      <c r="L4" s="6">
        <f t="shared" ref="L4:L24" si="8">+K4*G4</f>
        <v>11.200000000000003</v>
      </c>
      <c r="M4" s="10">
        <v>10</v>
      </c>
      <c r="N4" s="10">
        <v>6</v>
      </c>
      <c r="O4" s="11">
        <f t="shared" ref="O4:O25" si="9">MAX(N4-F4, 0)</f>
        <v>1</v>
      </c>
      <c r="P4" s="8">
        <f t="shared" si="1"/>
        <v>24</v>
      </c>
      <c r="Q4">
        <f t="shared" si="2"/>
        <v>6</v>
      </c>
      <c r="T4">
        <f>+V4*15</f>
        <v>480</v>
      </c>
      <c r="U4" t="s">
        <v>44</v>
      </c>
      <c r="V4">
        <f>SUM(X16:X24)-X22</f>
        <v>32</v>
      </c>
      <c r="W4" s="2" t="s">
        <v>40</v>
      </c>
      <c r="X4" s="11">
        <f t="shared" si="3"/>
        <v>1</v>
      </c>
      <c r="Y4" s="8">
        <f t="shared" si="4"/>
        <v>24</v>
      </c>
    </row>
    <row r="5" spans="2:25" x14ac:dyDescent="0.25">
      <c r="B5" s="2">
        <v>3</v>
      </c>
      <c r="C5" s="2" t="s">
        <v>7</v>
      </c>
      <c r="D5" s="2">
        <v>6</v>
      </c>
      <c r="E5" s="2">
        <f t="shared" si="5"/>
        <v>9</v>
      </c>
      <c r="F5" s="2">
        <v>3</v>
      </c>
      <c r="G5" s="2">
        <f t="shared" si="0"/>
        <v>3</v>
      </c>
      <c r="H5" s="4">
        <f t="shared" si="6"/>
        <v>120</v>
      </c>
      <c r="I5" s="4">
        <v>24</v>
      </c>
      <c r="J5" s="4">
        <v>40</v>
      </c>
      <c r="K5" s="6">
        <f t="shared" si="7"/>
        <v>11.200000000000003</v>
      </c>
      <c r="L5" s="6">
        <f t="shared" si="8"/>
        <v>33.600000000000009</v>
      </c>
      <c r="M5" s="10">
        <v>10</v>
      </c>
      <c r="N5" s="10">
        <v>6</v>
      </c>
      <c r="O5" s="11">
        <f t="shared" si="9"/>
        <v>3</v>
      </c>
      <c r="P5" s="8">
        <f t="shared" si="1"/>
        <v>72</v>
      </c>
      <c r="Q5">
        <f t="shared" si="2"/>
        <v>6</v>
      </c>
      <c r="T5">
        <f>+V5*15</f>
        <v>255</v>
      </c>
      <c r="U5" t="s">
        <v>45</v>
      </c>
      <c r="V5">
        <f>+X22</f>
        <v>17</v>
      </c>
      <c r="W5" s="2" t="s">
        <v>7</v>
      </c>
      <c r="X5" s="11">
        <f t="shared" si="3"/>
        <v>3</v>
      </c>
      <c r="Y5" s="8">
        <f t="shared" si="4"/>
        <v>72</v>
      </c>
    </row>
    <row r="6" spans="2:25" x14ac:dyDescent="0.25">
      <c r="B6" s="2">
        <v>4</v>
      </c>
      <c r="C6" s="2" t="s">
        <v>8</v>
      </c>
      <c r="D6" s="2">
        <v>6</v>
      </c>
      <c r="E6" s="2">
        <f t="shared" si="5"/>
        <v>8</v>
      </c>
      <c r="F6" s="2">
        <v>4</v>
      </c>
      <c r="G6" s="2">
        <f t="shared" si="0"/>
        <v>2</v>
      </c>
      <c r="H6" s="4">
        <f t="shared" si="6"/>
        <v>80</v>
      </c>
      <c r="I6" s="4">
        <v>24</v>
      </c>
      <c r="J6" s="4">
        <v>40</v>
      </c>
      <c r="K6" s="6">
        <f t="shared" si="7"/>
        <v>11.200000000000003</v>
      </c>
      <c r="L6" s="6">
        <f t="shared" si="8"/>
        <v>22.400000000000006</v>
      </c>
      <c r="M6" s="10">
        <v>10</v>
      </c>
      <c r="N6" s="10">
        <v>6</v>
      </c>
      <c r="O6" s="11">
        <f t="shared" si="9"/>
        <v>2</v>
      </c>
      <c r="P6" s="8">
        <f t="shared" si="1"/>
        <v>48</v>
      </c>
      <c r="Q6">
        <f t="shared" si="2"/>
        <v>6</v>
      </c>
      <c r="T6">
        <f>+T3+T4+T5</f>
        <v>1360</v>
      </c>
      <c r="W6" s="2" t="s">
        <v>8</v>
      </c>
      <c r="X6" s="11">
        <f t="shared" si="3"/>
        <v>2</v>
      </c>
      <c r="Y6" s="8">
        <f t="shared" si="4"/>
        <v>48</v>
      </c>
    </row>
    <row r="7" spans="2:25" x14ac:dyDescent="0.25">
      <c r="B7" s="2">
        <v>5</v>
      </c>
      <c r="C7" s="2" t="s">
        <v>9</v>
      </c>
      <c r="D7" s="2">
        <v>6</v>
      </c>
      <c r="E7" s="2">
        <f t="shared" si="5"/>
        <v>7</v>
      </c>
      <c r="F7" s="2">
        <v>5</v>
      </c>
      <c r="G7" s="2">
        <f t="shared" si="0"/>
        <v>1</v>
      </c>
      <c r="H7" s="4">
        <f t="shared" si="6"/>
        <v>40</v>
      </c>
      <c r="I7" s="4">
        <v>24</v>
      </c>
      <c r="J7" s="4">
        <v>40</v>
      </c>
      <c r="K7" s="6">
        <f t="shared" si="7"/>
        <v>11.200000000000003</v>
      </c>
      <c r="L7" s="6">
        <f t="shared" si="8"/>
        <v>11.200000000000003</v>
      </c>
      <c r="M7" s="10">
        <v>10</v>
      </c>
      <c r="N7" s="10">
        <v>6</v>
      </c>
      <c r="O7" s="11">
        <f t="shared" si="9"/>
        <v>1</v>
      </c>
      <c r="P7" s="8">
        <f t="shared" si="1"/>
        <v>24</v>
      </c>
      <c r="Q7">
        <f t="shared" si="2"/>
        <v>6</v>
      </c>
      <c r="W7" s="2" t="s">
        <v>9</v>
      </c>
      <c r="X7" s="11">
        <f t="shared" si="3"/>
        <v>1</v>
      </c>
      <c r="Y7" s="8">
        <f t="shared" si="4"/>
        <v>24</v>
      </c>
    </row>
    <row r="8" spans="2:25" x14ac:dyDescent="0.25">
      <c r="B8" s="2">
        <v>6</v>
      </c>
      <c r="C8" s="2" t="s">
        <v>10</v>
      </c>
      <c r="D8" s="2">
        <v>6</v>
      </c>
      <c r="E8" s="2">
        <f t="shared" si="5"/>
        <v>11</v>
      </c>
      <c r="F8" s="2">
        <v>1</v>
      </c>
      <c r="G8" s="2">
        <f t="shared" si="0"/>
        <v>5</v>
      </c>
      <c r="H8" s="4">
        <f t="shared" si="6"/>
        <v>200</v>
      </c>
      <c r="I8" s="4">
        <v>24</v>
      </c>
      <c r="J8" s="4">
        <v>40</v>
      </c>
      <c r="K8" s="6">
        <f t="shared" si="7"/>
        <v>11.200000000000003</v>
      </c>
      <c r="L8" s="6">
        <f t="shared" si="8"/>
        <v>56.000000000000014</v>
      </c>
      <c r="M8" s="10">
        <v>5</v>
      </c>
      <c r="N8" s="10">
        <v>6</v>
      </c>
      <c r="O8" s="11">
        <f t="shared" si="9"/>
        <v>5</v>
      </c>
      <c r="P8" s="8">
        <f t="shared" si="1"/>
        <v>120</v>
      </c>
      <c r="Q8">
        <f t="shared" si="2"/>
        <v>6</v>
      </c>
      <c r="W8" s="2" t="s">
        <v>10</v>
      </c>
      <c r="X8" s="11">
        <f t="shared" si="3"/>
        <v>5</v>
      </c>
      <c r="Y8" s="8">
        <f t="shared" si="4"/>
        <v>120</v>
      </c>
    </row>
    <row r="9" spans="2:25" x14ac:dyDescent="0.25">
      <c r="B9" s="13">
        <v>7</v>
      </c>
      <c r="C9" s="13" t="s">
        <v>11</v>
      </c>
      <c r="D9" s="2">
        <v>3</v>
      </c>
      <c r="E9" s="2">
        <f t="shared" si="5"/>
        <v>3</v>
      </c>
      <c r="F9" s="2">
        <v>3</v>
      </c>
      <c r="G9" s="13">
        <f t="shared" si="0"/>
        <v>0</v>
      </c>
      <c r="H9" s="14">
        <f t="shared" si="6"/>
        <v>0</v>
      </c>
      <c r="I9" s="4">
        <v>24</v>
      </c>
      <c r="J9" s="14">
        <v>40</v>
      </c>
      <c r="K9" s="6">
        <f t="shared" si="7"/>
        <v>11.200000000000003</v>
      </c>
      <c r="L9" s="15">
        <f t="shared" si="8"/>
        <v>0</v>
      </c>
      <c r="M9" s="16">
        <v>2</v>
      </c>
      <c r="N9" s="10">
        <v>3</v>
      </c>
      <c r="O9" s="11">
        <f t="shared" si="9"/>
        <v>0</v>
      </c>
      <c r="P9" s="15">
        <f t="shared" si="1"/>
        <v>0</v>
      </c>
      <c r="Q9" s="17">
        <f t="shared" si="2"/>
        <v>3</v>
      </c>
      <c r="W9" s="13" t="s">
        <v>11</v>
      </c>
      <c r="X9" s="11">
        <f t="shared" si="3"/>
        <v>0</v>
      </c>
      <c r="Y9" s="8">
        <f t="shared" si="4"/>
        <v>0</v>
      </c>
    </row>
    <row r="10" spans="2:25" x14ac:dyDescent="0.25">
      <c r="B10" s="2">
        <v>8</v>
      </c>
      <c r="C10" s="2" t="s">
        <v>12</v>
      </c>
      <c r="D10" s="2">
        <v>5</v>
      </c>
      <c r="E10" s="2">
        <f t="shared" si="5"/>
        <v>7</v>
      </c>
      <c r="F10" s="2">
        <v>3</v>
      </c>
      <c r="G10" s="2">
        <f t="shared" si="0"/>
        <v>2</v>
      </c>
      <c r="H10" s="4">
        <f t="shared" si="6"/>
        <v>80</v>
      </c>
      <c r="I10" s="4">
        <v>24</v>
      </c>
      <c r="J10" s="4">
        <v>40</v>
      </c>
      <c r="K10" s="6">
        <f t="shared" si="7"/>
        <v>11.200000000000003</v>
      </c>
      <c r="L10" s="6">
        <f t="shared" si="8"/>
        <v>22.400000000000006</v>
      </c>
      <c r="M10" s="10">
        <v>8</v>
      </c>
      <c r="N10" s="10">
        <v>5</v>
      </c>
      <c r="O10" s="11">
        <f t="shared" si="9"/>
        <v>2</v>
      </c>
      <c r="P10" s="8">
        <f t="shared" si="1"/>
        <v>48</v>
      </c>
      <c r="Q10">
        <f t="shared" si="2"/>
        <v>5</v>
      </c>
      <c r="W10" s="2" t="s">
        <v>12</v>
      </c>
      <c r="X10" s="11">
        <f t="shared" si="3"/>
        <v>2</v>
      </c>
      <c r="Y10" s="8">
        <f t="shared" si="4"/>
        <v>48</v>
      </c>
    </row>
    <row r="11" spans="2:25" x14ac:dyDescent="0.25">
      <c r="B11" s="13">
        <v>9</v>
      </c>
      <c r="C11" s="13" t="s">
        <v>34</v>
      </c>
      <c r="D11" s="2">
        <v>6</v>
      </c>
      <c r="E11" s="2">
        <f t="shared" si="5"/>
        <v>6</v>
      </c>
      <c r="F11" s="2">
        <v>6</v>
      </c>
      <c r="G11" s="13">
        <f t="shared" si="0"/>
        <v>0</v>
      </c>
      <c r="H11" s="14">
        <f t="shared" si="6"/>
        <v>0</v>
      </c>
      <c r="I11" s="4">
        <v>24</v>
      </c>
      <c r="J11" s="14">
        <v>40</v>
      </c>
      <c r="K11" s="6">
        <f t="shared" si="7"/>
        <v>11.200000000000003</v>
      </c>
      <c r="L11" s="15">
        <f t="shared" si="8"/>
        <v>0</v>
      </c>
      <c r="M11" s="16">
        <v>6</v>
      </c>
      <c r="N11" s="10">
        <v>6</v>
      </c>
      <c r="O11" s="11">
        <f t="shared" si="9"/>
        <v>0</v>
      </c>
      <c r="P11" s="15">
        <f t="shared" si="1"/>
        <v>0</v>
      </c>
      <c r="Q11" s="17">
        <f t="shared" si="2"/>
        <v>6</v>
      </c>
      <c r="W11" s="13" t="s">
        <v>34</v>
      </c>
      <c r="X11" s="11">
        <f t="shared" si="3"/>
        <v>0</v>
      </c>
      <c r="Y11" s="8">
        <f t="shared" si="4"/>
        <v>0</v>
      </c>
    </row>
    <row r="12" spans="2:25" x14ac:dyDescent="0.25">
      <c r="B12" s="13">
        <v>10</v>
      </c>
      <c r="C12" s="13" t="s">
        <v>35</v>
      </c>
      <c r="D12" s="2">
        <v>5</v>
      </c>
      <c r="E12" s="2">
        <f t="shared" si="5"/>
        <v>7</v>
      </c>
      <c r="F12" s="2">
        <v>3</v>
      </c>
      <c r="G12" s="13">
        <f t="shared" si="0"/>
        <v>2</v>
      </c>
      <c r="H12" s="14">
        <f t="shared" si="6"/>
        <v>80</v>
      </c>
      <c r="I12" s="4">
        <v>24</v>
      </c>
      <c r="J12" s="14">
        <v>40</v>
      </c>
      <c r="K12" s="6">
        <f t="shared" si="7"/>
        <v>11.200000000000003</v>
      </c>
      <c r="L12" s="15">
        <f t="shared" si="8"/>
        <v>22.400000000000006</v>
      </c>
      <c r="M12" s="16">
        <v>5</v>
      </c>
      <c r="N12" s="10">
        <v>5</v>
      </c>
      <c r="O12" s="11">
        <f t="shared" si="9"/>
        <v>2</v>
      </c>
      <c r="P12" s="15">
        <f t="shared" si="1"/>
        <v>48</v>
      </c>
      <c r="Q12" s="17">
        <f t="shared" si="2"/>
        <v>5</v>
      </c>
      <c r="W12" s="13" t="s">
        <v>35</v>
      </c>
      <c r="X12" s="11">
        <f t="shared" si="3"/>
        <v>2</v>
      </c>
      <c r="Y12" s="8">
        <f t="shared" si="4"/>
        <v>48</v>
      </c>
    </row>
    <row r="13" spans="2:25" x14ac:dyDescent="0.25">
      <c r="B13" s="13">
        <v>11</v>
      </c>
      <c r="C13" s="13" t="s">
        <v>36</v>
      </c>
      <c r="D13" s="2">
        <v>6</v>
      </c>
      <c r="E13" s="2">
        <f t="shared" si="5"/>
        <v>12</v>
      </c>
      <c r="F13" s="2">
        <v>0</v>
      </c>
      <c r="G13" s="13">
        <f t="shared" si="0"/>
        <v>6</v>
      </c>
      <c r="H13" s="14">
        <f t="shared" si="6"/>
        <v>240</v>
      </c>
      <c r="I13" s="4">
        <v>24</v>
      </c>
      <c r="J13" s="14">
        <v>40</v>
      </c>
      <c r="K13" s="6">
        <f t="shared" si="7"/>
        <v>11.200000000000003</v>
      </c>
      <c r="L13" s="15">
        <f t="shared" si="8"/>
        <v>67.200000000000017</v>
      </c>
      <c r="M13" s="16">
        <v>10</v>
      </c>
      <c r="N13" s="10">
        <v>6</v>
      </c>
      <c r="O13" s="11">
        <f t="shared" si="9"/>
        <v>6</v>
      </c>
      <c r="P13" s="15">
        <f t="shared" si="1"/>
        <v>144</v>
      </c>
      <c r="Q13" s="17">
        <f t="shared" si="2"/>
        <v>6</v>
      </c>
      <c r="W13" s="13" t="s">
        <v>36</v>
      </c>
      <c r="X13" s="11">
        <f t="shared" si="3"/>
        <v>6</v>
      </c>
      <c r="Y13" s="8">
        <f t="shared" si="4"/>
        <v>144</v>
      </c>
    </row>
    <row r="14" spans="2:25" x14ac:dyDescent="0.25">
      <c r="B14" s="13">
        <v>12</v>
      </c>
      <c r="C14" s="13" t="s">
        <v>33</v>
      </c>
      <c r="D14" s="2">
        <v>3</v>
      </c>
      <c r="E14" s="2">
        <f t="shared" si="5"/>
        <v>6</v>
      </c>
      <c r="F14" s="2">
        <v>0</v>
      </c>
      <c r="G14" s="13">
        <f t="shared" si="0"/>
        <v>3</v>
      </c>
      <c r="H14" s="14">
        <f t="shared" si="6"/>
        <v>120</v>
      </c>
      <c r="I14" s="4">
        <v>24</v>
      </c>
      <c r="J14" s="14">
        <v>40</v>
      </c>
      <c r="K14" s="6">
        <f t="shared" si="7"/>
        <v>11.200000000000003</v>
      </c>
      <c r="L14" s="15">
        <f t="shared" si="8"/>
        <v>33.600000000000009</v>
      </c>
      <c r="M14" s="16">
        <v>5</v>
      </c>
      <c r="N14" s="10">
        <v>3</v>
      </c>
      <c r="O14" s="11">
        <f t="shared" si="9"/>
        <v>3</v>
      </c>
      <c r="P14" s="15">
        <f t="shared" si="1"/>
        <v>72</v>
      </c>
      <c r="Q14" s="17">
        <f t="shared" si="2"/>
        <v>3</v>
      </c>
      <c r="W14" s="13" t="s">
        <v>33</v>
      </c>
      <c r="X14" s="11">
        <f t="shared" si="3"/>
        <v>3</v>
      </c>
      <c r="Y14" s="8">
        <f t="shared" si="4"/>
        <v>72</v>
      </c>
    </row>
    <row r="15" spans="2:25" x14ac:dyDescent="0.25">
      <c r="B15" s="2">
        <v>13</v>
      </c>
      <c r="C15" s="2" t="s">
        <v>13</v>
      </c>
      <c r="D15" s="2">
        <v>6</v>
      </c>
      <c r="E15" s="2">
        <f t="shared" si="5"/>
        <v>6</v>
      </c>
      <c r="F15" s="2">
        <v>6</v>
      </c>
      <c r="G15" s="2">
        <f t="shared" si="0"/>
        <v>0</v>
      </c>
      <c r="H15" s="4">
        <f t="shared" si="6"/>
        <v>0</v>
      </c>
      <c r="I15" s="4">
        <v>24</v>
      </c>
      <c r="J15" s="4">
        <v>40</v>
      </c>
      <c r="K15" s="6">
        <f t="shared" si="7"/>
        <v>11.200000000000003</v>
      </c>
      <c r="L15" s="6">
        <f t="shared" si="8"/>
        <v>0</v>
      </c>
      <c r="M15" s="10">
        <v>10</v>
      </c>
      <c r="N15" s="10">
        <v>6</v>
      </c>
      <c r="O15" s="11">
        <f t="shared" si="9"/>
        <v>0</v>
      </c>
      <c r="P15" s="8">
        <f t="shared" si="1"/>
        <v>0</v>
      </c>
      <c r="Q15">
        <f t="shared" si="2"/>
        <v>6</v>
      </c>
      <c r="W15" s="2" t="s">
        <v>13</v>
      </c>
      <c r="X15" s="11">
        <f t="shared" si="3"/>
        <v>0</v>
      </c>
      <c r="Y15" s="8">
        <f t="shared" si="4"/>
        <v>0</v>
      </c>
    </row>
    <row r="16" spans="2:25" x14ac:dyDescent="0.25">
      <c r="B16" s="2">
        <v>14</v>
      </c>
      <c r="C16" s="2" t="s">
        <v>14</v>
      </c>
      <c r="D16" s="2">
        <v>6</v>
      </c>
      <c r="E16" s="2">
        <f t="shared" si="5"/>
        <v>12</v>
      </c>
      <c r="F16" s="2">
        <v>0</v>
      </c>
      <c r="G16" s="2">
        <f t="shared" si="0"/>
        <v>6</v>
      </c>
      <c r="H16" s="4">
        <f>+G16*23</f>
        <v>138</v>
      </c>
      <c r="I16" s="4">
        <v>15</v>
      </c>
      <c r="J16" s="4">
        <v>23</v>
      </c>
      <c r="K16" s="6">
        <f t="shared" si="7"/>
        <v>5.240000000000002</v>
      </c>
      <c r="L16" s="6">
        <f t="shared" si="8"/>
        <v>31.440000000000012</v>
      </c>
      <c r="M16" s="10">
        <v>10</v>
      </c>
      <c r="N16" s="10">
        <v>6</v>
      </c>
      <c r="O16" s="11">
        <f t="shared" si="9"/>
        <v>6</v>
      </c>
      <c r="P16" s="8">
        <f t="shared" si="1"/>
        <v>90</v>
      </c>
      <c r="Q16">
        <f t="shared" si="2"/>
        <v>6</v>
      </c>
      <c r="W16" s="2" t="s">
        <v>14</v>
      </c>
      <c r="X16" s="11">
        <f t="shared" si="3"/>
        <v>6</v>
      </c>
      <c r="Y16" s="8">
        <f t="shared" si="4"/>
        <v>90</v>
      </c>
    </row>
    <row r="17" spans="2:25" x14ac:dyDescent="0.25">
      <c r="B17" s="2">
        <v>15</v>
      </c>
      <c r="C17" s="2" t="s">
        <v>15</v>
      </c>
      <c r="D17" s="2">
        <v>6</v>
      </c>
      <c r="E17" s="2">
        <f t="shared" si="5"/>
        <v>12</v>
      </c>
      <c r="F17" s="2">
        <v>0</v>
      </c>
      <c r="G17" s="2">
        <f t="shared" si="0"/>
        <v>6</v>
      </c>
      <c r="H17" s="4">
        <f t="shared" ref="H17:H24" si="10">+G17*23</f>
        <v>138</v>
      </c>
      <c r="I17" s="4">
        <v>15</v>
      </c>
      <c r="J17" s="4">
        <v>23</v>
      </c>
      <c r="K17" s="6">
        <f t="shared" si="7"/>
        <v>5.240000000000002</v>
      </c>
      <c r="L17" s="6">
        <f t="shared" si="8"/>
        <v>31.440000000000012</v>
      </c>
      <c r="M17" s="10">
        <v>10</v>
      </c>
      <c r="N17" s="10">
        <v>6</v>
      </c>
      <c r="O17" s="11">
        <f t="shared" si="9"/>
        <v>6</v>
      </c>
      <c r="P17" s="8">
        <f t="shared" si="1"/>
        <v>90</v>
      </c>
      <c r="Q17">
        <f t="shared" si="2"/>
        <v>6</v>
      </c>
      <c r="V17" s="23"/>
      <c r="W17" s="2" t="s">
        <v>15</v>
      </c>
      <c r="X17" s="11">
        <f t="shared" si="3"/>
        <v>6</v>
      </c>
      <c r="Y17" s="8">
        <f t="shared" si="4"/>
        <v>90</v>
      </c>
    </row>
    <row r="18" spans="2:25" x14ac:dyDescent="0.25">
      <c r="B18" s="2">
        <v>16</v>
      </c>
      <c r="C18" s="2" t="s">
        <v>16</v>
      </c>
      <c r="D18" s="2">
        <v>6</v>
      </c>
      <c r="E18" s="2">
        <f t="shared" si="5"/>
        <v>12</v>
      </c>
      <c r="F18" s="2">
        <v>0</v>
      </c>
      <c r="G18" s="2">
        <f t="shared" si="0"/>
        <v>6</v>
      </c>
      <c r="H18" s="4">
        <f t="shared" si="10"/>
        <v>138</v>
      </c>
      <c r="I18" s="4">
        <v>15</v>
      </c>
      <c r="J18" s="4">
        <v>23</v>
      </c>
      <c r="K18" s="6">
        <f t="shared" si="7"/>
        <v>5.240000000000002</v>
      </c>
      <c r="L18" s="6">
        <f t="shared" si="8"/>
        <v>31.440000000000012</v>
      </c>
      <c r="M18" s="10">
        <v>10</v>
      </c>
      <c r="N18" s="10">
        <v>6</v>
      </c>
      <c r="O18" s="11">
        <f t="shared" si="9"/>
        <v>6</v>
      </c>
      <c r="P18" s="8">
        <f t="shared" si="1"/>
        <v>90</v>
      </c>
      <c r="Q18">
        <f t="shared" si="2"/>
        <v>6</v>
      </c>
      <c r="W18" s="2" t="s">
        <v>16</v>
      </c>
      <c r="X18" s="11">
        <f t="shared" si="3"/>
        <v>6</v>
      </c>
      <c r="Y18" s="8">
        <f t="shared" si="4"/>
        <v>90</v>
      </c>
    </row>
    <row r="19" spans="2:25" x14ac:dyDescent="0.25">
      <c r="B19" s="2">
        <v>17</v>
      </c>
      <c r="C19" s="2" t="s">
        <v>17</v>
      </c>
      <c r="D19" s="2">
        <v>6</v>
      </c>
      <c r="E19" s="2">
        <f t="shared" si="5"/>
        <v>9</v>
      </c>
      <c r="F19" s="2">
        <v>3</v>
      </c>
      <c r="G19" s="2">
        <f t="shared" si="0"/>
        <v>3</v>
      </c>
      <c r="H19" s="4">
        <f t="shared" si="10"/>
        <v>69</v>
      </c>
      <c r="I19" s="4">
        <v>15</v>
      </c>
      <c r="J19" s="4">
        <v>23</v>
      </c>
      <c r="K19" s="6">
        <f t="shared" si="7"/>
        <v>5.240000000000002</v>
      </c>
      <c r="L19" s="6">
        <f t="shared" si="8"/>
        <v>15.720000000000006</v>
      </c>
      <c r="M19" s="10">
        <v>10</v>
      </c>
      <c r="N19" s="10">
        <v>6</v>
      </c>
      <c r="O19" s="11">
        <f t="shared" si="9"/>
        <v>3</v>
      </c>
      <c r="P19" s="8">
        <f t="shared" si="1"/>
        <v>45</v>
      </c>
      <c r="Q19">
        <f t="shared" si="2"/>
        <v>6</v>
      </c>
      <c r="W19" s="2" t="s">
        <v>17</v>
      </c>
      <c r="X19" s="11">
        <f t="shared" si="3"/>
        <v>3</v>
      </c>
      <c r="Y19" s="8">
        <f t="shared" si="4"/>
        <v>45</v>
      </c>
    </row>
    <row r="20" spans="2:25" x14ac:dyDescent="0.25">
      <c r="B20" s="2">
        <v>18</v>
      </c>
      <c r="C20" s="2" t="s">
        <v>18</v>
      </c>
      <c r="D20" s="2">
        <v>6</v>
      </c>
      <c r="E20" s="2">
        <f t="shared" si="5"/>
        <v>10</v>
      </c>
      <c r="F20" s="2">
        <v>2</v>
      </c>
      <c r="G20" s="2">
        <f t="shared" si="0"/>
        <v>4</v>
      </c>
      <c r="H20" s="4">
        <f t="shared" si="10"/>
        <v>92</v>
      </c>
      <c r="I20" s="4">
        <v>15</v>
      </c>
      <c r="J20" s="4">
        <v>23</v>
      </c>
      <c r="K20" s="6">
        <f t="shared" si="7"/>
        <v>5.240000000000002</v>
      </c>
      <c r="L20" s="6">
        <f t="shared" si="8"/>
        <v>20.960000000000008</v>
      </c>
      <c r="M20" s="10">
        <v>10</v>
      </c>
      <c r="N20" s="10">
        <v>6</v>
      </c>
      <c r="O20" s="11">
        <f t="shared" si="9"/>
        <v>4</v>
      </c>
      <c r="P20" s="8">
        <f t="shared" si="1"/>
        <v>60</v>
      </c>
      <c r="Q20">
        <f t="shared" si="2"/>
        <v>6</v>
      </c>
      <c r="W20" s="2" t="s">
        <v>18</v>
      </c>
      <c r="X20" s="11">
        <f t="shared" si="3"/>
        <v>4</v>
      </c>
      <c r="Y20" s="8">
        <f t="shared" si="4"/>
        <v>60</v>
      </c>
    </row>
    <row r="21" spans="2:25" x14ac:dyDescent="0.25">
      <c r="B21" s="2">
        <v>19</v>
      </c>
      <c r="C21" s="2" t="s">
        <v>19</v>
      </c>
      <c r="D21" s="2">
        <v>6</v>
      </c>
      <c r="E21" s="2">
        <f t="shared" si="5"/>
        <v>9</v>
      </c>
      <c r="F21" s="2">
        <v>3</v>
      </c>
      <c r="G21" s="2">
        <f t="shared" si="0"/>
        <v>3</v>
      </c>
      <c r="H21" s="4">
        <f t="shared" si="10"/>
        <v>69</v>
      </c>
      <c r="I21" s="4">
        <v>15</v>
      </c>
      <c r="J21" s="4">
        <v>23</v>
      </c>
      <c r="K21" s="6">
        <f t="shared" si="7"/>
        <v>5.240000000000002</v>
      </c>
      <c r="L21" s="6">
        <f t="shared" si="8"/>
        <v>15.720000000000006</v>
      </c>
      <c r="M21" s="10">
        <v>10</v>
      </c>
      <c r="N21" s="10">
        <v>6</v>
      </c>
      <c r="O21" s="11">
        <f t="shared" si="9"/>
        <v>3</v>
      </c>
      <c r="P21" s="8">
        <f t="shared" si="1"/>
        <v>45</v>
      </c>
      <c r="Q21">
        <f t="shared" si="2"/>
        <v>6</v>
      </c>
      <c r="S21" s="5"/>
      <c r="W21" s="2" t="s">
        <v>19</v>
      </c>
      <c r="X21" s="11">
        <f t="shared" si="3"/>
        <v>3</v>
      </c>
      <c r="Y21" s="8">
        <f t="shared" si="4"/>
        <v>45</v>
      </c>
    </row>
    <row r="22" spans="2:25" x14ac:dyDescent="0.25">
      <c r="B22" s="2">
        <v>20</v>
      </c>
      <c r="C22" s="2" t="s">
        <v>20</v>
      </c>
      <c r="D22" s="2">
        <v>35</v>
      </c>
      <c r="E22" s="2">
        <f t="shared" si="5"/>
        <v>52</v>
      </c>
      <c r="F22" s="2">
        <v>18</v>
      </c>
      <c r="G22" s="2">
        <f t="shared" si="0"/>
        <v>17</v>
      </c>
      <c r="H22" s="4">
        <f t="shared" si="10"/>
        <v>391</v>
      </c>
      <c r="I22" s="4">
        <v>15</v>
      </c>
      <c r="J22" s="4">
        <v>23</v>
      </c>
      <c r="K22" s="6">
        <f t="shared" si="7"/>
        <v>5.240000000000002</v>
      </c>
      <c r="L22" s="6">
        <f t="shared" si="8"/>
        <v>89.080000000000041</v>
      </c>
      <c r="M22" s="10">
        <v>32</v>
      </c>
      <c r="N22" s="10">
        <v>35</v>
      </c>
      <c r="O22" s="11">
        <f t="shared" si="9"/>
        <v>17</v>
      </c>
      <c r="P22" s="8">
        <f t="shared" si="1"/>
        <v>255</v>
      </c>
      <c r="Q22">
        <f t="shared" si="2"/>
        <v>35</v>
      </c>
      <c r="W22" s="2" t="s">
        <v>20</v>
      </c>
      <c r="X22" s="11">
        <f t="shared" si="3"/>
        <v>17</v>
      </c>
      <c r="Y22" s="8">
        <f t="shared" si="4"/>
        <v>255</v>
      </c>
    </row>
    <row r="23" spans="2:25" x14ac:dyDescent="0.25">
      <c r="B23" s="2">
        <v>21</v>
      </c>
      <c r="C23" s="2" t="s">
        <v>31</v>
      </c>
      <c r="D23" s="2">
        <v>4</v>
      </c>
      <c r="E23" s="2">
        <f t="shared" si="5"/>
        <v>8</v>
      </c>
      <c r="F23" s="2">
        <v>0</v>
      </c>
      <c r="G23" s="2">
        <f t="shared" si="0"/>
        <v>4</v>
      </c>
      <c r="H23" s="4">
        <f t="shared" si="10"/>
        <v>92</v>
      </c>
      <c r="I23" s="4">
        <v>15</v>
      </c>
      <c r="J23" s="4">
        <v>23</v>
      </c>
      <c r="K23" s="6">
        <f t="shared" si="7"/>
        <v>5.240000000000002</v>
      </c>
      <c r="L23" s="6">
        <f t="shared" si="8"/>
        <v>20.960000000000008</v>
      </c>
      <c r="M23" s="10">
        <v>5</v>
      </c>
      <c r="N23" s="10">
        <v>4</v>
      </c>
      <c r="O23" s="11">
        <f t="shared" si="9"/>
        <v>4</v>
      </c>
      <c r="P23" s="8">
        <f t="shared" si="1"/>
        <v>60</v>
      </c>
      <c r="Q23">
        <f t="shared" si="2"/>
        <v>4</v>
      </c>
      <c r="T23" s="1" t="s">
        <v>28</v>
      </c>
      <c r="U23" s="8">
        <f>SUM(P3:P24)</f>
        <v>1335</v>
      </c>
      <c r="W23" s="2" t="s">
        <v>31</v>
      </c>
      <c r="X23" s="11">
        <f t="shared" si="3"/>
        <v>4</v>
      </c>
      <c r="Y23" s="8">
        <f t="shared" si="4"/>
        <v>60</v>
      </c>
    </row>
    <row r="24" spans="2:25" x14ac:dyDescent="0.25">
      <c r="B24" s="2">
        <v>22</v>
      </c>
      <c r="C24" s="2" t="s">
        <v>32</v>
      </c>
      <c r="D24" s="2">
        <v>4</v>
      </c>
      <c r="E24" s="2">
        <f t="shared" si="5"/>
        <v>4</v>
      </c>
      <c r="F24" s="2">
        <v>4</v>
      </c>
      <c r="G24" s="2">
        <f t="shared" si="0"/>
        <v>0</v>
      </c>
      <c r="H24" s="4">
        <f t="shared" si="10"/>
        <v>0</v>
      </c>
      <c r="I24" s="4">
        <v>15</v>
      </c>
      <c r="J24" s="4">
        <v>23</v>
      </c>
      <c r="K24" s="6">
        <f t="shared" si="7"/>
        <v>5.240000000000002</v>
      </c>
      <c r="L24" s="6">
        <f t="shared" si="8"/>
        <v>0</v>
      </c>
      <c r="M24" s="10">
        <v>5</v>
      </c>
      <c r="N24" s="10">
        <v>4</v>
      </c>
      <c r="O24" s="11">
        <f t="shared" si="9"/>
        <v>0</v>
      </c>
      <c r="P24" s="8">
        <f t="shared" si="1"/>
        <v>0</v>
      </c>
      <c r="Q24">
        <f t="shared" si="2"/>
        <v>4</v>
      </c>
      <c r="R24" s="1" t="s">
        <v>37</v>
      </c>
      <c r="S24" s="3">
        <f>SUM(D3:D24)</f>
        <v>151</v>
      </c>
      <c r="T24" s="3">
        <f>SUM(F3:F24)</f>
        <v>77</v>
      </c>
      <c r="U24" s="3">
        <f>SUM(G3:G24)</f>
        <v>74</v>
      </c>
      <c r="V24" s="3">
        <f>SUM(H3:H24)</f>
        <v>2127</v>
      </c>
      <c r="W24" s="2" t="s">
        <v>32</v>
      </c>
      <c r="X24" s="11">
        <f t="shared" si="3"/>
        <v>0</v>
      </c>
      <c r="Y24" s="8">
        <f t="shared" si="4"/>
        <v>0</v>
      </c>
    </row>
    <row r="25" spans="2:25" x14ac:dyDescent="0.25">
      <c r="B25" s="2">
        <v>23</v>
      </c>
      <c r="C25" s="2" t="s">
        <v>48</v>
      </c>
      <c r="D25" s="2">
        <v>0</v>
      </c>
      <c r="E25" s="2">
        <f>+D25</f>
        <v>0</v>
      </c>
      <c r="F25" s="2">
        <v>0</v>
      </c>
      <c r="G25" s="2">
        <f t="shared" si="0"/>
        <v>0</v>
      </c>
      <c r="H25" s="4">
        <f t="shared" ref="H25" si="11">+G25*23</f>
        <v>0</v>
      </c>
      <c r="I25" s="4">
        <v>15</v>
      </c>
      <c r="J25" s="4">
        <v>23</v>
      </c>
      <c r="K25" s="6">
        <f t="shared" si="7"/>
        <v>5.240000000000002</v>
      </c>
      <c r="L25" s="6">
        <f t="shared" ref="L25" si="12">+K25*G25</f>
        <v>0</v>
      </c>
      <c r="M25" s="10">
        <v>5</v>
      </c>
      <c r="N25" s="10">
        <v>4</v>
      </c>
      <c r="O25" s="11">
        <f t="shared" si="9"/>
        <v>4</v>
      </c>
      <c r="P25" s="8">
        <f t="shared" si="1"/>
        <v>60</v>
      </c>
      <c r="Q25">
        <f t="shared" si="2"/>
        <v>4</v>
      </c>
      <c r="R25" s="1" t="s">
        <v>38</v>
      </c>
      <c r="S25" s="3">
        <v>0</v>
      </c>
      <c r="T25" s="3"/>
      <c r="U25" s="3" t="s">
        <v>30</v>
      </c>
      <c r="V25" s="3">
        <f>+V24+S25</f>
        <v>2127</v>
      </c>
      <c r="W25" s="1" t="s">
        <v>28</v>
      </c>
      <c r="X25" s="18">
        <f>SUM(Y3:Y24)</f>
        <v>1335</v>
      </c>
    </row>
    <row r="26" spans="2:25" x14ac:dyDescent="0.25">
      <c r="R26" s="1" t="s">
        <v>22</v>
      </c>
      <c r="S26" s="3">
        <v>0</v>
      </c>
      <c r="T26" s="1"/>
      <c r="U26" s="3" t="s">
        <v>25</v>
      </c>
      <c r="V26" s="9">
        <f>SUM(L3:L24)</f>
        <v>536.76000000000022</v>
      </c>
    </row>
    <row r="27" spans="2:25" x14ac:dyDescent="0.25">
      <c r="Q27" s="12"/>
      <c r="U27" t="s">
        <v>42</v>
      </c>
      <c r="V27" s="7">
        <f>+V26/2</f>
        <v>268.38000000000011</v>
      </c>
    </row>
    <row r="34" spans="2:17" x14ac:dyDescent="0.25">
      <c r="Q34" s="17"/>
    </row>
    <row r="36" spans="2:17" x14ac:dyDescent="0.25">
      <c r="Q36" s="17"/>
    </row>
    <row r="37" spans="2:17" x14ac:dyDescent="0.25">
      <c r="Q37" s="17"/>
    </row>
    <row r="38" spans="2:17" x14ac:dyDescent="0.25">
      <c r="B38" s="29" t="s">
        <v>56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17"/>
    </row>
    <row r="39" spans="2:17" x14ac:dyDescent="0.25">
      <c r="B39" s="2" t="s">
        <v>0</v>
      </c>
      <c r="C39" s="2" t="s">
        <v>4</v>
      </c>
      <c r="D39" s="2" t="s">
        <v>1</v>
      </c>
      <c r="E39" s="2"/>
      <c r="F39" s="2" t="s">
        <v>2</v>
      </c>
      <c r="G39" s="2" t="s">
        <v>23</v>
      </c>
      <c r="H39" s="2" t="s">
        <v>24</v>
      </c>
      <c r="I39" s="2" t="s">
        <v>59</v>
      </c>
      <c r="J39" s="2" t="s">
        <v>60</v>
      </c>
      <c r="K39" s="2" t="s">
        <v>61</v>
      </c>
      <c r="L39" s="2" t="s">
        <v>3</v>
      </c>
      <c r="M39" s="2"/>
      <c r="N39" s="2"/>
      <c r="O39" s="2"/>
      <c r="P39" s="2"/>
      <c r="Q39" s="17"/>
    </row>
    <row r="40" spans="2:17" x14ac:dyDescent="0.25">
      <c r="B40" s="2">
        <v>1</v>
      </c>
      <c r="C40" s="2" t="s">
        <v>41</v>
      </c>
      <c r="D40" s="26">
        <v>12</v>
      </c>
      <c r="E40" s="26"/>
      <c r="F40" s="2">
        <v>8</v>
      </c>
      <c r="G40" s="2">
        <f>+D40-F40</f>
        <v>4</v>
      </c>
      <c r="H40" s="4">
        <f>+G40*40</f>
        <v>160</v>
      </c>
      <c r="I40" s="4">
        <v>24</v>
      </c>
      <c r="J40" s="4">
        <v>40</v>
      </c>
      <c r="K40" s="6">
        <f>(J40-(J40*0.12))-I40</f>
        <v>11.200000000000003</v>
      </c>
      <c r="L40" s="6">
        <f>+K40*G40</f>
        <v>44.800000000000011</v>
      </c>
      <c r="M40" s="10"/>
      <c r="N40" s="10"/>
      <c r="O40" s="26">
        <v>12</v>
      </c>
      <c r="P40" s="8">
        <f>+O40*I40</f>
        <v>288</v>
      </c>
    </row>
    <row r="41" spans="2:17" x14ac:dyDescent="0.25">
      <c r="B41" s="2">
        <v>2</v>
      </c>
      <c r="C41" s="2" t="s">
        <v>40</v>
      </c>
      <c r="D41" s="26">
        <v>19</v>
      </c>
      <c r="E41" s="26"/>
      <c r="F41" s="2">
        <v>0</v>
      </c>
      <c r="G41" s="2">
        <f t="shared" ref="G41:G62" si="13">+D41-F41</f>
        <v>19</v>
      </c>
      <c r="H41" s="4">
        <f t="shared" ref="H41:H52" si="14">+G41*40</f>
        <v>760</v>
      </c>
      <c r="I41" s="4">
        <v>24</v>
      </c>
      <c r="J41" s="4">
        <v>40</v>
      </c>
      <c r="K41" s="6">
        <f t="shared" ref="K41:K62" si="15">(J41-(J41*0.12))-I41</f>
        <v>11.200000000000003</v>
      </c>
      <c r="L41" s="6">
        <f t="shared" ref="L41:L62" si="16">+K41*G41</f>
        <v>212.80000000000007</v>
      </c>
      <c r="M41" s="10"/>
      <c r="N41" s="10"/>
      <c r="O41" s="26">
        <v>19</v>
      </c>
      <c r="P41" s="8">
        <f>+O41*I41</f>
        <v>456</v>
      </c>
    </row>
    <row r="42" spans="2:17" x14ac:dyDescent="0.25">
      <c r="B42" s="2">
        <v>3</v>
      </c>
      <c r="C42" s="2" t="s">
        <v>7</v>
      </c>
      <c r="D42" s="26">
        <v>6</v>
      </c>
      <c r="E42" s="26"/>
      <c r="F42" s="2">
        <v>3</v>
      </c>
      <c r="G42" s="2">
        <f t="shared" si="13"/>
        <v>3</v>
      </c>
      <c r="H42" s="4">
        <f t="shared" si="14"/>
        <v>120</v>
      </c>
      <c r="I42" s="4">
        <v>24</v>
      </c>
      <c r="J42" s="4">
        <v>40</v>
      </c>
      <c r="K42" s="6">
        <f t="shared" si="15"/>
        <v>11.200000000000003</v>
      </c>
      <c r="L42" s="6">
        <f t="shared" si="16"/>
        <v>33.600000000000009</v>
      </c>
      <c r="M42" s="10"/>
      <c r="N42" s="10"/>
      <c r="O42" s="26">
        <v>6</v>
      </c>
      <c r="P42" s="8">
        <f t="shared" ref="P42:P62" si="17">+O42*I42</f>
        <v>144</v>
      </c>
    </row>
    <row r="43" spans="2:17" x14ac:dyDescent="0.25">
      <c r="B43" s="2">
        <v>4</v>
      </c>
      <c r="C43" s="2" t="s">
        <v>8</v>
      </c>
      <c r="D43" s="26">
        <v>6</v>
      </c>
      <c r="E43" s="26"/>
      <c r="F43" s="2">
        <v>4</v>
      </c>
      <c r="G43" s="2">
        <f t="shared" si="13"/>
        <v>2</v>
      </c>
      <c r="H43" s="4">
        <f t="shared" si="14"/>
        <v>80</v>
      </c>
      <c r="I43" s="4">
        <v>24</v>
      </c>
      <c r="J43" s="4">
        <v>40</v>
      </c>
      <c r="K43" s="6">
        <f t="shared" si="15"/>
        <v>11.200000000000003</v>
      </c>
      <c r="L43" s="6">
        <f t="shared" si="16"/>
        <v>22.400000000000006</v>
      </c>
      <c r="M43" s="10"/>
      <c r="N43" s="10"/>
      <c r="O43" s="26">
        <v>6</v>
      </c>
      <c r="P43" s="8">
        <f t="shared" si="17"/>
        <v>144</v>
      </c>
    </row>
    <row r="44" spans="2:17" x14ac:dyDescent="0.25">
      <c r="B44" s="2">
        <v>5</v>
      </c>
      <c r="C44" s="2" t="s">
        <v>9</v>
      </c>
      <c r="D44" s="26">
        <v>6</v>
      </c>
      <c r="E44" s="26"/>
      <c r="F44" s="2">
        <v>5</v>
      </c>
      <c r="G44" s="2">
        <f t="shared" si="13"/>
        <v>1</v>
      </c>
      <c r="H44" s="4">
        <f t="shared" si="14"/>
        <v>40</v>
      </c>
      <c r="I44" s="4">
        <v>24</v>
      </c>
      <c r="J44" s="4">
        <v>40</v>
      </c>
      <c r="K44" s="6">
        <f t="shared" si="15"/>
        <v>11.200000000000003</v>
      </c>
      <c r="L44" s="6">
        <f t="shared" si="16"/>
        <v>11.200000000000003</v>
      </c>
      <c r="M44" s="10"/>
      <c r="N44" s="10"/>
      <c r="O44" s="26">
        <v>6</v>
      </c>
      <c r="P44" s="8">
        <f t="shared" si="17"/>
        <v>144</v>
      </c>
    </row>
    <row r="45" spans="2:17" x14ac:dyDescent="0.25">
      <c r="B45" s="2">
        <v>6</v>
      </c>
      <c r="C45" s="2" t="s">
        <v>10</v>
      </c>
      <c r="D45" s="26">
        <v>6</v>
      </c>
      <c r="E45" s="26"/>
      <c r="F45" s="2">
        <v>1</v>
      </c>
      <c r="G45" s="2">
        <f t="shared" si="13"/>
        <v>5</v>
      </c>
      <c r="H45" s="4">
        <f t="shared" si="14"/>
        <v>200</v>
      </c>
      <c r="I45" s="4">
        <v>24</v>
      </c>
      <c r="J45" s="4">
        <v>40</v>
      </c>
      <c r="K45" s="6">
        <f t="shared" si="15"/>
        <v>11.200000000000003</v>
      </c>
      <c r="L45" s="6">
        <f t="shared" si="16"/>
        <v>56.000000000000014</v>
      </c>
      <c r="M45" s="10"/>
      <c r="N45" s="10"/>
      <c r="O45" s="26">
        <v>6</v>
      </c>
      <c r="P45" s="8">
        <f t="shared" si="17"/>
        <v>144</v>
      </c>
    </row>
    <row r="46" spans="2:17" x14ac:dyDescent="0.25">
      <c r="B46" s="13">
        <v>7</v>
      </c>
      <c r="C46" s="13" t="s">
        <v>11</v>
      </c>
      <c r="D46" s="26">
        <v>6</v>
      </c>
      <c r="E46" s="26"/>
      <c r="F46" s="2">
        <v>3</v>
      </c>
      <c r="G46" s="13">
        <f t="shared" si="13"/>
        <v>3</v>
      </c>
      <c r="H46" s="14">
        <f t="shared" si="14"/>
        <v>120</v>
      </c>
      <c r="I46" s="4">
        <v>24</v>
      </c>
      <c r="J46" s="14">
        <v>40</v>
      </c>
      <c r="K46" s="6">
        <f t="shared" si="15"/>
        <v>11.200000000000003</v>
      </c>
      <c r="L46" s="15">
        <f t="shared" si="16"/>
        <v>33.600000000000009</v>
      </c>
      <c r="M46" s="16"/>
      <c r="N46" s="10"/>
      <c r="O46" s="26">
        <v>6</v>
      </c>
      <c r="P46" s="15">
        <f t="shared" si="17"/>
        <v>144</v>
      </c>
    </row>
    <row r="47" spans="2:17" x14ac:dyDescent="0.25">
      <c r="B47" s="20">
        <v>8</v>
      </c>
      <c r="C47" s="20" t="s">
        <v>12</v>
      </c>
      <c r="D47" s="26">
        <v>5</v>
      </c>
      <c r="E47" s="26"/>
      <c r="F47" s="2">
        <v>3</v>
      </c>
      <c r="G47" s="20">
        <f t="shared" si="13"/>
        <v>2</v>
      </c>
      <c r="H47" s="21">
        <f t="shared" si="14"/>
        <v>80</v>
      </c>
      <c r="I47" s="4">
        <v>24</v>
      </c>
      <c r="J47" s="21">
        <v>40</v>
      </c>
      <c r="K47" s="6">
        <f t="shared" si="15"/>
        <v>11.200000000000003</v>
      </c>
      <c r="L47" s="22">
        <f t="shared" si="16"/>
        <v>22.400000000000006</v>
      </c>
      <c r="M47" s="10"/>
      <c r="N47" s="10"/>
      <c r="O47" s="26">
        <v>5</v>
      </c>
      <c r="P47" s="8">
        <f t="shared" si="17"/>
        <v>120</v>
      </c>
    </row>
    <row r="48" spans="2:17" x14ac:dyDescent="0.25">
      <c r="B48" s="13">
        <v>9</v>
      </c>
      <c r="C48" s="13" t="s">
        <v>34</v>
      </c>
      <c r="D48" s="26">
        <v>6</v>
      </c>
      <c r="E48" s="26"/>
      <c r="F48" s="2">
        <v>6</v>
      </c>
      <c r="G48" s="13">
        <f t="shared" si="13"/>
        <v>0</v>
      </c>
      <c r="H48" s="14">
        <f t="shared" si="14"/>
        <v>0</v>
      </c>
      <c r="I48" s="4">
        <v>24</v>
      </c>
      <c r="J48" s="14">
        <v>40</v>
      </c>
      <c r="K48" s="6">
        <f t="shared" si="15"/>
        <v>11.200000000000003</v>
      </c>
      <c r="L48" s="15">
        <f t="shared" si="16"/>
        <v>0</v>
      </c>
      <c r="M48" s="16"/>
      <c r="N48" s="10"/>
      <c r="O48" s="26">
        <v>6</v>
      </c>
      <c r="P48" s="15">
        <f t="shared" si="17"/>
        <v>144</v>
      </c>
    </row>
    <row r="49" spans="2:16" x14ac:dyDescent="0.25">
      <c r="B49" s="13">
        <v>10</v>
      </c>
      <c r="C49" s="13" t="s">
        <v>35</v>
      </c>
      <c r="D49" s="26">
        <v>6</v>
      </c>
      <c r="E49" s="26"/>
      <c r="F49" s="2">
        <v>3</v>
      </c>
      <c r="G49" s="13">
        <f t="shared" si="13"/>
        <v>3</v>
      </c>
      <c r="H49" s="14">
        <f t="shared" si="14"/>
        <v>120</v>
      </c>
      <c r="I49" s="4">
        <v>24</v>
      </c>
      <c r="J49" s="14">
        <v>40</v>
      </c>
      <c r="K49" s="6">
        <f t="shared" si="15"/>
        <v>11.200000000000003</v>
      </c>
      <c r="L49" s="15">
        <f t="shared" si="16"/>
        <v>33.600000000000009</v>
      </c>
      <c r="M49" s="16"/>
      <c r="N49" s="10"/>
      <c r="O49" s="26">
        <v>6</v>
      </c>
      <c r="P49" s="15">
        <f t="shared" si="17"/>
        <v>144</v>
      </c>
    </row>
    <row r="50" spans="2:16" x14ac:dyDescent="0.25">
      <c r="B50" s="13">
        <v>11</v>
      </c>
      <c r="C50" s="13" t="s">
        <v>36</v>
      </c>
      <c r="D50" s="2">
        <v>0</v>
      </c>
      <c r="E50" s="2"/>
      <c r="F50" s="2">
        <v>0</v>
      </c>
      <c r="G50" s="13">
        <f t="shared" si="13"/>
        <v>0</v>
      </c>
      <c r="H50" s="14">
        <f t="shared" si="14"/>
        <v>0</v>
      </c>
      <c r="I50" s="4">
        <v>24</v>
      </c>
      <c r="J50" s="14">
        <v>40</v>
      </c>
      <c r="K50" s="6">
        <f t="shared" si="15"/>
        <v>11.200000000000003</v>
      </c>
      <c r="L50" s="15">
        <f t="shared" si="16"/>
        <v>0</v>
      </c>
      <c r="M50" s="16"/>
      <c r="N50" s="10"/>
      <c r="O50" s="2">
        <v>0</v>
      </c>
      <c r="P50" s="15">
        <f t="shared" si="17"/>
        <v>0</v>
      </c>
    </row>
    <row r="51" spans="2:16" x14ac:dyDescent="0.25">
      <c r="B51" s="13">
        <v>12</v>
      </c>
      <c r="C51" s="13" t="s">
        <v>33</v>
      </c>
      <c r="D51" s="2">
        <v>0</v>
      </c>
      <c r="E51" s="2"/>
      <c r="F51" s="2">
        <v>0</v>
      </c>
      <c r="G51" s="13">
        <f t="shared" si="13"/>
        <v>0</v>
      </c>
      <c r="H51" s="14">
        <f t="shared" si="14"/>
        <v>0</v>
      </c>
      <c r="I51" s="4">
        <v>24</v>
      </c>
      <c r="J51" s="14">
        <v>40</v>
      </c>
      <c r="K51" s="6">
        <f t="shared" si="15"/>
        <v>11.200000000000003</v>
      </c>
      <c r="L51" s="15">
        <f t="shared" si="16"/>
        <v>0</v>
      </c>
      <c r="M51" s="16"/>
      <c r="N51" s="10"/>
      <c r="O51" s="2">
        <v>0</v>
      </c>
      <c r="P51" s="15">
        <f t="shared" si="17"/>
        <v>0</v>
      </c>
    </row>
    <row r="52" spans="2:16" x14ac:dyDescent="0.25">
      <c r="B52" s="2">
        <v>13</v>
      </c>
      <c r="C52" s="2" t="s">
        <v>13</v>
      </c>
      <c r="D52" s="26">
        <v>6</v>
      </c>
      <c r="E52" s="26"/>
      <c r="F52" s="2">
        <v>6</v>
      </c>
      <c r="G52" s="2">
        <f t="shared" si="13"/>
        <v>0</v>
      </c>
      <c r="H52" s="4">
        <f t="shared" si="14"/>
        <v>0</v>
      </c>
      <c r="I52" s="4">
        <v>24</v>
      </c>
      <c r="J52" s="4">
        <v>40</v>
      </c>
      <c r="K52" s="6">
        <f t="shared" si="15"/>
        <v>11.200000000000003</v>
      </c>
      <c r="L52" s="6">
        <f t="shared" si="16"/>
        <v>0</v>
      </c>
      <c r="M52" s="10"/>
      <c r="N52" s="10"/>
      <c r="O52" s="26">
        <v>6</v>
      </c>
      <c r="P52" s="8">
        <f t="shared" si="17"/>
        <v>144</v>
      </c>
    </row>
    <row r="53" spans="2:16" x14ac:dyDescent="0.25">
      <c r="B53" s="2">
        <v>14</v>
      </c>
      <c r="C53" s="2" t="s">
        <v>14</v>
      </c>
      <c r="D53" s="26">
        <v>6</v>
      </c>
      <c r="E53" s="26"/>
      <c r="F53" s="2">
        <v>0</v>
      </c>
      <c r="G53" s="2">
        <f t="shared" si="13"/>
        <v>6</v>
      </c>
      <c r="H53" s="4">
        <f>+G53*23</f>
        <v>138</v>
      </c>
      <c r="I53" s="4">
        <v>15</v>
      </c>
      <c r="J53" s="4">
        <v>25</v>
      </c>
      <c r="K53" s="6">
        <f t="shared" si="15"/>
        <v>7</v>
      </c>
      <c r="L53" s="6">
        <f t="shared" si="16"/>
        <v>42</v>
      </c>
      <c r="M53" s="10"/>
      <c r="N53" s="10"/>
      <c r="O53" s="26">
        <v>6</v>
      </c>
      <c r="P53" s="8">
        <f t="shared" si="17"/>
        <v>90</v>
      </c>
    </row>
    <row r="54" spans="2:16" x14ac:dyDescent="0.25">
      <c r="B54" s="2">
        <v>15</v>
      </c>
      <c r="C54" s="2" t="s">
        <v>15</v>
      </c>
      <c r="D54" s="2">
        <v>6</v>
      </c>
      <c r="E54" s="2"/>
      <c r="F54" s="2">
        <v>0</v>
      </c>
      <c r="G54" s="2">
        <f t="shared" si="13"/>
        <v>6</v>
      </c>
      <c r="H54" s="4">
        <f t="shared" ref="H54:H62" si="18">+G54*23</f>
        <v>138</v>
      </c>
      <c r="I54" s="4">
        <v>15</v>
      </c>
      <c r="J54" s="4">
        <v>25</v>
      </c>
      <c r="K54" s="6">
        <f t="shared" si="15"/>
        <v>7</v>
      </c>
      <c r="L54" s="6">
        <f t="shared" si="16"/>
        <v>42</v>
      </c>
      <c r="M54" s="10"/>
      <c r="N54" s="10"/>
      <c r="O54" s="2">
        <v>6</v>
      </c>
      <c r="P54" s="8">
        <f t="shared" si="17"/>
        <v>90</v>
      </c>
    </row>
    <row r="55" spans="2:16" x14ac:dyDescent="0.25">
      <c r="B55" s="2">
        <v>16</v>
      </c>
      <c r="C55" s="2" t="s">
        <v>16</v>
      </c>
      <c r="D55" s="26">
        <v>6</v>
      </c>
      <c r="E55" s="26"/>
      <c r="F55" s="2">
        <v>0</v>
      </c>
      <c r="G55" s="2">
        <f t="shared" si="13"/>
        <v>6</v>
      </c>
      <c r="H55" s="4">
        <f t="shared" si="18"/>
        <v>138</v>
      </c>
      <c r="I55" s="4">
        <v>15</v>
      </c>
      <c r="J55" s="4">
        <v>25</v>
      </c>
      <c r="K55" s="6">
        <f t="shared" si="15"/>
        <v>7</v>
      </c>
      <c r="L55" s="6">
        <f t="shared" si="16"/>
        <v>42</v>
      </c>
      <c r="M55" s="10"/>
      <c r="N55" s="10"/>
      <c r="O55" s="26">
        <v>6</v>
      </c>
      <c r="P55" s="8">
        <f t="shared" si="17"/>
        <v>90</v>
      </c>
    </row>
    <row r="56" spans="2:16" x14ac:dyDescent="0.25">
      <c r="B56" s="2">
        <v>17</v>
      </c>
      <c r="C56" s="2" t="s">
        <v>17</v>
      </c>
      <c r="D56" s="2">
        <v>4</v>
      </c>
      <c r="E56" s="2"/>
      <c r="F56" s="2">
        <v>3</v>
      </c>
      <c r="G56" s="2">
        <f t="shared" si="13"/>
        <v>1</v>
      </c>
      <c r="H56" s="4">
        <f t="shared" si="18"/>
        <v>23</v>
      </c>
      <c r="I56" s="4">
        <v>15</v>
      </c>
      <c r="J56" s="4">
        <v>25</v>
      </c>
      <c r="K56" s="6">
        <f t="shared" si="15"/>
        <v>7</v>
      </c>
      <c r="L56" s="6">
        <f t="shared" si="16"/>
        <v>7</v>
      </c>
      <c r="M56" s="10"/>
      <c r="N56" s="10"/>
      <c r="O56" s="2">
        <v>4</v>
      </c>
      <c r="P56" s="8">
        <f t="shared" si="17"/>
        <v>60</v>
      </c>
    </row>
    <row r="57" spans="2:16" x14ac:dyDescent="0.25">
      <c r="B57" s="2">
        <v>18</v>
      </c>
      <c r="C57" s="2" t="s">
        <v>18</v>
      </c>
      <c r="D57" s="2">
        <v>6</v>
      </c>
      <c r="E57" s="2"/>
      <c r="F57" s="2">
        <v>2</v>
      </c>
      <c r="G57" s="2">
        <f t="shared" si="13"/>
        <v>4</v>
      </c>
      <c r="H57" s="4">
        <f t="shared" si="18"/>
        <v>92</v>
      </c>
      <c r="I57" s="4">
        <v>15</v>
      </c>
      <c r="J57" s="4">
        <v>25</v>
      </c>
      <c r="K57" s="6">
        <f t="shared" si="15"/>
        <v>7</v>
      </c>
      <c r="L57" s="6">
        <f t="shared" si="16"/>
        <v>28</v>
      </c>
      <c r="M57" s="10"/>
      <c r="N57" s="10"/>
      <c r="O57" s="2">
        <v>6</v>
      </c>
      <c r="P57" s="8">
        <f t="shared" si="17"/>
        <v>90</v>
      </c>
    </row>
    <row r="58" spans="2:16" x14ac:dyDescent="0.25">
      <c r="B58" s="2">
        <v>19</v>
      </c>
      <c r="C58" s="2" t="s">
        <v>19</v>
      </c>
      <c r="D58" s="2">
        <v>4</v>
      </c>
      <c r="E58" s="2"/>
      <c r="F58" s="2">
        <v>3</v>
      </c>
      <c r="G58" s="2">
        <f t="shared" si="13"/>
        <v>1</v>
      </c>
      <c r="H58" s="4">
        <f t="shared" si="18"/>
        <v>23</v>
      </c>
      <c r="I58" s="4">
        <v>15</v>
      </c>
      <c r="J58" s="4">
        <v>25</v>
      </c>
      <c r="K58" s="6">
        <f t="shared" si="15"/>
        <v>7</v>
      </c>
      <c r="L58" s="6">
        <f t="shared" si="16"/>
        <v>7</v>
      </c>
      <c r="M58" s="10"/>
      <c r="N58" s="10"/>
      <c r="O58" s="2">
        <v>4</v>
      </c>
      <c r="P58" s="8">
        <f t="shared" si="17"/>
        <v>60</v>
      </c>
    </row>
    <row r="59" spans="2:16" x14ac:dyDescent="0.25">
      <c r="B59" s="2">
        <v>20</v>
      </c>
      <c r="C59" s="2" t="s">
        <v>20</v>
      </c>
      <c r="D59" s="2">
        <v>30</v>
      </c>
      <c r="E59" s="2"/>
      <c r="F59" s="2">
        <v>18</v>
      </c>
      <c r="G59" s="2">
        <f t="shared" si="13"/>
        <v>12</v>
      </c>
      <c r="H59" s="4">
        <f t="shared" si="18"/>
        <v>276</v>
      </c>
      <c r="I59" s="4">
        <v>12</v>
      </c>
      <c r="J59" s="4">
        <v>25</v>
      </c>
      <c r="K59" s="6">
        <f t="shared" si="15"/>
        <v>10</v>
      </c>
      <c r="L59" s="6">
        <f t="shared" si="16"/>
        <v>120</v>
      </c>
      <c r="M59" s="10"/>
      <c r="N59" s="10"/>
      <c r="O59" s="2">
        <v>30</v>
      </c>
      <c r="P59" s="8">
        <f t="shared" si="17"/>
        <v>360</v>
      </c>
    </row>
    <row r="60" spans="2:16" x14ac:dyDescent="0.25">
      <c r="B60" s="2">
        <v>21</v>
      </c>
      <c r="C60" s="2" t="s">
        <v>31</v>
      </c>
      <c r="D60" s="2">
        <v>0</v>
      </c>
      <c r="E60" s="2"/>
      <c r="F60" s="2">
        <v>0</v>
      </c>
      <c r="G60" s="2">
        <f t="shared" si="13"/>
        <v>0</v>
      </c>
      <c r="H60" s="4">
        <f t="shared" si="18"/>
        <v>0</v>
      </c>
      <c r="I60" s="4">
        <v>12</v>
      </c>
      <c r="J60" s="4">
        <v>25</v>
      </c>
      <c r="K60" s="6">
        <f t="shared" si="15"/>
        <v>10</v>
      </c>
      <c r="L60" s="6">
        <f t="shared" si="16"/>
        <v>0</v>
      </c>
      <c r="M60" s="10"/>
      <c r="N60" s="10"/>
      <c r="O60" s="2">
        <v>0</v>
      </c>
      <c r="P60" s="8">
        <f t="shared" si="17"/>
        <v>0</v>
      </c>
    </row>
    <row r="61" spans="2:16" x14ac:dyDescent="0.25">
      <c r="B61" s="2">
        <v>22</v>
      </c>
      <c r="C61" s="2" t="s">
        <v>32</v>
      </c>
      <c r="D61" s="2">
        <v>6</v>
      </c>
      <c r="E61" s="2"/>
      <c r="F61" s="2">
        <v>4</v>
      </c>
      <c r="G61" s="2">
        <f t="shared" si="13"/>
        <v>2</v>
      </c>
      <c r="H61" s="4">
        <f t="shared" si="18"/>
        <v>46</v>
      </c>
      <c r="I61" s="4">
        <v>12</v>
      </c>
      <c r="J61" s="4">
        <v>25</v>
      </c>
      <c r="K61" s="6">
        <f t="shared" si="15"/>
        <v>10</v>
      </c>
      <c r="L61" s="6">
        <f t="shared" si="16"/>
        <v>20</v>
      </c>
      <c r="M61" s="10"/>
      <c r="N61" s="10"/>
      <c r="O61" s="2">
        <v>6</v>
      </c>
      <c r="P61" s="8">
        <f t="shared" si="17"/>
        <v>72</v>
      </c>
    </row>
    <row r="62" spans="2:16" x14ac:dyDescent="0.25">
      <c r="B62" s="2">
        <v>23</v>
      </c>
      <c r="C62" s="2" t="s">
        <v>48</v>
      </c>
      <c r="D62" s="2">
        <v>0</v>
      </c>
      <c r="E62" s="2"/>
      <c r="F62" s="2">
        <v>0</v>
      </c>
      <c r="G62" s="2">
        <f t="shared" si="13"/>
        <v>0</v>
      </c>
      <c r="H62" s="4">
        <f t="shared" si="18"/>
        <v>0</v>
      </c>
      <c r="I62" s="4">
        <v>12</v>
      </c>
      <c r="J62" s="4">
        <v>25</v>
      </c>
      <c r="K62" s="6">
        <f t="shared" si="15"/>
        <v>10</v>
      </c>
      <c r="L62" s="6">
        <f t="shared" si="16"/>
        <v>0</v>
      </c>
      <c r="M62" s="10"/>
      <c r="N62" s="10"/>
      <c r="O62" s="2">
        <v>0</v>
      </c>
      <c r="P62" s="8">
        <f t="shared" si="17"/>
        <v>0</v>
      </c>
    </row>
    <row r="63" spans="2:16" x14ac:dyDescent="0.25">
      <c r="P63" s="5"/>
    </row>
    <row r="64" spans="2:16" x14ac:dyDescent="0.25">
      <c r="P64" s="5"/>
    </row>
    <row r="65" spans="3:16" x14ac:dyDescent="0.25">
      <c r="P65" s="5"/>
    </row>
    <row r="67" spans="3:16" x14ac:dyDescent="0.25">
      <c r="C67" s="1" t="s">
        <v>47</v>
      </c>
      <c r="D67" s="19">
        <f>SUM(D40:D62)</f>
        <v>152</v>
      </c>
      <c r="E67" s="19"/>
      <c r="F67" s="3">
        <f>SUM(F40:F62)</f>
        <v>72</v>
      </c>
      <c r="G67" s="19">
        <f>SUM(G40:G62)</f>
        <v>80</v>
      </c>
      <c r="H67" s="3">
        <f>SUM(H40:H62)</f>
        <v>2554</v>
      </c>
      <c r="O67" s="5"/>
    </row>
    <row r="68" spans="3:16" x14ac:dyDescent="0.25">
      <c r="C68" s="1" t="s">
        <v>21</v>
      </c>
      <c r="D68" s="3">
        <v>0</v>
      </c>
      <c r="E68" s="3"/>
      <c r="F68" s="3"/>
      <c r="G68" s="3" t="s">
        <v>30</v>
      </c>
      <c r="H68" s="3">
        <f>+H67+D68</f>
        <v>2554</v>
      </c>
      <c r="I68" s="1" t="s">
        <v>57</v>
      </c>
    </row>
    <row r="69" spans="3:16" x14ac:dyDescent="0.25">
      <c r="C69" s="1" t="s">
        <v>22</v>
      </c>
      <c r="D69" s="3">
        <v>0</v>
      </c>
      <c r="E69" s="3"/>
      <c r="F69" s="1"/>
      <c r="G69" s="3" t="s">
        <v>25</v>
      </c>
      <c r="H69" s="9">
        <f>SUM(L40:L62)</f>
        <v>778.4000000000002</v>
      </c>
      <c r="I69" s="7">
        <f>+H69/2</f>
        <v>389.2000000000001</v>
      </c>
    </row>
    <row r="70" spans="3:16" x14ac:dyDescent="0.25">
      <c r="G70" t="s">
        <v>58</v>
      </c>
    </row>
  </sheetData>
  <mergeCells count="3">
    <mergeCell ref="B1:P1"/>
    <mergeCell ref="B38:P38"/>
    <mergeCell ref="W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Tienda 1</vt:lpstr>
      <vt:lpstr>Tienda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Allan Medina</dc:creator>
  <cp:lastModifiedBy>Brayan Allan Medina</cp:lastModifiedBy>
  <dcterms:created xsi:type="dcterms:W3CDTF">2024-08-28T19:36:01Z</dcterms:created>
  <dcterms:modified xsi:type="dcterms:W3CDTF">2025-02-24T20:17:24Z</dcterms:modified>
</cp:coreProperties>
</file>