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corro\Pictures\lene\"/>
    </mc:Choice>
  </mc:AlternateContent>
  <xr:revisionPtr revIDLastSave="0" documentId="8_{1A187C38-EF69-854F-9F55-2EAE5672B910}" xr6:coauthVersionLast="47" xr6:coauthVersionMax="47" xr10:uidLastSave="{00000000-0000-0000-0000-000000000000}"/>
  <bookViews>
    <workbookView xWindow="0" yWindow="0" windowWidth="20490" windowHeight="7755" activeTab="3" xr2:uid="{00000000-000D-0000-FFFF-FFFF00000000}"/>
  </bookViews>
  <sheets>
    <sheet name="plancontrol" sheetId="1" r:id="rId1"/>
    <sheet name="control" sheetId="2" r:id="rId2"/>
    <sheet name="caixinha" sheetId="4" r:id="rId3"/>
    <sheet name="dashboard" sheetId="3" r:id="rId4"/>
  </sheets>
  <definedNames>
    <definedName name="SegmentaçãodeDados_MÊS">#N/A</definedName>
  </definedNames>
  <calcPr calcId="191028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E4" i="1"/>
  <c r="F4" i="1"/>
  <c r="G4" i="1"/>
  <c r="E5" i="1"/>
  <c r="F5" i="1"/>
  <c r="E6" i="1"/>
  <c r="F6" i="1"/>
  <c r="G6" i="1"/>
  <c r="E7" i="1"/>
  <c r="F7" i="1"/>
  <c r="E8" i="1"/>
  <c r="F8" i="1"/>
  <c r="G8" i="1"/>
  <c r="E9" i="1"/>
  <c r="F9" i="1"/>
  <c r="E10" i="1"/>
  <c r="F10" i="1"/>
  <c r="G10" i="1"/>
  <c r="E11" i="1"/>
  <c r="F11" i="1"/>
  <c r="E12" i="1"/>
  <c r="F12" i="1"/>
  <c r="G12" i="1"/>
  <c r="E13" i="1"/>
  <c r="F13" i="1"/>
  <c r="E14" i="1"/>
  <c r="F14" i="1"/>
  <c r="G14" i="1"/>
  <c r="E15" i="1"/>
  <c r="F15" i="1"/>
  <c r="E16" i="1"/>
  <c r="F16" i="1"/>
  <c r="G16" i="1"/>
  <c r="E17" i="1"/>
  <c r="F17" i="1"/>
  <c r="E18" i="1"/>
  <c r="F18" i="1"/>
  <c r="G18" i="1"/>
  <c r="E19" i="1"/>
  <c r="F19" i="1"/>
  <c r="I19" i="1"/>
  <c r="E20" i="1"/>
  <c r="F20" i="1"/>
  <c r="G20" i="1"/>
  <c r="E21" i="1"/>
  <c r="F21" i="1"/>
  <c r="E22" i="1"/>
  <c r="F22" i="1"/>
  <c r="G22" i="1"/>
  <c r="E23" i="1"/>
  <c r="F23" i="1"/>
  <c r="I11" i="1"/>
  <c r="I23" i="1"/>
  <c r="I15" i="1"/>
  <c r="I7" i="1"/>
  <c r="G23" i="1"/>
  <c r="H23" i="1"/>
  <c r="G15" i="1"/>
  <c r="H15" i="1"/>
  <c r="G7" i="1"/>
  <c r="H7" i="1"/>
  <c r="G19" i="1"/>
  <c r="H19" i="1"/>
  <c r="G11" i="1"/>
  <c r="H11" i="1"/>
  <c r="G21" i="1"/>
  <c r="H21" i="1"/>
  <c r="G17" i="1"/>
  <c r="H17" i="1"/>
  <c r="G13" i="1"/>
  <c r="H13" i="1"/>
  <c r="G9" i="1"/>
  <c r="H9" i="1"/>
  <c r="G5" i="1"/>
  <c r="H5" i="1"/>
  <c r="I22" i="1"/>
  <c r="I21" i="1"/>
  <c r="I18" i="1"/>
  <c r="I17" i="1"/>
  <c r="I14" i="1"/>
  <c r="I13" i="1"/>
  <c r="I10" i="1"/>
  <c r="I9" i="1"/>
  <c r="I6" i="1"/>
  <c r="I5" i="1"/>
  <c r="I20" i="1"/>
  <c r="I16" i="1"/>
  <c r="I12" i="1"/>
  <c r="I8" i="1"/>
  <c r="I4" i="1"/>
  <c r="H22" i="1"/>
  <c r="H18" i="1"/>
  <c r="H14" i="1"/>
  <c r="H10" i="1"/>
  <c r="H6" i="1"/>
  <c r="H20" i="1"/>
  <c r="H16" i="1"/>
  <c r="H12" i="1"/>
  <c r="H8" i="1"/>
  <c r="H4" i="1"/>
</calcChain>
</file>

<file path=xl/sharedStrings.xml><?xml version="1.0" encoding="utf-8"?>
<sst xmlns="http://schemas.openxmlformats.org/spreadsheetml/2006/main" count="87" uniqueCount="45">
  <si>
    <t>VALOR KW/H</t>
  </si>
  <si>
    <t>ICMS</t>
  </si>
  <si>
    <t>Consumo</t>
  </si>
  <si>
    <t>Sub-Total</t>
  </si>
  <si>
    <t>Roberto</t>
  </si>
  <si>
    <t>Rose</t>
  </si>
  <si>
    <t>Carlos</t>
  </si>
  <si>
    <t>Lene</t>
  </si>
  <si>
    <t>Roberval</t>
  </si>
  <si>
    <t>Antonio</t>
  </si>
  <si>
    <t>Jorge</t>
  </si>
  <si>
    <t>Iane</t>
  </si>
  <si>
    <t>Ray</t>
  </si>
  <si>
    <t>Sara</t>
  </si>
  <si>
    <t>Alaci</t>
  </si>
  <si>
    <t>Edna</t>
  </si>
  <si>
    <t>Ricardo</t>
  </si>
  <si>
    <t>Pedro</t>
  </si>
  <si>
    <t>Júlia</t>
  </si>
  <si>
    <t>Marina</t>
  </si>
  <si>
    <t>João</t>
  </si>
  <si>
    <t>Concita</t>
  </si>
  <si>
    <t>Mário</t>
  </si>
  <si>
    <t>Cézar</t>
  </si>
  <si>
    <t>TOTAL</t>
  </si>
  <si>
    <t>Energia Mensal</t>
  </si>
  <si>
    <t>consumo anterior</t>
  </si>
  <si>
    <t>Consumo Atual</t>
  </si>
  <si>
    <t>Valor do Consumo</t>
  </si>
  <si>
    <t>Valor ICMS</t>
  </si>
  <si>
    <t>Pagamento</t>
  </si>
  <si>
    <t>Rótulos de Linha</t>
  </si>
  <si>
    <t>Total Geral</t>
  </si>
  <si>
    <t>PAGAR</t>
  </si>
  <si>
    <t>Soma de Sub-Total</t>
  </si>
  <si>
    <t>]</t>
  </si>
  <si>
    <t>ISENTO;</t>
  </si>
  <si>
    <t>MÊS</t>
  </si>
  <si>
    <t>JANEIRO</t>
  </si>
  <si>
    <t>FEVEREIRO</t>
  </si>
  <si>
    <t>MARÇO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</si>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</sst>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AF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double">
        <color theme="1"/>
      </top>
      <bottom style="medium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164" fontId="5" fillId="0" borderId="1" xfId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5" fillId="0" borderId="8" xfId="0" applyFont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vertical="center" wrapText="1"/>
    </xf>
    <xf numFmtId="0" fontId="7" fillId="0" borderId="0" xfId="0" applyFont="1" applyBorder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8" xfId="0" applyFont="1" applyBorder="1" applyAlignment="1">
      <alignment horizontal="center" wrapText="1"/>
    </xf>
    <xf numFmtId="164" fontId="1" fillId="0" borderId="8" xfId="1" applyFont="1" applyBorder="1" applyAlignment="1">
      <alignment wrapText="1"/>
    </xf>
    <xf numFmtId="0" fontId="0" fillId="0" borderId="3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4" fontId="1" fillId="0" borderId="1" xfId="1" applyFont="1" applyBorder="1" applyAlignment="1">
      <alignment wrapText="1"/>
    </xf>
    <xf numFmtId="0" fontId="0" fillId="4" borderId="8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0" xfId="0" applyFill="1"/>
    <xf numFmtId="164" fontId="0" fillId="0" borderId="0" xfId="1" applyFont="1"/>
    <xf numFmtId="164" fontId="0" fillId="0" borderId="17" xfId="0" applyNumberFormat="1" applyFont="1" applyBorder="1"/>
    <xf numFmtId="14" fontId="0" fillId="0" borderId="0" xfId="0" applyNumberFormat="1" applyAlignment="1">
      <alignment horizontal="center"/>
    </xf>
    <xf numFmtId="0" fontId="0" fillId="2" borderId="0" xfId="0" applyFill="1"/>
    <xf numFmtId="0" fontId="9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</cellXfs>
  <cellStyles count="2">
    <cellStyle name="Moeda" xfId="1" builtinId="4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rgb="FF00AF50"/>
        </patternFill>
      </fill>
      <alignment horizontal="center" vertical="center" textRotation="0" wrapText="1" indent="0" justifyLastLine="0" shrinkToFit="0" readingOrder="0"/>
    </dxf>
    <dxf>
      <font>
        <color rgb="FF002060"/>
      </font>
      <fill>
        <patternFill>
          <bgColor theme="4" tint="0.39994506668294322"/>
        </patternFill>
      </fill>
      <border>
        <bottom style="thin">
          <color theme="8"/>
        </bottom>
        <vertical/>
        <horizontal/>
      </border>
    </dxf>
    <dxf>
      <font>
        <color rgb="FF002060"/>
        <name val="Arial"/>
        <scheme val="none"/>
      </font>
      <fill>
        <patternFill>
          <bgColor rgb="FF0070C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5 2" pivot="0" table="0" count="10" xr9:uid="{00000000-0011-0000-FFFF-FFFF00000000}">
      <tableStyleElement type="wholeTable" dxfId="18"/>
      <tableStyleElement type="headerRow" dxfId="17"/>
    </tableStyle>
  </tableStyles>
  <colors>
    <mruColors>
      <color rgb="FF006C1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rgb="FF002060"/>
          </font>
          <fill>
            <patternFill patternType="solid">
              <fgColor rgb="FF0070C0"/>
              <bgColor theme="8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theme="4" tint="0.39994506668294322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microsoft.com/office/2007/relationships/slicerCache" Target="slicerCaches/slicerCach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11" Type="http://schemas.openxmlformats.org/officeDocument/2006/relationships/calcChain" Target="calcChain.xml" /><Relationship Id="rId5" Type="http://schemas.openxmlformats.org/officeDocument/2006/relationships/pivotCacheDefinition" Target="pivotCache/pivotCacheDefinition1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_-"R$"\ * #,##0.00_-;\-"R$"\ * #,##0.00_-;_-"R$"\ * "-"??_-;_-@_-</c:formatCode>
                <c:ptCount val="1"/>
                <c:pt idx="0">
                  <c:v>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2-204B-BD9E-362FED30E22D}"/>
            </c:ext>
          </c:extLst>
        </c:ser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_-"R$"\ * #,##0.00_-;\-"R$"\ * #,##0.00_-;_-"R$"\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2-204B-BD9E-362FED30E2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615400"/>
        <c:axId val="468617752"/>
      </c:barChart>
      <c:catAx>
        <c:axId val="46861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617752"/>
        <c:crosses val="autoZero"/>
        <c:auto val="1"/>
        <c:lblAlgn val="ctr"/>
        <c:lblOffset val="100"/>
        <c:noMultiLvlLbl val="0"/>
      </c:catAx>
      <c:valAx>
        <c:axId val="468617752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468615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ENERGIA.xlsx]control!Tabela dinâmica1</c:name>
    <c:fmtId val="3"/>
  </c:pivotSource>
  <c:chart>
    <c:autoTitleDeleted val="1"/>
    <c:pivotFmts>
      <c:pivotFmt>
        <c:idx val="0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1852632711892299E-3"/>
          <c:y val="0.16568433348246939"/>
          <c:w val="0.92890944881889759"/>
          <c:h val="0.671058498605620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control!$C$6:$C$20</c:f>
              <c:strCache>
                <c:ptCount val="14"/>
                <c:pt idx="0">
                  <c:v>Alaci</c:v>
                </c:pt>
                <c:pt idx="1">
                  <c:v>Cézar</c:v>
                </c:pt>
                <c:pt idx="2">
                  <c:v>Edna</c:v>
                </c:pt>
                <c:pt idx="3">
                  <c:v>Iane</c:v>
                </c:pt>
                <c:pt idx="4">
                  <c:v>Jorge</c:v>
                </c:pt>
                <c:pt idx="5">
                  <c:v>Júlia</c:v>
                </c:pt>
                <c:pt idx="6">
                  <c:v>Lene</c:v>
                </c:pt>
                <c:pt idx="7">
                  <c:v>Mário</c:v>
                </c:pt>
                <c:pt idx="8">
                  <c:v>Pedro</c:v>
                </c:pt>
                <c:pt idx="9">
                  <c:v>Ray</c:v>
                </c:pt>
                <c:pt idx="10">
                  <c:v>Ricardo</c:v>
                </c:pt>
                <c:pt idx="11">
                  <c:v>Roberto</c:v>
                </c:pt>
                <c:pt idx="12">
                  <c:v>Roberval</c:v>
                </c:pt>
                <c:pt idx="13">
                  <c:v>Sara</c:v>
                </c:pt>
              </c:strCache>
            </c:strRef>
          </c:cat>
          <c:val>
            <c:numRef>
              <c:f>control!$D$6:$D$20</c:f>
              <c:numCache>
                <c:formatCode>"R$"\ #,##0.00</c:formatCode>
                <c:ptCount val="14"/>
                <c:pt idx="0">
                  <c:v>4350.72</c:v>
                </c:pt>
                <c:pt idx="1">
                  <c:v>356.79200000000003</c:v>
                </c:pt>
                <c:pt idx="2">
                  <c:v>362.56</c:v>
                </c:pt>
                <c:pt idx="3">
                  <c:v>244.72800000000001</c:v>
                </c:pt>
                <c:pt idx="4">
                  <c:v>779.50400000000002</c:v>
                </c:pt>
                <c:pt idx="5">
                  <c:v>215.06400000000002</c:v>
                </c:pt>
                <c:pt idx="6">
                  <c:v>1615.04</c:v>
                </c:pt>
                <c:pt idx="7">
                  <c:v>422.71200000000005</c:v>
                </c:pt>
                <c:pt idx="8">
                  <c:v>554.55200000000002</c:v>
                </c:pt>
                <c:pt idx="9">
                  <c:v>360.08800000000002</c:v>
                </c:pt>
                <c:pt idx="10">
                  <c:v>741.6</c:v>
                </c:pt>
                <c:pt idx="11">
                  <c:v>436.72</c:v>
                </c:pt>
                <c:pt idx="12">
                  <c:v>282.63200000000006</c:v>
                </c:pt>
                <c:pt idx="13">
                  <c:v>1122.2880000000002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6-A841-89A8-8D2FDD20B3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0"/>
        <c:axId val="468620888"/>
        <c:axId val="463254952"/>
      </c:barChart>
      <c:catAx>
        <c:axId val="4686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254952"/>
        <c:crosses val="autoZero"/>
        <c:auto val="1"/>
        <c:lblAlgn val="ctr"/>
        <c:lblOffset val="100"/>
        <c:noMultiLvlLbl val="0"/>
      </c:catAx>
      <c:valAx>
        <c:axId val="4632549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6862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ENERGIA.xlsx]control!Tabela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control!$F$4:$F$10</c:f>
              <c:strCache>
                <c:ptCount val="6"/>
                <c:pt idx="0">
                  <c:v>Antonio</c:v>
                </c:pt>
                <c:pt idx="1">
                  <c:v>Carlos</c:v>
                </c:pt>
                <c:pt idx="2">
                  <c:v>Concita</c:v>
                </c:pt>
                <c:pt idx="3">
                  <c:v>João</c:v>
                </c:pt>
                <c:pt idx="4">
                  <c:v>Marina</c:v>
                </c:pt>
                <c:pt idx="5">
                  <c:v>Rose</c:v>
                </c:pt>
              </c:strCache>
            </c:strRef>
          </c:cat>
          <c:val>
            <c:numRef>
              <c:f>control!$G$4:$G$10</c:f>
              <c:numCache>
                <c:formatCode>"R$"\ #,##0.00</c:formatCode>
                <c:ptCount val="6"/>
                <c:pt idx="0">
                  <c:v>88.992000000000004</c:v>
                </c:pt>
                <c:pt idx="1">
                  <c:v>158.20800000000003</c:v>
                </c:pt>
                <c:pt idx="2">
                  <c:v>107.94400000000002</c:v>
                </c:pt>
                <c:pt idx="3">
                  <c:v>160.68</c:v>
                </c:pt>
                <c:pt idx="4">
                  <c:v>9.8880000000000017</c:v>
                </c:pt>
                <c:pt idx="5">
                  <c:v>31.312000000000001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8-BA4D-81DF-BAED2AE6FA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8490936"/>
        <c:axId val="468491328"/>
      </c:barChart>
      <c:catAx>
        <c:axId val="468490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491328"/>
        <c:crosses val="autoZero"/>
        <c:auto val="1"/>
        <c:lblAlgn val="ctr"/>
        <c:lblOffset val="100"/>
        <c:noMultiLvlLbl val="0"/>
      </c:catAx>
      <c:valAx>
        <c:axId val="46849132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684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1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3.994144128006272E-17"/>
                  <c:y val="-0.4212962962962962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_-"R$"\ * #,##0.00_-;\-"R$"\ * #,##0.00_-;_-"R$"\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1-CD42-9478-498F0023D4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8614224"/>
        <c:axId val="468613048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69000">
                  <a:srgbClr val="002060"/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69000">
                    <a:srgbClr val="00206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_-"R$"\ * #,##0.00_-;\-"R$"\ * #,##0.00_-;_-"R$"\ * "-"??_-;_-@_-</c:formatCode>
                <c:ptCount val="1"/>
                <c:pt idx="0">
                  <c:v>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1-CD42-9478-498F0023D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565848"/>
        <c:axId val="463570552"/>
      </c:barChart>
      <c:catAx>
        <c:axId val="468614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8613048"/>
        <c:crosses val="autoZero"/>
        <c:auto val="1"/>
        <c:lblAlgn val="ctr"/>
        <c:lblOffset val="100"/>
        <c:noMultiLvlLbl val="0"/>
      </c:catAx>
      <c:valAx>
        <c:axId val="468613048"/>
        <c:scaling>
          <c:orientation val="minMax"/>
        </c:scaling>
        <c:delete val="1"/>
        <c:axPos val="l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468614224"/>
        <c:crosses val="autoZero"/>
        <c:crossBetween val="between"/>
      </c:valAx>
      <c:valAx>
        <c:axId val="463570552"/>
        <c:scaling>
          <c:orientation val="minMax"/>
        </c:scaling>
        <c:delete val="1"/>
        <c:axPos val="r"/>
        <c:numFmt formatCode="_-&quot;R$&quot;\ * #,##0.00_-;\-&quot;R$&quot;\ * #,##0.00_-;_-&quot;R$&quot;\ * &quot;-&quot;??_-;_-@_-" sourceLinked="1"/>
        <c:majorTickMark val="out"/>
        <c:minorTickMark val="none"/>
        <c:tickLblPos val="nextTo"/>
        <c:crossAx val="463565848"/>
        <c:crosses val="max"/>
        <c:crossBetween val="between"/>
      </c:valAx>
      <c:catAx>
        <c:axId val="463565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6357055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plancontrol!A1" /><Relationship Id="rId3" Type="http://schemas.openxmlformats.org/officeDocument/2006/relationships/image" Target="../media/image2.png" /><Relationship Id="rId7" Type="http://schemas.microsoft.com/office/2007/relationships/hdphoto" Target="../media/hdphoto2.wdp" /><Relationship Id="rId12" Type="http://schemas.openxmlformats.org/officeDocument/2006/relationships/image" Target="../media/image6.png" /><Relationship Id="rId2" Type="http://schemas.openxmlformats.org/officeDocument/2006/relationships/chart" Target="../charts/chart2.xml" /><Relationship Id="rId1" Type="http://schemas.openxmlformats.org/officeDocument/2006/relationships/image" Target="../media/image1.jpeg" /><Relationship Id="rId6" Type="http://schemas.openxmlformats.org/officeDocument/2006/relationships/image" Target="../media/image3.png" /><Relationship Id="rId11" Type="http://schemas.openxmlformats.org/officeDocument/2006/relationships/chart" Target="../charts/chart4.xml" /><Relationship Id="rId5" Type="http://schemas.openxmlformats.org/officeDocument/2006/relationships/chart" Target="../charts/chart3.xml" /><Relationship Id="rId10" Type="http://schemas.openxmlformats.org/officeDocument/2006/relationships/image" Target="../media/image5.png" /><Relationship Id="rId4" Type="http://schemas.microsoft.com/office/2007/relationships/hdphoto" Target="../media/hdphoto1.wdp" /><Relationship Id="rId9" Type="http://schemas.openxmlformats.org/officeDocument/2006/relationships/image" Target="../media/image4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1285875</xdr:colOff>
      <xdr:row>3</xdr:row>
      <xdr:rowOff>14287</xdr:rowOff>
    </xdr:from>
    <xdr:to>
      <xdr:col>8</xdr:col>
      <xdr:colOff>371475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106476</xdr:colOff>
      <xdr:row>0</xdr:row>
      <xdr:rowOff>142875</xdr:rowOff>
    </xdr:from>
    <xdr:to>
      <xdr:col>19</xdr:col>
      <xdr:colOff>439851</xdr:colOff>
      <xdr:row>5</xdr:row>
      <xdr:rowOff>83344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1896910" y="142875"/>
          <a:ext cx="12015953" cy="899629"/>
          <a:chOff x="1857375" y="142875"/>
          <a:chExt cx="11263312" cy="892969"/>
        </a:xfrm>
      </xdr:grpSpPr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1857375" y="142875"/>
            <a:ext cx="11263312" cy="89296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 txBox="1"/>
        </xdr:nvSpPr>
        <xdr:spPr>
          <a:xfrm>
            <a:off x="2881313" y="309560"/>
            <a:ext cx="2893218" cy="6548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>
                <a:solidFill>
                  <a:srgbClr val="002060"/>
                </a:solidFill>
                <a:latin typeface="Arial Rounded MT Bold" panose="020F0704030504030204" pitchFamily="34" charset="0"/>
              </a:rPr>
              <a:t>Hello! Deuzilêne</a:t>
            </a:r>
          </a:p>
          <a:p>
            <a:r>
              <a:rPr lang="pt-BR" sz="1600">
                <a:solidFill>
                  <a:srgbClr val="002060"/>
                </a:solidFill>
                <a:latin typeface="Agency FB" panose="020B0503020202020204" pitchFamily="34" charset="0"/>
              </a:rPr>
              <a:t>controle financeiro</a:t>
            </a:r>
          </a:p>
        </xdr:txBody>
      </xdr:sp>
      <xdr:pic>
        <xdr:nvPicPr>
          <xdr:cNvPr id="42" name="Imagem 41" descr="Página 2 | Fotos Menina Cabelo Cacheado | Freepik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05576" y="166687"/>
            <a:ext cx="816205" cy="819149"/>
          </a:xfrm>
          <a:prstGeom prst="rect">
            <a:avLst/>
          </a:prstGeom>
          <a:noFill/>
          <a:effectLst>
            <a:outerShdw blurRad="393700" dir="5400000" algn="ctr" rotWithShape="0">
              <a:srgbClr val="000000">
                <a:alpha val="43137"/>
              </a:srgbClr>
            </a:outerShdw>
            <a:softEdge rad="5080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201726</xdr:colOff>
      <xdr:row>22</xdr:row>
      <xdr:rowOff>178580</xdr:rowOff>
    </xdr:from>
    <xdr:to>
      <xdr:col>18</xdr:col>
      <xdr:colOff>490652</xdr:colOff>
      <xdr:row>33</xdr:row>
      <xdr:rowOff>124152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1992160" y="4398888"/>
          <a:ext cx="11322472" cy="2055726"/>
          <a:chOff x="1213757" y="4381499"/>
          <a:chExt cx="10611645" cy="2041072"/>
        </a:xfrm>
      </xdr:grpSpPr>
      <xdr:grpSp>
        <xdr:nvGrpSpPr>
          <xdr:cNvPr id="17" name="Grupo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GrpSpPr/>
        </xdr:nvGrpSpPr>
        <xdr:grpSpPr>
          <a:xfrm>
            <a:off x="1213757" y="4381499"/>
            <a:ext cx="10611645" cy="2041072"/>
            <a:chOff x="1213757" y="4381499"/>
            <a:chExt cx="10698390" cy="2041072"/>
          </a:xfrm>
        </xdr:grpSpPr>
        <xdr:grpSp>
          <xdr:nvGrpSpPr>
            <xdr:cNvPr id="12" name="Grup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pSpPr/>
          </xdr:nvGrpSpPr>
          <xdr:grpSpPr>
            <a:xfrm>
              <a:off x="1213757" y="4381499"/>
              <a:ext cx="10698390" cy="2041072"/>
              <a:chOff x="1213757" y="4381499"/>
              <a:chExt cx="10698390" cy="2041072"/>
            </a:xfrm>
          </xdr:grpSpPr>
          <xdr:grpSp>
            <xdr:nvGrpSpPr>
              <xdr:cNvPr id="11" name="Grupo 10">
                <a:extLst>
                  <a:ext uri="{FF2B5EF4-FFF2-40B4-BE49-F238E27FC236}">
                    <a16:creationId xmlns:a16="http://schemas.microsoft.com/office/drawing/2014/main" id="{00000000-0008-0000-0300-00000B000000}"/>
                  </a:ext>
                </a:extLst>
              </xdr:cNvPr>
              <xdr:cNvGrpSpPr/>
            </xdr:nvGrpSpPr>
            <xdr:grpSpPr>
              <a:xfrm>
                <a:off x="1213757" y="4381499"/>
                <a:ext cx="10297886" cy="2041072"/>
                <a:chOff x="1213757" y="4381499"/>
                <a:chExt cx="10297886" cy="2041072"/>
              </a:xfrm>
            </xdr:grpSpPr>
            <xdr:sp macro="" textlink="">
              <xdr:nvSpPr>
                <xdr:cNvPr id="6" name="Retângulo de cantos arredondados 5">
                  <a:extLst>
                    <a:ext uri="{FF2B5EF4-FFF2-40B4-BE49-F238E27FC236}">
                      <a16:creationId xmlns:a16="http://schemas.microsoft.com/office/drawing/2014/main" id="{00000000-0008-0000-0300-000006000000}"/>
                    </a:ext>
                  </a:extLst>
                </xdr:cNvPr>
                <xdr:cNvSpPr/>
              </xdr:nvSpPr>
              <xdr:spPr>
                <a:xfrm>
                  <a:off x="1213757" y="4381499"/>
                  <a:ext cx="10297886" cy="2041072"/>
                </a:xfrm>
                <a:prstGeom prst="roundRect">
                  <a:avLst/>
                </a:prstGeom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8" name="Arredondar Retângulo no Mesmo Canto Lateral 7">
                  <a:extLst>
                    <a:ext uri="{FF2B5EF4-FFF2-40B4-BE49-F238E27FC236}">
                      <a16:creationId xmlns:a16="http://schemas.microsoft.com/office/drawing/2014/main" id="{00000000-0008-0000-0300-000008000000}"/>
                    </a:ext>
                  </a:extLst>
                </xdr:cNvPr>
                <xdr:cNvSpPr/>
              </xdr:nvSpPr>
              <xdr:spPr>
                <a:xfrm>
                  <a:off x="1225760" y="4396126"/>
                  <a:ext cx="10270672" cy="47353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206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00000000-0008-0000-0300-000002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431775" y="4789714"/>
              <a:ext cx="10480372" cy="149304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1914043" y="4479472"/>
              <a:ext cx="2109107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ln>
                    <a:noFill/>
                  </a:ln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PAGAR</a:t>
              </a:r>
            </a:p>
          </xdr:txBody>
        </xdr:sp>
      </xdr:grpSp>
      <xdr:pic>
        <xdr:nvPicPr>
          <xdr:cNvPr id="22" name="Imagem 21" descr="pagamento em dinheiro grátis ícone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brightnessContrast bright="17000" contrast="21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094" y="4441405"/>
            <a:ext cx="416719" cy="4183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15</xdr:col>
      <xdr:colOff>0</xdr:colOff>
      <xdr:row>13</xdr:row>
      <xdr:rowOff>0</xdr:rowOff>
    </xdr:from>
    <xdr:to>
      <xdr:col>15</xdr:col>
      <xdr:colOff>304800</xdr:colOff>
      <xdr:row>14</xdr:row>
      <xdr:rowOff>114300</xdr:rowOff>
    </xdr:to>
    <xdr:sp macro="" textlink="">
      <xdr:nvSpPr>
        <xdr:cNvPr id="3078" name="AutoShape 6" descr="Símbolo isento de juros ilustração stock. Ilustração de financeiro -  38953845">
          <a:extLst>
            <a:ext uri="{FF2B5EF4-FFF2-40B4-BE49-F238E27FC236}">
              <a16:creationId xmlns:a16="http://schemas.microsoft.com/office/drawing/2014/main" id="{00000000-0008-0000-03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958215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106476</xdr:colOff>
      <xdr:row>5</xdr:row>
      <xdr:rowOff>156469</xdr:rowOff>
    </xdr:from>
    <xdr:to>
      <xdr:col>8</xdr:col>
      <xdr:colOff>392226</xdr:colOff>
      <xdr:row>21</xdr:row>
      <xdr:rowOff>115650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pSpPr/>
      </xdr:nvGrpSpPr>
      <xdr:grpSpPr>
        <a:xfrm>
          <a:off x="1896910" y="1115629"/>
          <a:ext cx="4828974" cy="3028497"/>
          <a:chOff x="1213757" y="966105"/>
          <a:chExt cx="4536281" cy="3007181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GrpSpPr/>
        </xdr:nvGrpSpPr>
        <xdr:grpSpPr>
          <a:xfrm>
            <a:off x="1213757" y="966105"/>
            <a:ext cx="4536281" cy="3007181"/>
            <a:chOff x="1319892" y="966105"/>
            <a:chExt cx="4572000" cy="3007181"/>
          </a:xfrm>
        </xdr:grpSpPr>
        <xdr:grpSp>
          <xdr:nvGrpSpPr>
            <xdr:cNvPr id="13" name="Grupo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GrpSpPr/>
          </xdr:nvGrpSpPr>
          <xdr:grpSpPr>
            <a:xfrm>
              <a:off x="1319892" y="966105"/>
              <a:ext cx="4572000" cy="3007181"/>
              <a:chOff x="1319892" y="966105"/>
              <a:chExt cx="4572000" cy="3007181"/>
            </a:xfrm>
          </xdr:grpSpPr>
          <xdr:grpSp>
            <xdr:nvGrpSpPr>
              <xdr:cNvPr id="10" name="Grupo 9">
                <a:extLst>
                  <a:ext uri="{FF2B5EF4-FFF2-40B4-BE49-F238E27FC236}">
                    <a16:creationId xmlns:a16="http://schemas.microsoft.com/office/drawing/2014/main" id="{00000000-0008-0000-0300-00000A000000}"/>
                  </a:ext>
                </a:extLst>
              </xdr:cNvPr>
              <xdr:cNvGrpSpPr/>
            </xdr:nvGrpSpPr>
            <xdr:grpSpPr>
              <a:xfrm>
                <a:off x="1347106" y="966105"/>
                <a:ext cx="4531179" cy="3007181"/>
                <a:chOff x="1333499" y="966105"/>
                <a:chExt cx="4531179" cy="3238501"/>
              </a:xfrm>
            </xdr:grpSpPr>
            <xdr:sp macro="" textlink="">
              <xdr:nvSpPr>
                <xdr:cNvPr id="4" name="Retângulo de cantos arredondados 3">
                  <a:extLst>
                    <a:ext uri="{FF2B5EF4-FFF2-40B4-BE49-F238E27FC236}">
                      <a16:creationId xmlns:a16="http://schemas.microsoft.com/office/drawing/2014/main" id="{00000000-0008-0000-0300-000004000000}"/>
                    </a:ext>
                  </a:extLst>
                </xdr:cNvPr>
                <xdr:cNvSpPr/>
              </xdr:nvSpPr>
              <xdr:spPr>
                <a:xfrm>
                  <a:off x="1333499" y="1183819"/>
                  <a:ext cx="4531179" cy="3020787"/>
                </a:xfrm>
                <a:prstGeom prst="roundRect">
                  <a:avLst>
                    <a:gd name="adj" fmla="val 11905"/>
                  </a:avLst>
                </a:prstGeom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Arredondar Retângulo no Mesmo Canto Lateral 6">
                  <a:extLst>
                    <a:ext uri="{FF2B5EF4-FFF2-40B4-BE49-F238E27FC236}">
                      <a16:creationId xmlns:a16="http://schemas.microsoft.com/office/drawing/2014/main" id="{00000000-0008-0000-0300-000007000000}"/>
                    </a:ext>
                  </a:extLst>
                </xdr:cNvPr>
                <xdr:cNvSpPr/>
              </xdr:nvSpPr>
              <xdr:spPr>
                <a:xfrm>
                  <a:off x="1360715" y="966105"/>
                  <a:ext cx="4490234" cy="591371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002060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00000000-0008-0000-0300-00000300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19892" y="1700893"/>
              <a:ext cx="4572000" cy="209005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1882500" y="1103879"/>
              <a:ext cx="2109107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ln>
                    <a:noFill/>
                  </a:ln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ISENTO</a:t>
              </a:r>
            </a:p>
          </xdr:txBody>
        </xdr:sp>
      </xdr:grpSp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colorTemperature colorTemp="9090"/>
                    </a14:imgEffect>
                    <a14:imgEffect>
                      <a14:saturation sat="258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464469" y="1047750"/>
            <a:ext cx="369093" cy="36909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108854</xdr:rowOff>
    </xdr:from>
    <xdr:to>
      <xdr:col>0</xdr:col>
      <xdr:colOff>1678781</xdr:colOff>
      <xdr:row>15</xdr:row>
      <xdr:rowOff>11906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 1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2354"/>
              <a:ext cx="1678781" cy="14270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428625</xdr:colOff>
      <xdr:row>2</xdr:row>
      <xdr:rowOff>21431</xdr:rowOff>
    </xdr:from>
    <xdr:to>
      <xdr:col>16</xdr:col>
      <xdr:colOff>214313</xdr:colOff>
      <xdr:row>3</xdr:row>
      <xdr:rowOff>178594</xdr:rowOff>
    </xdr:to>
    <xdr:grpSp>
      <xdr:nvGrpSpPr>
        <xdr:cNvPr id="32" name="Grupo 3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6762283" y="405095"/>
          <a:ext cx="4977946" cy="348995"/>
          <a:chOff x="6307932" y="366712"/>
          <a:chExt cx="4645818" cy="359569"/>
        </a:xfrm>
      </xdr:grpSpPr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6307932" y="366712"/>
            <a:ext cx="4645818" cy="35956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 txBox="1"/>
        </xdr:nvSpPr>
        <xdr:spPr>
          <a:xfrm>
            <a:off x="6405561" y="416719"/>
            <a:ext cx="1345407" cy="20240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accent3">
                    <a:lumMod val="50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accent3">
                    <a:lumMod val="50000"/>
                  </a:schemeClr>
                </a:solidFill>
              </a:rPr>
              <a:t> </a:t>
            </a:r>
            <a:r>
              <a:rPr lang="pt-BR" sz="1100">
                <a:solidFill>
                  <a:schemeClr val="accent3">
                    <a:lumMod val="50000"/>
                  </a:schemeClr>
                </a:solidFill>
              </a:rPr>
              <a:t> dados</a:t>
            </a:r>
          </a:p>
        </xdr:txBody>
      </xdr:sp>
      <xdr:pic>
        <xdr:nvPicPr>
          <xdr:cNvPr id="36" name="Imagem 35" descr="Lupa e ícone de pesquisa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501311" y="416719"/>
            <a:ext cx="297657" cy="2988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304800</xdr:colOff>
      <xdr:row>13</xdr:row>
      <xdr:rowOff>114300</xdr:rowOff>
    </xdr:to>
    <xdr:sp macro="" textlink="">
      <xdr:nvSpPr>
        <xdr:cNvPr id="3082" name="AutoShape 10" descr="Beautiful blond girl cartoon vector free download">
          <a:extLst>
            <a:ext uri="{FF2B5EF4-FFF2-40B4-BE49-F238E27FC236}">
              <a16:creationId xmlns:a16="http://schemas.microsoft.com/office/drawing/2014/main" id="{00000000-0008-0000-03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77819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304800</xdr:colOff>
      <xdr:row>13</xdr:row>
      <xdr:rowOff>114300</xdr:rowOff>
    </xdr:to>
    <xdr:sp macro="" textlink="">
      <xdr:nvSpPr>
        <xdr:cNvPr id="3084" name="AutoShape 12" descr="Me in realitie | Blonde girl, Blonde, Beautiful">
          <a:extLst>
            <a:ext uri="{FF2B5EF4-FFF2-40B4-BE49-F238E27FC236}">
              <a16:creationId xmlns:a16="http://schemas.microsoft.com/office/drawing/2014/main" id="{00000000-0008-0000-03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6562725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359421</xdr:colOff>
      <xdr:row>1</xdr:row>
      <xdr:rowOff>59530</xdr:rowOff>
    </xdr:from>
    <xdr:to>
      <xdr:col>0</xdr:col>
      <xdr:colOff>1238251</xdr:colOff>
      <xdr:row>5</xdr:row>
      <xdr:rowOff>179806</xdr:rowOff>
    </xdr:to>
    <xdr:pic>
      <xdr:nvPicPr>
        <xdr:cNvPr id="44" name="Imagem 43" descr="Financeiro - ícones de negócios e finanças grátis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59421" y="250030"/>
          <a:ext cx="878830" cy="882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512096</xdr:colOff>
      <xdr:row>5</xdr:row>
      <xdr:rowOff>154087</xdr:rowOff>
    </xdr:from>
    <xdr:to>
      <xdr:col>16</xdr:col>
      <xdr:colOff>150125</xdr:colOff>
      <xdr:row>21</xdr:row>
      <xdr:rowOff>113268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GrpSpPr/>
      </xdr:nvGrpSpPr>
      <xdr:grpSpPr>
        <a:xfrm>
          <a:off x="6845754" y="1113247"/>
          <a:ext cx="4830287" cy="3028497"/>
          <a:chOff x="6453315" y="1070869"/>
          <a:chExt cx="4495779" cy="3007181"/>
        </a:xfrm>
      </xdr:grpSpPr>
      <xdr:grpSp>
        <xdr:nvGrpSpPr>
          <xdr:cNvPr id="47" name="Grupo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GrpSpPr/>
        </xdr:nvGrpSpPr>
        <xdr:grpSpPr>
          <a:xfrm>
            <a:off x="6453315" y="1070869"/>
            <a:ext cx="4495779" cy="3007181"/>
            <a:chOff x="1347106" y="966105"/>
            <a:chExt cx="4531179" cy="3007181"/>
          </a:xfrm>
        </xdr:grpSpPr>
        <xdr:grpSp>
          <xdr:nvGrpSpPr>
            <xdr:cNvPr id="51" name="Grupo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GrpSpPr/>
          </xdr:nvGrpSpPr>
          <xdr:grpSpPr>
            <a:xfrm>
              <a:off x="1347106" y="966105"/>
              <a:ext cx="4531179" cy="3007181"/>
              <a:chOff x="1333499" y="966105"/>
              <a:chExt cx="4531179" cy="3238501"/>
            </a:xfrm>
          </xdr:grpSpPr>
          <xdr:sp macro="" textlink="">
            <xdr:nvSpPr>
              <xdr:cNvPr id="53" name="Retângulo de cantos arredondados 52">
                <a:extLst>
                  <a:ext uri="{FF2B5EF4-FFF2-40B4-BE49-F238E27FC236}">
                    <a16:creationId xmlns:a16="http://schemas.microsoft.com/office/drawing/2014/main" id="{00000000-0008-0000-0300-000035000000}"/>
                  </a:ext>
                </a:extLst>
              </xdr:cNvPr>
              <xdr:cNvSpPr/>
            </xdr:nvSpPr>
            <xdr:spPr>
              <a:xfrm>
                <a:off x="1333499" y="1183819"/>
                <a:ext cx="4531179" cy="3020787"/>
              </a:xfrm>
              <a:prstGeom prst="roundRect">
                <a:avLst>
                  <a:gd name="adj" fmla="val 11905"/>
                </a:avLst>
              </a:prstGeom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Arredondar Retângulo no Mesmo Canto Lateral 53">
                <a:extLst>
                  <a:ext uri="{FF2B5EF4-FFF2-40B4-BE49-F238E27FC236}">
                    <a16:creationId xmlns:a16="http://schemas.microsoft.com/office/drawing/2014/main" id="{00000000-0008-0000-0300-000036000000}"/>
                  </a:ext>
                </a:extLst>
              </xdr:cNvPr>
              <xdr:cNvSpPr/>
            </xdr:nvSpPr>
            <xdr:spPr>
              <a:xfrm>
                <a:off x="1360715" y="966105"/>
                <a:ext cx="4490234" cy="591371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206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 txBox="1"/>
          </xdr:nvSpPr>
          <xdr:spPr>
            <a:xfrm>
              <a:off x="1882500" y="1103879"/>
              <a:ext cx="2109107" cy="2857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>
                  <a:ln>
                    <a:noFill/>
                  </a:ln>
                  <a:solidFill>
                    <a:schemeClr val="bg1"/>
                  </a:solidFill>
                  <a:latin typeface="Aharoni" panose="02010803020104030203" pitchFamily="2" charset="-79"/>
                  <a:cs typeface="Aharoni" panose="02010803020104030203" pitchFamily="2" charset="-79"/>
                </a:rPr>
                <a:t>ECONOMIAS</a:t>
              </a:r>
            </a:p>
          </xdr:txBody>
        </xdr:sp>
      </xdr:grpSp>
      <xdr:graphicFrame macro="">
        <xdr:nvGraphicFramePr>
          <xdr:cNvPr id="55" name="Gráfico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GraphicFramePr>
            <a:graphicFrameLocks/>
          </xdr:cNvGraphicFramePr>
        </xdr:nvGraphicFramePr>
        <xdr:xfrm>
          <a:off x="6596062" y="1333500"/>
          <a:ext cx="406003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 editAs="oneCell">
    <xdr:from>
      <xdr:col>9</xdr:col>
      <xdr:colOff>49345</xdr:colOff>
      <xdr:row>6</xdr:row>
      <xdr:rowOff>23813</xdr:rowOff>
    </xdr:from>
    <xdr:to>
      <xdr:col>9</xdr:col>
      <xdr:colOff>405137</xdr:colOff>
      <xdr:row>8</xdr:row>
      <xdr:rowOff>0</xdr:rowOff>
    </xdr:to>
    <xdr:pic>
      <xdr:nvPicPr>
        <xdr:cNvPr id="58" name="Imagem 57" descr="Cofre - ícones de o negócio grátis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597783" y="1166813"/>
          <a:ext cx="355792" cy="357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orro" refreshedDate="45673.603497453703" createdVersion="5" refreshedVersion="5" minRefreshableVersion="3" recordCount="22" xr:uid="{00000000-000A-0000-FFFF-FFFF2E000000}">
  <cacheSource type="worksheet">
    <worksheetSource ref="A1:I23" sheet="plancontrol"/>
  </cacheSource>
  <cacheFields count="9">
    <cacheField name="MÊS" numFmtId="0">
      <sharedItems containsBlank="1" count="4">
        <m/>
        <s v="JANEIRO"/>
        <s v="FEVEREIRO"/>
        <s v="MARÇO"/>
      </sharedItems>
    </cacheField>
    <cacheField name="Energia Mensal" numFmtId="0">
      <sharedItems count="22">
        <s v="VALOR KW/H"/>
        <s v="ICMS"/>
        <s v="Roberto"/>
        <s v="Rose"/>
        <s v="Carlos"/>
        <s v="Lene"/>
        <s v="Roberval"/>
        <s v="Antonio"/>
        <s v="Jorge"/>
        <s v="Iane"/>
        <s v="Ray"/>
        <s v="Sara"/>
        <s v="Alaci"/>
        <s v="Edna"/>
        <s v="Ricardo"/>
        <s v="Pedro"/>
        <s v="Júlia"/>
        <s v="Marina"/>
        <s v="João"/>
        <s v="Concita"/>
        <s v="Mário"/>
        <s v="Cézar"/>
      </sharedItems>
    </cacheField>
    <cacheField name="consumo anterior" numFmtId="0">
      <sharedItems containsSemiMixedTypes="0" containsString="0" containsNumber="1" minValue="0.03" maxValue="4578"/>
    </cacheField>
    <cacheField name="Consumo Atual" numFmtId="0">
      <sharedItems containsString="0" containsBlank="1" containsNumber="1" containsInteger="1" minValue="358" maxValue="6969"/>
    </cacheField>
    <cacheField name="Consumo" numFmtId="0">
      <sharedItems containsString="0" containsBlank="1" containsNumber="1" containsInteger="1" minValue="12" maxValue="5280"/>
    </cacheField>
    <cacheField name="Valor do Consumo" numFmtId="0">
      <sharedItems containsString="0" containsBlank="1" containsNumber="1" minValue="9.6000000000000014" maxValue="4224"/>
    </cacheField>
    <cacheField name="Valor ICMS" numFmtId="0">
      <sharedItems containsString="0" containsBlank="1" containsNumber="1" minValue="0.28800000000000003" maxValue="126.72"/>
    </cacheField>
    <cacheField name="Sub-Total" numFmtId="0">
      <sharedItems containsString="0" containsBlank="1" containsNumber="1" minValue="9.8880000000000017" maxValue="4350.72"/>
    </cacheField>
    <cacheField name="Pagamento" numFmtId="0">
      <sharedItems containsBlank="1" count="3">
        <m/>
        <s v="PAGAR"/>
        <s v="ISENTO;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corro" refreshedDate="45673.603626620374" createdVersion="5" refreshedVersion="5" minRefreshableVersion="3" recordCount="23" xr:uid="{00000000-000A-0000-FFFF-FFFF32000000}">
  <cacheSource type="worksheet">
    <worksheetSource ref="B1:I24" sheet="plancontrol"/>
  </cacheSource>
  <cacheFields count="8">
    <cacheField name="Energia Mensal" numFmtId="0">
      <sharedItems count="23">
        <s v="VALOR KW/H"/>
        <s v="ICMS"/>
        <s v="Roberto"/>
        <s v="Rose"/>
        <s v="Carlos"/>
        <s v="Lene"/>
        <s v="Roberval"/>
        <s v="Antonio"/>
        <s v="Jorge"/>
        <s v="Iane"/>
        <s v="Ray"/>
        <s v="Sara"/>
        <s v="Alaci"/>
        <s v="Edna"/>
        <s v="Ricardo"/>
        <s v="Pedro"/>
        <s v="Júlia"/>
        <s v="Marina"/>
        <s v="João"/>
        <s v="Concita"/>
        <s v="Mário"/>
        <s v="Cézar"/>
        <s v="TOTAL"/>
      </sharedItems>
    </cacheField>
    <cacheField name="consumo anterior" numFmtId="0">
      <sharedItems containsString="0" containsBlank="1" containsNumber="1" minValue="0.03" maxValue="4578"/>
    </cacheField>
    <cacheField name="Consumo Atual" numFmtId="0">
      <sharedItems containsString="0" containsBlank="1" containsNumber="1" containsInteger="1" minValue="358" maxValue="6969"/>
    </cacheField>
    <cacheField name="Consumo" numFmtId="0">
      <sharedItems containsString="0" containsBlank="1" containsNumber="1" containsInteger="1" minValue="12" maxValue="5280"/>
    </cacheField>
    <cacheField name="Valor do Consumo" numFmtId="0">
      <sharedItems containsString="0" containsBlank="1" containsNumber="1" minValue="9.6000000000000014" maxValue="4224"/>
    </cacheField>
    <cacheField name="Valor ICMS" numFmtId="0">
      <sharedItems containsString="0" containsBlank="1" containsNumber="1" minValue="0.28800000000000003" maxValue="126.72"/>
    </cacheField>
    <cacheField name="Sub-Total" numFmtId="0">
      <sharedItems containsString="0" containsBlank="1" containsNumber="1" minValue="9.8880000000000017" maxValue="4350.72"/>
    </cacheField>
    <cacheField name="Pagamento" numFmtId="0">
      <sharedItems containsBlank="1" count="3">
        <m/>
        <s v="PAGAR"/>
        <s v="ISENTO;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0.8"/>
    <m/>
    <m/>
    <m/>
    <m/>
    <m/>
    <x v="0"/>
  </r>
  <r>
    <x v="0"/>
    <x v="1"/>
    <n v="0.03"/>
    <m/>
    <m/>
    <m/>
    <m/>
    <m/>
    <x v="0"/>
  </r>
  <r>
    <x v="1"/>
    <x v="2"/>
    <n v="2360"/>
    <n v="2890"/>
    <n v="530"/>
    <n v="424"/>
    <n v="12.719999999999999"/>
    <n v="436.72"/>
    <x v="1"/>
  </r>
  <r>
    <x v="1"/>
    <x v="3"/>
    <n v="1542"/>
    <n v="1580"/>
    <n v="38"/>
    <n v="30.400000000000002"/>
    <n v="0.91200000000000003"/>
    <n v="31.312000000000001"/>
    <x v="2"/>
  </r>
  <r>
    <x v="1"/>
    <x v="4"/>
    <n v="1235"/>
    <n v="1427"/>
    <n v="192"/>
    <n v="153.60000000000002"/>
    <n v="4.6080000000000005"/>
    <n v="158.20800000000003"/>
    <x v="2"/>
  </r>
  <r>
    <x v="1"/>
    <x v="5"/>
    <n v="2140"/>
    <n v="4100"/>
    <n v="1960"/>
    <n v="1568"/>
    <n v="47.04"/>
    <n v="1615.04"/>
    <x v="1"/>
  </r>
  <r>
    <x v="1"/>
    <x v="6"/>
    <n v="1502"/>
    <n v="1845"/>
    <n v="343"/>
    <n v="274.40000000000003"/>
    <n v="8.2320000000000011"/>
    <n v="282.63200000000006"/>
    <x v="1"/>
  </r>
  <r>
    <x v="1"/>
    <x v="7"/>
    <n v="1648"/>
    <n v="1756"/>
    <n v="108"/>
    <n v="86.4"/>
    <n v="2.5920000000000001"/>
    <n v="88.992000000000004"/>
    <x v="2"/>
  </r>
  <r>
    <x v="1"/>
    <x v="8"/>
    <n v="1623"/>
    <n v="2569"/>
    <n v="946"/>
    <n v="756.80000000000007"/>
    <n v="22.704000000000001"/>
    <n v="779.50400000000002"/>
    <x v="1"/>
  </r>
  <r>
    <x v="1"/>
    <x v="9"/>
    <n v="897"/>
    <n v="1194"/>
    <n v="297"/>
    <n v="237.60000000000002"/>
    <n v="7.1280000000000001"/>
    <n v="244.72800000000001"/>
    <x v="1"/>
  </r>
  <r>
    <x v="2"/>
    <x v="10"/>
    <n v="3562"/>
    <n v="3999"/>
    <n v="437"/>
    <n v="349.6"/>
    <n v="10.488"/>
    <n v="360.08800000000002"/>
    <x v="1"/>
  </r>
  <r>
    <x v="2"/>
    <x v="11"/>
    <n v="2225"/>
    <n v="3587"/>
    <n v="1362"/>
    <n v="1089.6000000000001"/>
    <n v="32.688000000000002"/>
    <n v="1122.2880000000002"/>
    <x v="1"/>
  </r>
  <r>
    <x v="2"/>
    <x v="12"/>
    <n v="1689"/>
    <n v="6969"/>
    <n v="5280"/>
    <n v="4224"/>
    <n v="126.72"/>
    <n v="4350.72"/>
    <x v="1"/>
  </r>
  <r>
    <x v="2"/>
    <x v="13"/>
    <n v="466"/>
    <n v="906"/>
    <n v="440"/>
    <n v="352"/>
    <n v="10.559999999999999"/>
    <n v="362.56"/>
    <x v="1"/>
  </r>
  <r>
    <x v="2"/>
    <x v="14"/>
    <n v="890"/>
    <n v="1790"/>
    <n v="900"/>
    <n v="720"/>
    <n v="21.599999999999998"/>
    <n v="741.6"/>
    <x v="1"/>
  </r>
  <r>
    <x v="2"/>
    <x v="15"/>
    <n v="450"/>
    <n v="1123"/>
    <n v="673"/>
    <n v="538.4"/>
    <n v="16.151999999999997"/>
    <n v="554.55200000000002"/>
    <x v="1"/>
  </r>
  <r>
    <x v="2"/>
    <x v="16"/>
    <n v="4578"/>
    <n v="4839"/>
    <n v="261"/>
    <n v="208.8"/>
    <n v="6.2640000000000002"/>
    <n v="215.06400000000002"/>
    <x v="1"/>
  </r>
  <r>
    <x v="3"/>
    <x v="17"/>
    <n v="346"/>
    <n v="358"/>
    <n v="12"/>
    <n v="9.6000000000000014"/>
    <n v="0.28800000000000003"/>
    <n v="9.8880000000000017"/>
    <x v="2"/>
  </r>
  <r>
    <x v="3"/>
    <x v="18"/>
    <n v="479"/>
    <n v="674"/>
    <n v="195"/>
    <n v="156"/>
    <n v="4.68"/>
    <n v="160.68"/>
    <x v="2"/>
  </r>
  <r>
    <x v="3"/>
    <x v="19"/>
    <n v="903"/>
    <n v="1034"/>
    <n v="131"/>
    <n v="104.80000000000001"/>
    <n v="3.1440000000000001"/>
    <n v="107.94400000000002"/>
    <x v="2"/>
  </r>
  <r>
    <x v="3"/>
    <x v="20"/>
    <n v="2456"/>
    <n v="2969"/>
    <n v="513"/>
    <n v="410.40000000000003"/>
    <n v="12.312000000000001"/>
    <n v="422.71200000000005"/>
    <x v="1"/>
  </r>
  <r>
    <x v="3"/>
    <x v="21"/>
    <n v="4356"/>
    <n v="4789"/>
    <n v="433"/>
    <n v="346.40000000000003"/>
    <n v="10.392000000000001"/>
    <n v="356.7920000000000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n v="0.8"/>
    <m/>
    <m/>
    <m/>
    <m/>
    <m/>
    <x v="0"/>
  </r>
  <r>
    <x v="1"/>
    <n v="0.03"/>
    <m/>
    <m/>
    <m/>
    <m/>
    <m/>
    <x v="0"/>
  </r>
  <r>
    <x v="2"/>
    <n v="2360"/>
    <n v="2890"/>
    <n v="530"/>
    <n v="424"/>
    <n v="12.719999999999999"/>
    <n v="436.72"/>
    <x v="1"/>
  </r>
  <r>
    <x v="3"/>
    <n v="1542"/>
    <n v="1580"/>
    <n v="38"/>
    <n v="30.400000000000002"/>
    <n v="0.91200000000000003"/>
    <n v="31.312000000000001"/>
    <x v="2"/>
  </r>
  <r>
    <x v="4"/>
    <n v="1235"/>
    <n v="1427"/>
    <n v="192"/>
    <n v="153.60000000000002"/>
    <n v="4.6080000000000005"/>
    <n v="158.20800000000003"/>
    <x v="2"/>
  </r>
  <r>
    <x v="5"/>
    <n v="2140"/>
    <n v="4100"/>
    <n v="1960"/>
    <n v="1568"/>
    <n v="47.04"/>
    <n v="1615.04"/>
    <x v="1"/>
  </r>
  <r>
    <x v="6"/>
    <n v="1502"/>
    <n v="1845"/>
    <n v="343"/>
    <n v="274.40000000000003"/>
    <n v="8.2320000000000011"/>
    <n v="282.63200000000006"/>
    <x v="1"/>
  </r>
  <r>
    <x v="7"/>
    <n v="1648"/>
    <n v="1756"/>
    <n v="108"/>
    <n v="86.4"/>
    <n v="2.5920000000000001"/>
    <n v="88.992000000000004"/>
    <x v="2"/>
  </r>
  <r>
    <x v="8"/>
    <n v="1623"/>
    <n v="2569"/>
    <n v="946"/>
    <n v="756.80000000000007"/>
    <n v="22.704000000000001"/>
    <n v="779.50400000000002"/>
    <x v="1"/>
  </r>
  <r>
    <x v="9"/>
    <n v="897"/>
    <n v="1194"/>
    <n v="297"/>
    <n v="237.60000000000002"/>
    <n v="7.1280000000000001"/>
    <n v="244.72800000000001"/>
    <x v="1"/>
  </r>
  <r>
    <x v="10"/>
    <n v="3562"/>
    <n v="3999"/>
    <n v="437"/>
    <n v="349.6"/>
    <n v="10.488"/>
    <n v="360.08800000000002"/>
    <x v="1"/>
  </r>
  <r>
    <x v="11"/>
    <n v="2225"/>
    <n v="3587"/>
    <n v="1362"/>
    <n v="1089.6000000000001"/>
    <n v="32.688000000000002"/>
    <n v="1122.2880000000002"/>
    <x v="1"/>
  </r>
  <r>
    <x v="12"/>
    <n v="1689"/>
    <n v="6969"/>
    <n v="5280"/>
    <n v="4224"/>
    <n v="126.72"/>
    <n v="4350.72"/>
    <x v="1"/>
  </r>
  <r>
    <x v="13"/>
    <n v="466"/>
    <n v="906"/>
    <n v="440"/>
    <n v="352"/>
    <n v="10.559999999999999"/>
    <n v="362.56"/>
    <x v="1"/>
  </r>
  <r>
    <x v="14"/>
    <n v="890"/>
    <n v="1790"/>
    <n v="900"/>
    <n v="720"/>
    <n v="21.599999999999998"/>
    <n v="741.6"/>
    <x v="1"/>
  </r>
  <r>
    <x v="15"/>
    <n v="450"/>
    <n v="1123"/>
    <n v="673"/>
    <n v="538.4"/>
    <n v="16.151999999999997"/>
    <n v="554.55200000000002"/>
    <x v="1"/>
  </r>
  <r>
    <x v="16"/>
    <n v="4578"/>
    <n v="4839"/>
    <n v="261"/>
    <n v="208.8"/>
    <n v="6.2640000000000002"/>
    <n v="215.06400000000002"/>
    <x v="1"/>
  </r>
  <r>
    <x v="17"/>
    <n v="346"/>
    <n v="358"/>
    <n v="12"/>
    <n v="9.6000000000000014"/>
    <n v="0.28800000000000003"/>
    <n v="9.8880000000000017"/>
    <x v="2"/>
  </r>
  <r>
    <x v="18"/>
    <n v="479"/>
    <n v="674"/>
    <n v="195"/>
    <n v="156"/>
    <n v="4.68"/>
    <n v="160.68"/>
    <x v="2"/>
  </r>
  <r>
    <x v="19"/>
    <n v="903"/>
    <n v="1034"/>
    <n v="131"/>
    <n v="104.80000000000001"/>
    <n v="3.1440000000000001"/>
    <n v="107.94400000000002"/>
    <x v="2"/>
  </r>
  <r>
    <x v="20"/>
    <n v="2456"/>
    <n v="2969"/>
    <n v="513"/>
    <n v="410.40000000000003"/>
    <n v="12.312000000000001"/>
    <n v="422.71200000000005"/>
    <x v="1"/>
  </r>
  <r>
    <x v="21"/>
    <n v="4356"/>
    <n v="4789"/>
    <n v="433"/>
    <n v="346.40000000000003"/>
    <n v="10.392000000000001"/>
    <n v="356.79200000000003"/>
    <x v="1"/>
  </r>
  <r>
    <x v="22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C5:D20" firstHeaderRow="1" firstDataRow="1" firstDataCol="1" rowPageCount="1" colPageCount="1"/>
  <pivotFields count="9">
    <pivotField showAll="0" defaultSubtotal="0">
      <items count="4">
        <item x="1"/>
        <item x="2"/>
        <item x="3"/>
        <item x="0"/>
      </items>
    </pivotField>
    <pivotField axis="axisRow" showAll="0">
      <items count="23">
        <item x="12"/>
        <item x="7"/>
        <item x="4"/>
        <item x="21"/>
        <item x="19"/>
        <item x="13"/>
        <item x="9"/>
        <item x="1"/>
        <item x="18"/>
        <item x="8"/>
        <item x="16"/>
        <item x="5"/>
        <item x="17"/>
        <item x="20"/>
        <item x="15"/>
        <item x="10"/>
        <item x="14"/>
        <item x="2"/>
        <item x="6"/>
        <item x="3"/>
        <item x="1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multipleItemSelectionAllowed="1" showAll="0">
      <items count="4">
        <item h="1" x="2"/>
        <item x="1"/>
        <item h="1" x="0"/>
        <item t="default"/>
      </items>
    </pivotField>
  </pivotFields>
  <rowFields count="1">
    <field x="1"/>
  </rowFields>
  <rowItems count="15">
    <i>
      <x/>
    </i>
    <i>
      <x v="3"/>
    </i>
    <i>
      <x v="5"/>
    </i>
    <i>
      <x v="6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Items count="1">
    <i/>
  </colItems>
  <pageFields count="1">
    <pageField fld="8" hier="-1"/>
  </pageFields>
  <dataFields count="1">
    <dataField name="Soma de Sub-Total" fld="7" baseField="0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5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F3:G10" firstHeaderRow="1" firstDataRow="1" firstDataCol="1" rowPageCount="1" colPageCount="1"/>
  <pivotFields count="8">
    <pivotField axis="axisRow" showAll="0">
      <items count="24">
        <item x="12"/>
        <item x="7"/>
        <item x="4"/>
        <item x="21"/>
        <item x="19"/>
        <item x="13"/>
        <item x="9"/>
        <item x="1"/>
        <item x="18"/>
        <item x="8"/>
        <item x="16"/>
        <item x="5"/>
        <item x="17"/>
        <item x="20"/>
        <item x="15"/>
        <item x="10"/>
        <item x="14"/>
        <item x="2"/>
        <item x="6"/>
        <item x="3"/>
        <item x="11"/>
        <item x="2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4">
        <item x="2"/>
        <item x="1"/>
        <item x="0"/>
        <item t="default"/>
      </items>
    </pivotField>
  </pivotFields>
  <rowFields count="1">
    <field x="0"/>
  </rowFields>
  <rowItems count="7">
    <i>
      <x v="1"/>
    </i>
    <i>
      <x v="2"/>
    </i>
    <i>
      <x v="4"/>
    </i>
    <i>
      <x v="8"/>
    </i>
    <i>
      <x v="12"/>
    </i>
    <i>
      <x v="19"/>
    </i>
    <i t="grand">
      <x/>
    </i>
  </rowItems>
  <colItems count="1">
    <i/>
  </colItems>
  <pageFields count="1">
    <pageField fld="7" item="0" hier="-1"/>
  </pageFields>
  <dataFields count="1">
    <dataField name="Soma de Sub-Total" fld="6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1000000}" sourceName="MÊS">
  <pivotTables>
    <pivotTable tabId="2" name="Tabela dinâmica1"/>
  </pivotTables>
  <data>
    <tabular pivotCacheId="2">
      <items count="4">
        <i x="1" s="1"/>
        <i x="2" s="1"/>
        <i x="3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000000-0014-0000-FFFF-FFFF01000000}" cache="SegmentaçãodeDados_MÊS" caption="MÊS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1:I4" totalsRowShown="0" headerRowDxfId="16" dataDxfId="14" headerRowBorderDxfId="15" tableBorderDxfId="13">
  <autoFilter ref="B1:I4" xr:uid="{00000000-0009-0000-0100-000001000000}"/>
  <tableColumns count="8">
    <tableColumn id="1" xr3:uid="{00000000-0010-0000-0000-000001000000}" name="Energia Mensal" dataDxfId="12"/>
    <tableColumn id="2" xr3:uid="{00000000-0010-0000-0000-000002000000}" name="consumo anterior" dataDxfId="11"/>
    <tableColumn id="3" xr3:uid="{00000000-0010-0000-0000-000003000000}" name="Consumo Atual" dataDxfId="10"/>
    <tableColumn id="4" xr3:uid="{00000000-0010-0000-0000-000004000000}" name="Consumo" dataDxfId="9"/>
    <tableColumn id="5" xr3:uid="{00000000-0010-0000-0000-000005000000}" name="Valor do Consumo" dataDxfId="8"/>
    <tableColumn id="6" xr3:uid="{00000000-0010-0000-0000-000006000000}" name="Valor ICMS" dataDxfId="7"/>
    <tableColumn id="7" xr3:uid="{00000000-0010-0000-0000-000007000000}" name="Sub-Total" dataDxfId="6"/>
    <tableColumn id="8" xr3:uid="{00000000-0010-0000-0000-000008000000}" name="Pagamento" dataDxfId="5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A2" insertRow="1" totalsRowShown="0" headerRowDxfId="4" dataDxfId="3">
  <autoFilter ref="A1:A2" xr:uid="{00000000-0009-0000-0100-000002000000}"/>
  <tableColumns count="1">
    <tableColumn id="1" xr3:uid="{00000000-0010-0000-0100-000001000000}" name="MÊS" dataDxfId="2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C6:D20" totalsRowCount="1">
  <autoFilter ref="C6:D19" xr:uid="{00000000-0009-0000-0100-000003000000}"/>
  <tableColumns count="2">
    <tableColumn id="1" xr3:uid="{00000000-0010-0000-0200-000001000000}" name="Data de Lançamento" dataDxfId="1"/>
    <tableColumn id="2" xr3:uid="{00000000-0010-0000-0200-000002000000}" name="Depósito Reservado" dataDxfId="0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 /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6C12"/>
  </sheetPr>
  <dimension ref="A1:P45"/>
  <sheetViews>
    <sheetView zoomScaleNormal="100" workbookViewId="0"/>
  </sheetViews>
  <sheetFormatPr defaultRowHeight="15" x14ac:dyDescent="0.2"/>
  <cols>
    <col min="1" max="1" width="10.625" style="41" bestFit="1" customWidth="1"/>
    <col min="2" max="9" width="17.890625" style="27" customWidth="1"/>
  </cols>
  <sheetData>
    <row r="1" spans="1:9" ht="28.5" customHeight="1" x14ac:dyDescent="0.2">
      <c r="A1" s="41" t="s">
        <v>37</v>
      </c>
      <c r="B1" s="15" t="s">
        <v>25</v>
      </c>
      <c r="C1" s="15" t="s">
        <v>26</v>
      </c>
      <c r="D1" s="15" t="s">
        <v>27</v>
      </c>
      <c r="E1" s="15" t="s">
        <v>2</v>
      </c>
      <c r="F1" s="15" t="s">
        <v>28</v>
      </c>
      <c r="G1" s="15" t="s">
        <v>29</v>
      </c>
      <c r="H1" s="15" t="s">
        <v>3</v>
      </c>
      <c r="I1" s="15" t="s">
        <v>30</v>
      </c>
    </row>
    <row r="2" spans="1:9" x14ac:dyDescent="0.2">
      <c r="B2" s="13" t="s">
        <v>0</v>
      </c>
      <c r="C2" s="1">
        <v>0.8</v>
      </c>
      <c r="D2" s="9"/>
      <c r="E2" s="10"/>
      <c r="F2" s="10"/>
      <c r="G2" s="10"/>
      <c r="H2" s="10"/>
      <c r="I2" s="10"/>
    </row>
    <row r="3" spans="1:9" x14ac:dyDescent="0.2">
      <c r="A3" s="42"/>
      <c r="B3" s="13" t="s">
        <v>1</v>
      </c>
      <c r="C3" s="2">
        <v>0.03</v>
      </c>
      <c r="D3" s="11"/>
      <c r="E3" s="12"/>
      <c r="F3" s="12"/>
      <c r="G3" s="12"/>
      <c r="H3" s="12"/>
      <c r="I3" s="12"/>
    </row>
    <row r="4" spans="1:9" x14ac:dyDescent="0.2">
      <c r="A4" s="42" t="s">
        <v>38</v>
      </c>
      <c r="B4" s="16" t="s">
        <v>4</v>
      </c>
      <c r="C4" s="5">
        <v>2360</v>
      </c>
      <c r="D4" s="5">
        <v>2890</v>
      </c>
      <c r="E4" s="18">
        <f>D4-C4</f>
        <v>530</v>
      </c>
      <c r="F4" s="19">
        <f>E4*$C$2</f>
        <v>424</v>
      </c>
      <c r="G4" s="19">
        <f>F4*$C$3</f>
        <v>12.719999999999999</v>
      </c>
      <c r="H4" s="19">
        <f>F4+G4</f>
        <v>436.72</v>
      </c>
      <c r="I4" s="20" t="str">
        <f>IF(E4&gt;=200,"PAGAR","ISENTO;")</f>
        <v>PAGAR</v>
      </c>
    </row>
    <row r="5" spans="1:9" x14ac:dyDescent="0.2">
      <c r="A5" s="42" t="s">
        <v>38</v>
      </c>
      <c r="B5" s="14" t="s">
        <v>5</v>
      </c>
      <c r="C5" s="3">
        <v>1542</v>
      </c>
      <c r="D5" s="3">
        <v>1580</v>
      </c>
      <c r="E5" s="21">
        <f t="shared" ref="E5:E23" si="0">D5-C5</f>
        <v>38</v>
      </c>
      <c r="F5" s="22">
        <f t="shared" ref="F5:F23" si="1">E5*$C$2</f>
        <v>30.400000000000002</v>
      </c>
      <c r="G5" s="22">
        <f t="shared" ref="G5:G23" si="2">F5*$C$3</f>
        <v>0.91200000000000003</v>
      </c>
      <c r="H5" s="22">
        <f>F5+G5</f>
        <v>31.312000000000001</v>
      </c>
      <c r="I5" s="21" t="str">
        <f>IF(E5&gt;=200,"PAGAR","ISENTO;")</f>
        <v>ISENTO;</v>
      </c>
    </row>
    <row r="6" spans="1:9" x14ac:dyDescent="0.2">
      <c r="A6" s="42" t="s">
        <v>38</v>
      </c>
      <c r="B6" s="14" t="s">
        <v>6</v>
      </c>
      <c r="C6" s="3">
        <v>1235</v>
      </c>
      <c r="D6" s="3">
        <v>1427</v>
      </c>
      <c r="E6" s="21">
        <f t="shared" si="0"/>
        <v>192</v>
      </c>
      <c r="F6" s="22">
        <f t="shared" si="1"/>
        <v>153.60000000000002</v>
      </c>
      <c r="G6" s="22">
        <f t="shared" si="2"/>
        <v>4.6080000000000005</v>
      </c>
      <c r="H6" s="22">
        <f>F6+G6</f>
        <v>158.20800000000003</v>
      </c>
      <c r="I6" s="21" t="str">
        <f>IF(E6&gt;=200,"PAGAR","ISENTO;")</f>
        <v>ISENTO;</v>
      </c>
    </row>
    <row r="7" spans="1:9" x14ac:dyDescent="0.2">
      <c r="A7" s="42" t="s">
        <v>38</v>
      </c>
      <c r="B7" s="14" t="s">
        <v>7</v>
      </c>
      <c r="C7" s="3">
        <v>2140</v>
      </c>
      <c r="D7" s="3">
        <v>4100</v>
      </c>
      <c r="E7" s="21">
        <f t="shared" si="0"/>
        <v>1960</v>
      </c>
      <c r="F7" s="22">
        <f t="shared" si="1"/>
        <v>1568</v>
      </c>
      <c r="G7" s="22">
        <f t="shared" si="2"/>
        <v>47.04</v>
      </c>
      <c r="H7" s="22">
        <f>F7+G7</f>
        <v>1615.04</v>
      </c>
      <c r="I7" s="21" t="str">
        <f>IF(E7&gt;=200,"PAGAR","ISENTO;")</f>
        <v>PAGAR</v>
      </c>
    </row>
    <row r="8" spans="1:9" x14ac:dyDescent="0.2">
      <c r="A8" s="42" t="s">
        <v>38</v>
      </c>
      <c r="B8" s="14" t="s">
        <v>8</v>
      </c>
      <c r="C8" s="3">
        <v>1502</v>
      </c>
      <c r="D8" s="3">
        <v>1845</v>
      </c>
      <c r="E8" s="21">
        <f t="shared" si="0"/>
        <v>343</v>
      </c>
      <c r="F8" s="22">
        <f t="shared" si="1"/>
        <v>274.40000000000003</v>
      </c>
      <c r="G8" s="22">
        <f t="shared" si="2"/>
        <v>8.2320000000000011</v>
      </c>
      <c r="H8" s="22">
        <f>F8+G8</f>
        <v>282.63200000000006</v>
      </c>
      <c r="I8" s="21" t="str">
        <f>IF(E8&gt;=200,"PAGAR","ISENTO;")</f>
        <v>PAGAR</v>
      </c>
    </row>
    <row r="9" spans="1:9" x14ac:dyDescent="0.2">
      <c r="A9" s="42" t="s">
        <v>38</v>
      </c>
      <c r="B9" s="14" t="s">
        <v>9</v>
      </c>
      <c r="C9" s="3">
        <v>1648</v>
      </c>
      <c r="D9" s="3">
        <v>1756</v>
      </c>
      <c r="E9" s="21">
        <f t="shared" si="0"/>
        <v>108</v>
      </c>
      <c r="F9" s="22">
        <f t="shared" si="1"/>
        <v>86.4</v>
      </c>
      <c r="G9" s="22">
        <f t="shared" si="2"/>
        <v>2.5920000000000001</v>
      </c>
      <c r="H9" s="22">
        <f>F9+G9</f>
        <v>88.992000000000004</v>
      </c>
      <c r="I9" s="21" t="str">
        <f>IF(E9&gt;=200,"PAGAR","ISENTO;")</f>
        <v>ISENTO;</v>
      </c>
    </row>
    <row r="10" spans="1:9" x14ac:dyDescent="0.2">
      <c r="A10" s="42" t="s">
        <v>38</v>
      </c>
      <c r="B10" s="14" t="s">
        <v>10</v>
      </c>
      <c r="C10" s="3">
        <v>1623</v>
      </c>
      <c r="D10" s="3">
        <v>2569</v>
      </c>
      <c r="E10" s="21">
        <f t="shared" si="0"/>
        <v>946</v>
      </c>
      <c r="F10" s="22">
        <f t="shared" si="1"/>
        <v>756.80000000000007</v>
      </c>
      <c r="G10" s="22">
        <f t="shared" si="2"/>
        <v>22.704000000000001</v>
      </c>
      <c r="H10" s="22">
        <f>F10+G10</f>
        <v>779.50400000000002</v>
      </c>
      <c r="I10" s="21" t="str">
        <f>IF(E10&gt;=200,"PAGAR","ISENTO;")</f>
        <v>PAGAR</v>
      </c>
    </row>
    <row r="11" spans="1:9" x14ac:dyDescent="0.2">
      <c r="A11" s="42" t="s">
        <v>38</v>
      </c>
      <c r="B11" s="14" t="s">
        <v>11</v>
      </c>
      <c r="C11" s="3">
        <v>897</v>
      </c>
      <c r="D11" s="3">
        <v>1194</v>
      </c>
      <c r="E11" s="21">
        <f t="shared" si="0"/>
        <v>297</v>
      </c>
      <c r="F11" s="22">
        <f t="shared" si="1"/>
        <v>237.60000000000002</v>
      </c>
      <c r="G11" s="22">
        <f t="shared" si="2"/>
        <v>7.1280000000000001</v>
      </c>
      <c r="H11" s="22">
        <f>F11+G11</f>
        <v>244.72800000000001</v>
      </c>
      <c r="I11" s="21" t="str">
        <f>IF(E11&gt;=200,"PAGAR","ISENTO;")</f>
        <v>PAGAR</v>
      </c>
    </row>
    <row r="12" spans="1:9" x14ac:dyDescent="0.2">
      <c r="A12" s="43" t="s">
        <v>39</v>
      </c>
      <c r="B12" s="14" t="s">
        <v>12</v>
      </c>
      <c r="C12" s="3">
        <v>3562</v>
      </c>
      <c r="D12" s="3">
        <v>3999</v>
      </c>
      <c r="E12" s="21">
        <f t="shared" si="0"/>
        <v>437</v>
      </c>
      <c r="F12" s="22">
        <f t="shared" si="1"/>
        <v>349.6</v>
      </c>
      <c r="G12" s="22">
        <f t="shared" si="2"/>
        <v>10.488</v>
      </c>
      <c r="H12" s="22">
        <f>F12+G12</f>
        <v>360.08800000000002</v>
      </c>
      <c r="I12" s="21" t="str">
        <f>IF(E12&gt;=200,"PAGAR","ISENTO;")</f>
        <v>PAGAR</v>
      </c>
    </row>
    <row r="13" spans="1:9" x14ac:dyDescent="0.2">
      <c r="A13" s="43" t="s">
        <v>39</v>
      </c>
      <c r="B13" s="14" t="s">
        <v>13</v>
      </c>
      <c r="C13" s="3">
        <v>2225</v>
      </c>
      <c r="D13" s="3">
        <v>3587</v>
      </c>
      <c r="E13" s="21">
        <f t="shared" si="0"/>
        <v>1362</v>
      </c>
      <c r="F13" s="22">
        <f t="shared" si="1"/>
        <v>1089.6000000000001</v>
      </c>
      <c r="G13" s="22">
        <f t="shared" si="2"/>
        <v>32.688000000000002</v>
      </c>
      <c r="H13" s="22">
        <f>F13+G13</f>
        <v>1122.2880000000002</v>
      </c>
      <c r="I13" s="21" t="str">
        <f>IF(E13&gt;=200,"PAGAR","ISENTO;")</f>
        <v>PAGAR</v>
      </c>
    </row>
    <row r="14" spans="1:9" x14ac:dyDescent="0.2">
      <c r="A14" s="43" t="s">
        <v>39</v>
      </c>
      <c r="B14" s="14" t="s">
        <v>14</v>
      </c>
      <c r="C14" s="3">
        <v>1689</v>
      </c>
      <c r="D14" s="3">
        <v>6969</v>
      </c>
      <c r="E14" s="21">
        <f t="shared" si="0"/>
        <v>5280</v>
      </c>
      <c r="F14" s="22">
        <f t="shared" si="1"/>
        <v>4224</v>
      </c>
      <c r="G14" s="22">
        <f t="shared" si="2"/>
        <v>126.72</v>
      </c>
      <c r="H14" s="22">
        <f>F14+G14</f>
        <v>4350.72</v>
      </c>
      <c r="I14" s="21" t="str">
        <f>IF(E14&gt;=200,"PAGAR","ISENTO;")</f>
        <v>PAGAR</v>
      </c>
    </row>
    <row r="15" spans="1:9" x14ac:dyDescent="0.2">
      <c r="A15" s="43" t="s">
        <v>39</v>
      </c>
      <c r="B15" s="14" t="s">
        <v>15</v>
      </c>
      <c r="C15" s="3">
        <v>466</v>
      </c>
      <c r="D15" s="3">
        <v>906</v>
      </c>
      <c r="E15" s="21">
        <f t="shared" si="0"/>
        <v>440</v>
      </c>
      <c r="F15" s="22">
        <f t="shared" si="1"/>
        <v>352</v>
      </c>
      <c r="G15" s="22">
        <f t="shared" si="2"/>
        <v>10.559999999999999</v>
      </c>
      <c r="H15" s="22">
        <f>F15+G15</f>
        <v>362.56</v>
      </c>
      <c r="I15" s="21" t="str">
        <f>IF(E15&gt;=200,"PAGAR","ISENTO;")</f>
        <v>PAGAR</v>
      </c>
    </row>
    <row r="16" spans="1:9" x14ac:dyDescent="0.2">
      <c r="A16" s="43" t="s">
        <v>39</v>
      </c>
      <c r="B16" s="14" t="s">
        <v>16</v>
      </c>
      <c r="C16" s="3">
        <v>890</v>
      </c>
      <c r="D16" s="3">
        <v>1790</v>
      </c>
      <c r="E16" s="21">
        <f t="shared" si="0"/>
        <v>900</v>
      </c>
      <c r="F16" s="22">
        <f t="shared" si="1"/>
        <v>720</v>
      </c>
      <c r="G16" s="22">
        <f t="shared" si="2"/>
        <v>21.599999999999998</v>
      </c>
      <c r="H16" s="22">
        <f>F16+G16</f>
        <v>741.6</v>
      </c>
      <c r="I16" s="21" t="str">
        <f>IF(E16&gt;=200,"PAGAR","ISENTO;")</f>
        <v>PAGAR</v>
      </c>
    </row>
    <row r="17" spans="1:16" x14ac:dyDescent="0.2">
      <c r="A17" s="43" t="s">
        <v>39</v>
      </c>
      <c r="B17" s="14" t="s">
        <v>17</v>
      </c>
      <c r="C17" s="3">
        <v>450</v>
      </c>
      <c r="D17" s="3">
        <v>1123</v>
      </c>
      <c r="E17" s="21">
        <f t="shared" si="0"/>
        <v>673</v>
      </c>
      <c r="F17" s="22">
        <f t="shared" si="1"/>
        <v>538.4</v>
      </c>
      <c r="G17" s="22">
        <f t="shared" si="2"/>
        <v>16.151999999999997</v>
      </c>
      <c r="H17" s="22">
        <f>F17+G17</f>
        <v>554.55200000000002</v>
      </c>
      <c r="I17" s="21" t="str">
        <f>IF(E17&gt;=200,"PAGAR","ISENTO;")</f>
        <v>PAGAR</v>
      </c>
    </row>
    <row r="18" spans="1:16" x14ac:dyDescent="0.2">
      <c r="A18" s="43" t="s">
        <v>39</v>
      </c>
      <c r="B18" s="14" t="s">
        <v>18</v>
      </c>
      <c r="C18" s="3">
        <v>4578</v>
      </c>
      <c r="D18" s="3">
        <v>4839</v>
      </c>
      <c r="E18" s="21">
        <f t="shared" si="0"/>
        <v>261</v>
      </c>
      <c r="F18" s="22">
        <f t="shared" si="1"/>
        <v>208.8</v>
      </c>
      <c r="G18" s="22">
        <f t="shared" si="2"/>
        <v>6.2640000000000002</v>
      </c>
      <c r="H18" s="22">
        <f>F18+G18</f>
        <v>215.06400000000002</v>
      </c>
      <c r="I18" s="21" t="str">
        <f>IF(E18&gt;=200,"PAGAR","ISENTO;")</f>
        <v>PAGAR</v>
      </c>
    </row>
    <row r="19" spans="1:16" x14ac:dyDescent="0.2">
      <c r="A19" s="43" t="s">
        <v>40</v>
      </c>
      <c r="B19" s="14" t="s">
        <v>19</v>
      </c>
      <c r="C19" s="3">
        <v>346</v>
      </c>
      <c r="D19" s="3">
        <v>358</v>
      </c>
      <c r="E19" s="21">
        <f t="shared" si="0"/>
        <v>12</v>
      </c>
      <c r="F19" s="22">
        <f t="shared" si="1"/>
        <v>9.6000000000000014</v>
      </c>
      <c r="G19" s="22">
        <f t="shared" si="2"/>
        <v>0.28800000000000003</v>
      </c>
      <c r="H19" s="22">
        <f>F19+G19</f>
        <v>9.8880000000000017</v>
      </c>
      <c r="I19" s="21" t="str">
        <f>IF(E19&gt;=200,"PAGAR","ISENTO;")</f>
        <v>ISENTO;</v>
      </c>
    </row>
    <row r="20" spans="1:16" x14ac:dyDescent="0.2">
      <c r="A20" s="43" t="s">
        <v>40</v>
      </c>
      <c r="B20" s="14" t="s">
        <v>20</v>
      </c>
      <c r="C20" s="3">
        <v>479</v>
      </c>
      <c r="D20" s="3">
        <v>674</v>
      </c>
      <c r="E20" s="21">
        <f t="shared" si="0"/>
        <v>195</v>
      </c>
      <c r="F20" s="22">
        <f t="shared" si="1"/>
        <v>156</v>
      </c>
      <c r="G20" s="22">
        <f t="shared" si="2"/>
        <v>4.68</v>
      </c>
      <c r="H20" s="22">
        <f>F20+G20</f>
        <v>160.68</v>
      </c>
      <c r="I20" s="21" t="str">
        <f>IF(E20&gt;=200,"PAGAR","ISENTO;")</f>
        <v>ISENTO;</v>
      </c>
    </row>
    <row r="21" spans="1:16" x14ac:dyDescent="0.2">
      <c r="A21" s="43" t="s">
        <v>40</v>
      </c>
      <c r="B21" s="14" t="s">
        <v>21</v>
      </c>
      <c r="C21" s="3">
        <v>903</v>
      </c>
      <c r="D21" s="3">
        <v>1034</v>
      </c>
      <c r="E21" s="21">
        <f t="shared" si="0"/>
        <v>131</v>
      </c>
      <c r="F21" s="22">
        <f t="shared" si="1"/>
        <v>104.80000000000001</v>
      </c>
      <c r="G21" s="22">
        <f t="shared" si="2"/>
        <v>3.1440000000000001</v>
      </c>
      <c r="H21" s="22">
        <f>F21+G21</f>
        <v>107.94400000000002</v>
      </c>
      <c r="I21" s="21" t="str">
        <f>IF(E21&gt;=200,"PAGAR","ISENTO;")</f>
        <v>ISENTO;</v>
      </c>
    </row>
    <row r="22" spans="1:16" x14ac:dyDescent="0.2">
      <c r="A22" s="43" t="s">
        <v>40</v>
      </c>
      <c r="B22" s="14" t="s">
        <v>22</v>
      </c>
      <c r="C22" s="3">
        <v>2456</v>
      </c>
      <c r="D22" s="3">
        <v>2969</v>
      </c>
      <c r="E22" s="21">
        <f t="shared" si="0"/>
        <v>513</v>
      </c>
      <c r="F22" s="22">
        <f t="shared" si="1"/>
        <v>410.40000000000003</v>
      </c>
      <c r="G22" s="22">
        <f t="shared" si="2"/>
        <v>12.312000000000001</v>
      </c>
      <c r="H22" s="22">
        <f>F22+G22</f>
        <v>422.71200000000005</v>
      </c>
      <c r="I22" s="21" t="str">
        <f>IF(E22&gt;=200,"PAGAR","ISENTO;")</f>
        <v>PAGAR</v>
      </c>
    </row>
    <row r="23" spans="1:16" x14ac:dyDescent="0.2">
      <c r="A23" s="43" t="s">
        <v>40</v>
      </c>
      <c r="B23" s="14" t="s">
        <v>23</v>
      </c>
      <c r="C23" s="3">
        <v>4356</v>
      </c>
      <c r="D23" s="3">
        <v>4789</v>
      </c>
      <c r="E23" s="21">
        <f t="shared" si="0"/>
        <v>433</v>
      </c>
      <c r="F23" s="22">
        <f t="shared" si="1"/>
        <v>346.40000000000003</v>
      </c>
      <c r="G23" s="22">
        <f t="shared" si="2"/>
        <v>10.392000000000001</v>
      </c>
      <c r="H23" s="22">
        <f>F23+G23</f>
        <v>356.79200000000003</v>
      </c>
      <c r="I23" s="21" t="str">
        <f>IF(E23&gt;=200,"PAGAR","ISENTO;")</f>
        <v>PAGAR</v>
      </c>
    </row>
    <row r="24" spans="1:16" x14ac:dyDescent="0.2">
      <c r="B24" s="51" t="s">
        <v>24</v>
      </c>
      <c r="C24" s="52"/>
      <c r="D24" s="52"/>
      <c r="E24" s="52"/>
      <c r="F24" s="52"/>
      <c r="G24" s="53"/>
      <c r="H24" s="23"/>
      <c r="I24" s="24"/>
    </row>
    <row r="25" spans="1:16" x14ac:dyDescent="0.2">
      <c r="B25" s="50"/>
      <c r="C25" s="50"/>
      <c r="D25" s="25"/>
      <c r="E25" s="25"/>
      <c r="F25" s="25"/>
      <c r="G25" s="25"/>
      <c r="H25" s="25"/>
      <c r="I25" s="25"/>
      <c r="J25" s="6"/>
    </row>
    <row r="26" spans="1:16" x14ac:dyDescent="0.2">
      <c r="B26" s="50"/>
      <c r="C26" s="50"/>
      <c r="D26" s="25"/>
      <c r="E26" s="25"/>
      <c r="F26" s="25"/>
      <c r="G26" s="25"/>
      <c r="H26" s="25"/>
      <c r="I26" s="25"/>
      <c r="J26" s="6"/>
    </row>
    <row r="27" spans="1:16" x14ac:dyDescent="0.2">
      <c r="B27" s="50"/>
      <c r="C27" s="50"/>
      <c r="D27" s="25"/>
      <c r="E27" s="25"/>
      <c r="F27" s="25"/>
      <c r="G27" s="25"/>
      <c r="H27" s="25"/>
      <c r="I27" s="25"/>
      <c r="J27" s="6"/>
    </row>
    <row r="28" spans="1:16" x14ac:dyDescent="0.2">
      <c r="B28" s="50"/>
      <c r="C28" s="50"/>
      <c r="D28" s="25"/>
      <c r="E28" s="25"/>
      <c r="F28" s="25"/>
      <c r="G28" s="25"/>
      <c r="H28" s="25"/>
      <c r="I28" s="25"/>
      <c r="J28" s="6"/>
    </row>
    <row r="29" spans="1:16" x14ac:dyDescent="0.2">
      <c r="B29" s="50"/>
      <c r="C29" s="50"/>
      <c r="D29" s="25"/>
      <c r="E29" s="25"/>
      <c r="F29" s="25"/>
      <c r="G29" s="25"/>
      <c r="H29" s="25"/>
      <c r="I29" s="25"/>
      <c r="J29" s="6"/>
    </row>
    <row r="30" spans="1:16" x14ac:dyDescent="0.2">
      <c r="B30" s="25"/>
      <c r="C30" s="25"/>
      <c r="D30" s="25"/>
      <c r="E30" s="25"/>
      <c r="F30" s="25"/>
      <c r="G30" s="25"/>
      <c r="H30" s="25"/>
      <c r="I30" s="25"/>
      <c r="J30" s="6"/>
    </row>
    <row r="31" spans="1:16" x14ac:dyDescent="0.2">
      <c r="B31" s="25"/>
      <c r="C31" s="25"/>
      <c r="D31" s="25"/>
      <c r="E31" s="26"/>
      <c r="F31" s="7"/>
      <c r="G31" s="7"/>
      <c r="H31" s="7"/>
      <c r="I31" s="7"/>
      <c r="J31" s="8"/>
      <c r="K31" s="4"/>
      <c r="L31" s="4"/>
      <c r="M31" s="4"/>
      <c r="N31" s="4"/>
      <c r="O31" s="4"/>
      <c r="P31" s="4"/>
    </row>
    <row r="32" spans="1:16" ht="13.5" customHeight="1" x14ac:dyDescent="0.2">
      <c r="B32" s="25"/>
      <c r="C32" s="25"/>
      <c r="D32" s="25"/>
      <c r="E32" s="49"/>
      <c r="F32" s="49"/>
      <c r="G32" s="49"/>
      <c r="H32" s="49"/>
      <c r="I32" s="49"/>
      <c r="J32" s="6"/>
    </row>
    <row r="33" spans="2:10" x14ac:dyDescent="0.2">
      <c r="B33" s="25"/>
      <c r="C33" s="25"/>
      <c r="D33" s="25"/>
      <c r="E33" s="25"/>
      <c r="F33" s="25"/>
      <c r="G33" s="25"/>
      <c r="H33" s="25"/>
      <c r="I33" s="25"/>
      <c r="J33" s="6"/>
    </row>
    <row r="34" spans="2:10" ht="15" customHeight="1" x14ac:dyDescent="0.2">
      <c r="B34" s="25"/>
      <c r="C34" s="25"/>
      <c r="D34" s="25"/>
      <c r="E34" s="25"/>
      <c r="F34" s="25"/>
      <c r="G34" s="25"/>
      <c r="H34" s="25"/>
      <c r="I34" s="25"/>
      <c r="J34" s="6"/>
    </row>
    <row r="35" spans="2:10" ht="15" customHeight="1" x14ac:dyDescent="0.2">
      <c r="B35" s="25"/>
      <c r="C35" s="25"/>
      <c r="D35" s="25"/>
      <c r="E35" s="25"/>
      <c r="F35" s="25"/>
      <c r="G35" s="25"/>
      <c r="H35" s="25"/>
      <c r="I35" s="25"/>
      <c r="J35" s="6"/>
    </row>
    <row r="36" spans="2:10" x14ac:dyDescent="0.2">
      <c r="B36" s="25"/>
      <c r="C36" s="25"/>
      <c r="D36" s="25"/>
      <c r="E36" s="25"/>
      <c r="F36" s="25"/>
      <c r="G36" s="25"/>
      <c r="H36" s="25"/>
      <c r="I36" s="25"/>
      <c r="J36" s="6"/>
    </row>
    <row r="37" spans="2:10" ht="15" customHeight="1" x14ac:dyDescent="0.2">
      <c r="B37" s="25"/>
      <c r="C37" s="25"/>
      <c r="D37" s="25"/>
      <c r="E37" s="25"/>
      <c r="F37" s="25"/>
      <c r="G37" s="25"/>
      <c r="H37" s="25"/>
      <c r="I37" s="25"/>
      <c r="J37" s="6"/>
    </row>
    <row r="38" spans="2:10" ht="15" customHeight="1" x14ac:dyDescent="0.2">
      <c r="B38" s="25"/>
      <c r="C38" s="25"/>
      <c r="D38" s="25"/>
      <c r="E38" s="25"/>
      <c r="F38" s="25"/>
      <c r="G38" s="25"/>
      <c r="H38" s="25"/>
      <c r="I38" s="25"/>
      <c r="J38" s="6"/>
    </row>
    <row r="39" spans="2:10" x14ac:dyDescent="0.2">
      <c r="B39" s="25"/>
      <c r="C39" s="25"/>
      <c r="D39" s="25"/>
      <c r="E39" s="25"/>
      <c r="F39" s="25"/>
      <c r="G39" s="25"/>
      <c r="H39" s="25"/>
      <c r="I39" s="25"/>
      <c r="J39" s="6"/>
    </row>
    <row r="40" spans="2:10" x14ac:dyDescent="0.2">
      <c r="B40" s="25"/>
      <c r="C40" s="25"/>
      <c r="D40" s="25"/>
      <c r="E40" s="25"/>
      <c r="F40" s="25"/>
      <c r="G40" s="25"/>
      <c r="H40" s="25"/>
      <c r="I40" s="25"/>
      <c r="J40" s="6"/>
    </row>
    <row r="41" spans="2:10" ht="15" customHeight="1" x14ac:dyDescent="0.2">
      <c r="B41" s="25"/>
      <c r="C41" s="25"/>
      <c r="D41" s="25"/>
      <c r="E41" s="25"/>
      <c r="F41" s="25"/>
      <c r="G41" s="25"/>
      <c r="H41" s="25"/>
      <c r="I41" s="25"/>
      <c r="J41" s="6"/>
    </row>
    <row r="42" spans="2:10" ht="15" customHeight="1" x14ac:dyDescent="0.2">
      <c r="B42" s="25"/>
      <c r="C42" s="25"/>
      <c r="D42" s="25"/>
      <c r="E42" s="25"/>
      <c r="F42" s="25"/>
      <c r="G42" s="25"/>
      <c r="H42" s="25"/>
      <c r="I42" s="25"/>
      <c r="J42" s="6"/>
    </row>
    <row r="43" spans="2:10" ht="15" customHeight="1" x14ac:dyDescent="0.2">
      <c r="B43" s="25"/>
      <c r="C43" s="25"/>
      <c r="D43" s="25"/>
      <c r="E43" s="25"/>
      <c r="F43" s="25"/>
      <c r="G43" s="25"/>
      <c r="H43" s="25"/>
      <c r="I43" s="25"/>
      <c r="J43" s="6"/>
    </row>
    <row r="44" spans="2:10" ht="15" customHeight="1" x14ac:dyDescent="0.2">
      <c r="B44" s="25"/>
      <c r="C44" s="25"/>
      <c r="D44" s="25"/>
      <c r="E44" s="25"/>
      <c r="F44" s="25"/>
      <c r="G44" s="25"/>
      <c r="H44" s="25"/>
      <c r="I44" s="25"/>
      <c r="J44" s="6"/>
    </row>
    <row r="45" spans="2:10" x14ac:dyDescent="0.2">
      <c r="B45" s="25"/>
      <c r="C45" s="25"/>
      <c r="D45" s="25"/>
      <c r="E45" s="25"/>
      <c r="F45" s="25"/>
      <c r="G45" s="25"/>
      <c r="H45" s="25"/>
      <c r="I45" s="25"/>
      <c r="J45" s="6"/>
    </row>
  </sheetData>
  <mergeCells count="7">
    <mergeCell ref="E32:I32"/>
    <mergeCell ref="B29:C29"/>
    <mergeCell ref="B24:G24"/>
    <mergeCell ref="B27:C27"/>
    <mergeCell ref="B28:C28"/>
    <mergeCell ref="B25:C25"/>
    <mergeCell ref="B26:C26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C1:J37"/>
  <sheetViews>
    <sheetView zoomScale="80" zoomScaleNormal="80" workbookViewId="0"/>
  </sheetViews>
  <sheetFormatPr defaultRowHeight="15" x14ac:dyDescent="0.2"/>
  <cols>
    <col min="3" max="3" width="18.6953125" bestFit="1" customWidth="1"/>
    <col min="4" max="4" width="18.0234375" customWidth="1"/>
    <col min="6" max="6" width="18.6953125" bestFit="1" customWidth="1"/>
    <col min="7" max="7" width="18.0234375" customWidth="1"/>
    <col min="8" max="8" width="18.6953125" bestFit="1" customWidth="1"/>
    <col min="9" max="9" width="22.1953125" bestFit="1" customWidth="1"/>
  </cols>
  <sheetData>
    <row r="1" spans="3:9" x14ac:dyDescent="0.2">
      <c r="F1" s="36" t="s">
        <v>30</v>
      </c>
      <c r="G1" t="s">
        <v>36</v>
      </c>
    </row>
    <row r="3" spans="3:9" x14ac:dyDescent="0.2">
      <c r="C3" s="36" t="s">
        <v>30</v>
      </c>
      <c r="D3" t="s">
        <v>33</v>
      </c>
      <c r="F3" s="36" t="s">
        <v>31</v>
      </c>
      <c r="G3" t="s">
        <v>34</v>
      </c>
    </row>
    <row r="4" spans="3:9" x14ac:dyDescent="0.2">
      <c r="F4" s="37" t="s">
        <v>9</v>
      </c>
      <c r="G4" s="38">
        <v>88.992000000000004</v>
      </c>
    </row>
    <row r="5" spans="3:9" x14ac:dyDescent="0.2">
      <c r="C5" s="36" t="s">
        <v>31</v>
      </c>
      <c r="D5" t="s">
        <v>34</v>
      </c>
      <c r="F5" s="37" t="s">
        <v>6</v>
      </c>
      <c r="G5" s="38">
        <v>158.20800000000003</v>
      </c>
    </row>
    <row r="6" spans="3:9" x14ac:dyDescent="0.2">
      <c r="C6" s="37" t="s">
        <v>14</v>
      </c>
      <c r="D6" s="38">
        <v>4350.72</v>
      </c>
      <c r="F6" s="37" t="s">
        <v>21</v>
      </c>
      <c r="G6" s="38">
        <v>107.94400000000002</v>
      </c>
    </row>
    <row r="7" spans="3:9" x14ac:dyDescent="0.2">
      <c r="C7" s="37" t="s">
        <v>23</v>
      </c>
      <c r="D7" s="38">
        <v>356.79200000000003</v>
      </c>
      <c r="F7" s="37" t="s">
        <v>20</v>
      </c>
      <c r="G7" s="38">
        <v>160.68</v>
      </c>
    </row>
    <row r="8" spans="3:9" x14ac:dyDescent="0.2">
      <c r="C8" s="37" t="s">
        <v>15</v>
      </c>
      <c r="D8" s="38">
        <v>362.56</v>
      </c>
      <c r="F8" s="37" t="s">
        <v>19</v>
      </c>
      <c r="G8" s="38">
        <v>9.8880000000000017</v>
      </c>
      <c r="I8" s="17"/>
    </row>
    <row r="9" spans="3:9" x14ac:dyDescent="0.2">
      <c r="C9" s="37" t="s">
        <v>11</v>
      </c>
      <c r="D9" s="38">
        <v>244.72800000000001</v>
      </c>
      <c r="F9" s="37" t="s">
        <v>5</v>
      </c>
      <c r="G9" s="38">
        <v>31.312000000000001</v>
      </c>
    </row>
    <row r="10" spans="3:9" x14ac:dyDescent="0.2">
      <c r="C10" s="37" t="s">
        <v>10</v>
      </c>
      <c r="D10" s="38">
        <v>779.50400000000002</v>
      </c>
      <c r="F10" s="37" t="s">
        <v>32</v>
      </c>
      <c r="G10" s="38">
        <v>557.02400000000011</v>
      </c>
    </row>
    <row r="11" spans="3:9" x14ac:dyDescent="0.2">
      <c r="C11" s="37" t="s">
        <v>18</v>
      </c>
      <c r="D11" s="38">
        <v>215.06400000000002</v>
      </c>
    </row>
    <row r="12" spans="3:9" x14ac:dyDescent="0.2">
      <c r="C12" s="37" t="s">
        <v>7</v>
      </c>
      <c r="D12" s="38">
        <v>1615.04</v>
      </c>
    </row>
    <row r="13" spans="3:9" x14ac:dyDescent="0.2">
      <c r="C13" s="37" t="s">
        <v>22</v>
      </c>
      <c r="D13" s="38">
        <v>422.71200000000005</v>
      </c>
    </row>
    <row r="14" spans="3:9" x14ac:dyDescent="0.2">
      <c r="C14" s="37" t="s">
        <v>17</v>
      </c>
      <c r="D14" s="38">
        <v>554.55200000000002</v>
      </c>
    </row>
    <row r="15" spans="3:9" x14ac:dyDescent="0.2">
      <c r="C15" s="37" t="s">
        <v>12</v>
      </c>
      <c r="D15" s="38">
        <v>360.08800000000002</v>
      </c>
    </row>
    <row r="16" spans="3:9" x14ac:dyDescent="0.2">
      <c r="C16" s="37" t="s">
        <v>16</v>
      </c>
      <c r="D16" s="38">
        <v>741.6</v>
      </c>
    </row>
    <row r="17" spans="3:10" x14ac:dyDescent="0.2">
      <c r="C17" s="37" t="s">
        <v>4</v>
      </c>
      <c r="D17" s="38">
        <v>436.72</v>
      </c>
    </row>
    <row r="18" spans="3:10" x14ac:dyDescent="0.2">
      <c r="C18" s="37" t="s">
        <v>8</v>
      </c>
      <c r="D18" s="38">
        <v>282.63200000000006</v>
      </c>
    </row>
    <row r="19" spans="3:10" x14ac:dyDescent="0.2">
      <c r="C19" s="37" t="s">
        <v>13</v>
      </c>
      <c r="D19" s="38">
        <v>1122.2880000000002</v>
      </c>
    </row>
    <row r="20" spans="3:10" x14ac:dyDescent="0.2">
      <c r="C20" s="37" t="s">
        <v>32</v>
      </c>
      <c r="D20" s="38">
        <v>11845</v>
      </c>
      <c r="I20" s="28"/>
      <c r="J20" s="29"/>
    </row>
    <row r="21" spans="3:10" x14ac:dyDescent="0.2">
      <c r="H21" s="30"/>
      <c r="I21" s="31"/>
      <c r="J21" s="32"/>
    </row>
    <row r="22" spans="3:10" x14ac:dyDescent="0.2">
      <c r="H22" s="30"/>
      <c r="I22" s="31"/>
      <c r="J22" s="32"/>
    </row>
    <row r="23" spans="3:10" x14ac:dyDescent="0.2">
      <c r="H23" s="30"/>
      <c r="I23" s="31"/>
      <c r="J23" s="32"/>
    </row>
    <row r="24" spans="3:10" x14ac:dyDescent="0.2">
      <c r="H24" s="30"/>
      <c r="I24" s="31"/>
      <c r="J24" s="32"/>
    </row>
    <row r="25" spans="3:10" x14ac:dyDescent="0.2">
      <c r="H25" s="30"/>
      <c r="I25" s="31"/>
      <c r="J25" s="32"/>
    </row>
    <row r="26" spans="3:10" x14ac:dyDescent="0.2">
      <c r="H26" s="30"/>
      <c r="I26" s="31"/>
      <c r="J26" s="32"/>
    </row>
    <row r="27" spans="3:10" x14ac:dyDescent="0.2">
      <c r="H27" s="30"/>
      <c r="I27" s="31"/>
      <c r="J27" s="32"/>
    </row>
    <row r="28" spans="3:10" x14ac:dyDescent="0.2">
      <c r="H28" s="30"/>
      <c r="I28" s="31"/>
      <c r="J28" s="32"/>
    </row>
    <row r="29" spans="3:10" x14ac:dyDescent="0.2">
      <c r="H29" s="30"/>
      <c r="I29" s="31"/>
      <c r="J29" s="32"/>
    </row>
    <row r="30" spans="3:10" x14ac:dyDescent="0.2">
      <c r="H30" s="30"/>
      <c r="I30" s="31"/>
      <c r="J30" s="32"/>
    </row>
    <row r="31" spans="3:10" x14ac:dyDescent="0.2">
      <c r="H31" s="30"/>
      <c r="I31" s="31"/>
      <c r="J31" s="32"/>
    </row>
    <row r="32" spans="3:10" x14ac:dyDescent="0.2">
      <c r="H32" s="30"/>
      <c r="I32" s="31"/>
      <c r="J32" s="32"/>
    </row>
    <row r="33" spans="8:10" x14ac:dyDescent="0.2">
      <c r="H33" s="30"/>
      <c r="I33" s="31"/>
      <c r="J33" s="32"/>
    </row>
    <row r="34" spans="8:10" x14ac:dyDescent="0.2">
      <c r="H34" s="30"/>
      <c r="I34" s="31"/>
      <c r="J34" s="32"/>
    </row>
    <row r="35" spans="8:10" x14ac:dyDescent="0.2">
      <c r="H35" s="30"/>
      <c r="I35" s="31"/>
      <c r="J35" s="32"/>
    </row>
    <row r="36" spans="8:10" x14ac:dyDescent="0.2">
      <c r="H36" s="30"/>
      <c r="I36" s="31"/>
      <c r="J36" s="32"/>
    </row>
    <row r="37" spans="8:10" x14ac:dyDescent="0.2">
      <c r="H37" s="33"/>
      <c r="I37" s="34"/>
      <c r="J37" s="35"/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6C12"/>
  </sheetPr>
  <dimension ref="C1:D33"/>
  <sheetViews>
    <sheetView workbookViewId="0"/>
  </sheetViews>
  <sheetFormatPr defaultRowHeight="15" x14ac:dyDescent="0.2"/>
  <cols>
    <col min="2" max="2" width="19.1015625" bestFit="1" customWidth="1"/>
    <col min="3" max="3" width="20.984375" customWidth="1"/>
    <col min="4" max="4" width="20.84765625" customWidth="1"/>
  </cols>
  <sheetData>
    <row r="1" spans="3:4" s="44" customFormat="1" ht="44.25" customHeight="1" x14ac:dyDescent="0.2"/>
    <row r="3" spans="3:4" x14ac:dyDescent="0.2">
      <c r="C3" s="48" t="s">
        <v>43</v>
      </c>
      <c r="D3" s="45">
        <f>SUM(Tabela3[[#Headers],[#Data],[Depósito Reservado]])</f>
        <v>4977</v>
      </c>
    </row>
    <row r="4" spans="3:4" x14ac:dyDescent="0.2">
      <c r="C4" s="48" t="s">
        <v>44</v>
      </c>
      <c r="D4" s="45">
        <v>20000</v>
      </c>
    </row>
    <row r="6" spans="3:4" x14ac:dyDescent="0.2">
      <c r="C6" t="s">
        <v>42</v>
      </c>
      <c r="D6" t="s">
        <v>41</v>
      </c>
    </row>
    <row r="7" spans="3:4" x14ac:dyDescent="0.2">
      <c r="C7" s="47">
        <v>45673</v>
      </c>
      <c r="D7" s="45">
        <v>403</v>
      </c>
    </row>
    <row r="8" spans="3:4" x14ac:dyDescent="0.2">
      <c r="C8" s="47">
        <v>45674</v>
      </c>
      <c r="D8" s="45">
        <v>460</v>
      </c>
    </row>
    <row r="9" spans="3:4" x14ac:dyDescent="0.2">
      <c r="C9" s="47">
        <v>45675</v>
      </c>
      <c r="D9" s="45">
        <v>385</v>
      </c>
    </row>
    <row r="10" spans="3:4" x14ac:dyDescent="0.2">
      <c r="C10" s="47">
        <v>45676</v>
      </c>
      <c r="D10" s="45">
        <v>355</v>
      </c>
    </row>
    <row r="11" spans="3:4" x14ac:dyDescent="0.2">
      <c r="C11" s="47">
        <v>45677</v>
      </c>
      <c r="D11" s="45">
        <v>161</v>
      </c>
    </row>
    <row r="12" spans="3:4" x14ac:dyDescent="0.2">
      <c r="C12" s="47">
        <v>45678</v>
      </c>
      <c r="D12" s="45">
        <v>382</v>
      </c>
    </row>
    <row r="13" spans="3:4" x14ac:dyDescent="0.2">
      <c r="C13" s="47">
        <v>45679</v>
      </c>
      <c r="D13" s="45">
        <v>481</v>
      </c>
    </row>
    <row r="14" spans="3:4" x14ac:dyDescent="0.2">
      <c r="C14" s="47">
        <v>45680</v>
      </c>
      <c r="D14" s="45">
        <v>442</v>
      </c>
    </row>
    <row r="15" spans="3:4" x14ac:dyDescent="0.2">
      <c r="C15" s="47">
        <v>45681</v>
      </c>
      <c r="D15" s="45">
        <v>428</v>
      </c>
    </row>
    <row r="16" spans="3:4" x14ac:dyDescent="0.2">
      <c r="C16" s="47">
        <v>45682</v>
      </c>
      <c r="D16" s="45">
        <v>491</v>
      </c>
    </row>
    <row r="17" spans="3:4" x14ac:dyDescent="0.2">
      <c r="C17" s="47">
        <v>45683</v>
      </c>
      <c r="D17" s="45">
        <v>187</v>
      </c>
    </row>
    <row r="18" spans="3:4" x14ac:dyDescent="0.2">
      <c r="C18" s="47">
        <v>45684</v>
      </c>
      <c r="D18" s="45">
        <v>320</v>
      </c>
    </row>
    <row r="19" spans="3:4" x14ac:dyDescent="0.2">
      <c r="C19" s="47">
        <v>45685</v>
      </c>
      <c r="D19" s="45">
        <v>482</v>
      </c>
    </row>
    <row r="21" spans="3:4" x14ac:dyDescent="0.2">
      <c r="D21" s="45"/>
    </row>
    <row r="22" spans="3:4" x14ac:dyDescent="0.2">
      <c r="D22" s="45"/>
    </row>
    <row r="23" spans="3:4" x14ac:dyDescent="0.2">
      <c r="D23" s="45"/>
    </row>
    <row r="24" spans="3:4" x14ac:dyDescent="0.2">
      <c r="D24" s="45"/>
    </row>
    <row r="25" spans="3:4" x14ac:dyDescent="0.2">
      <c r="D25" s="45"/>
    </row>
    <row r="26" spans="3:4" x14ac:dyDescent="0.2">
      <c r="D26" s="45"/>
    </row>
    <row r="27" spans="3:4" x14ac:dyDescent="0.2">
      <c r="D27" s="45"/>
    </row>
    <row r="28" spans="3:4" ht="15.75" thickBot="1" x14ac:dyDescent="0.25">
      <c r="D28" s="45"/>
    </row>
    <row r="29" spans="3:4" ht="16.5" thickTop="1" thickBot="1" x14ac:dyDescent="0.25">
      <c r="D29" s="46"/>
    </row>
    <row r="30" spans="3:4" x14ac:dyDescent="0.2">
      <c r="D30" s="45"/>
    </row>
    <row r="31" spans="3:4" x14ac:dyDescent="0.2">
      <c r="D31" s="45"/>
    </row>
    <row r="32" spans="3:4" x14ac:dyDescent="0.2">
      <c r="D32" s="45"/>
    </row>
    <row r="33" spans="4:4" x14ac:dyDescent="0.2">
      <c r="D33" s="45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T10"/>
  <sheetViews>
    <sheetView showGridLines="0" showRowColHeaders="0" tabSelected="1" topLeftCell="I1" zoomScale="80" zoomScaleNormal="80" workbookViewId="0">
      <selection activeCell="K23" sqref="K23"/>
    </sheetView>
  </sheetViews>
  <sheetFormatPr defaultRowHeight="15" x14ac:dyDescent="0.2"/>
  <cols>
    <col min="1" max="1" width="25.2890625" style="39" customWidth="1"/>
    <col min="2" max="20" width="9.14453125" style="40"/>
  </cols>
  <sheetData>
    <row r="8" spans="5:10" x14ac:dyDescent="0.2">
      <c r="E8" s="40" t="s">
        <v>35</v>
      </c>
    </row>
    <row r="10" spans="5:10" x14ac:dyDescent="0.2">
      <c r="J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plancontrol</vt:lpstr>
      <vt:lpstr>control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Assistente de T.I</dc:creator>
  <cp:lastModifiedBy>Socorro</cp:lastModifiedBy>
  <cp:lastPrinted>2025-01-16T19:08:37Z</cp:lastPrinted>
  <dcterms:created xsi:type="dcterms:W3CDTF">2024-11-26T17:41:06Z</dcterms:created>
  <dcterms:modified xsi:type="dcterms:W3CDTF">2025-01-16T19:12:25Z</dcterms:modified>
</cp:coreProperties>
</file>